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เกิดตาย\New folder\"/>
    </mc:Choice>
  </mc:AlternateContent>
  <xr:revisionPtr revIDLastSave="0" documentId="13_ncr:1_{FA273C95-FF72-4F90-815E-84A26E729DAE}" xr6:coauthVersionLast="47" xr6:coauthVersionMax="47" xr10:uidLastSave="{00000000-0000-0000-0000-000000000000}"/>
  <bookViews>
    <workbookView xWindow="-108" yWindow="-108" windowWidth="23256" windowHeight="12456" firstSheet="1" activeTab="12" xr2:uid="{00000000-000D-0000-FFFF-FFFF00000000}"/>
  </bookViews>
  <sheets>
    <sheet name="2556" sheetId="1" r:id="rId1"/>
    <sheet name="2557" sheetId="5" r:id="rId2"/>
    <sheet name="2558" sheetId="6" r:id="rId3"/>
    <sheet name="2559" sheetId="7" r:id="rId4"/>
    <sheet name="2560" sheetId="8" r:id="rId5"/>
    <sheet name="2561" sheetId="9" r:id="rId6"/>
    <sheet name="2562" sheetId="10" r:id="rId7"/>
    <sheet name="2563" sheetId="11" r:id="rId8"/>
    <sheet name="2564" sheetId="12" r:id="rId9"/>
    <sheet name="2565" sheetId="13" r:id="rId10"/>
    <sheet name="2566" sheetId="14" r:id="rId11"/>
    <sheet name="2567" sheetId="15" r:id="rId12"/>
    <sheet name="2568" sheetId="16" r:id="rId1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72" i="16" l="1"/>
  <c r="I72" i="16"/>
  <c r="F72" i="16"/>
  <c r="V71" i="16"/>
  <c r="V70" i="16"/>
  <c r="V69" i="16"/>
  <c r="V68" i="16"/>
  <c r="F68" i="16"/>
  <c r="H68" i="16" s="1"/>
  <c r="I68" i="16" s="1"/>
  <c r="V67" i="16"/>
  <c r="F67" i="16"/>
  <c r="H67" i="16" s="1"/>
  <c r="I67" i="16" s="1"/>
  <c r="V66" i="16"/>
  <c r="V65" i="16"/>
  <c r="V64" i="16"/>
  <c r="F64" i="16"/>
  <c r="H64" i="16" s="1"/>
  <c r="I64" i="16" s="1"/>
  <c r="V63" i="16"/>
  <c r="F63" i="16"/>
  <c r="H63" i="16" s="1"/>
  <c r="I63" i="16" s="1"/>
  <c r="V62" i="16"/>
  <c r="V61" i="16"/>
  <c r="V60" i="16"/>
  <c r="F60" i="16"/>
  <c r="H60" i="16" s="1"/>
  <c r="I60" i="16" s="1"/>
  <c r="V59" i="16"/>
  <c r="F59" i="16"/>
  <c r="H59" i="16" s="1"/>
  <c r="I59" i="16" s="1"/>
  <c r="V58" i="16"/>
  <c r="V57" i="16"/>
  <c r="V56" i="16"/>
  <c r="F56" i="16"/>
  <c r="H56" i="16" s="1"/>
  <c r="I56" i="16" s="1"/>
  <c r="V55" i="16"/>
  <c r="F55" i="16"/>
  <c r="H55" i="16" s="1"/>
  <c r="I55" i="16" s="1"/>
  <c r="V54" i="16"/>
  <c r="R54" i="16"/>
  <c r="E48" i="16"/>
  <c r="D48" i="16"/>
  <c r="V47" i="16"/>
  <c r="I47" i="16"/>
  <c r="F47" i="16"/>
  <c r="V46" i="16"/>
  <c r="H46" i="16"/>
  <c r="I46" i="16" s="1"/>
  <c r="F46" i="16"/>
  <c r="V45" i="16"/>
  <c r="F45" i="16"/>
  <c r="H45" i="16" s="1"/>
  <c r="I45" i="16" s="1"/>
  <c r="V44" i="16"/>
  <c r="F44" i="16"/>
  <c r="H44" i="16" s="1"/>
  <c r="I44" i="16" s="1"/>
  <c r="V43" i="16"/>
  <c r="H43" i="16"/>
  <c r="I43" i="16" s="1"/>
  <c r="F43" i="16"/>
  <c r="V42" i="16"/>
  <c r="F42" i="16"/>
  <c r="H42" i="16" s="1"/>
  <c r="I42" i="16" s="1"/>
  <c r="V41" i="16"/>
  <c r="F41" i="16"/>
  <c r="H41" i="16" s="1"/>
  <c r="I41" i="16" s="1"/>
  <c r="V40" i="16"/>
  <c r="F40" i="16"/>
  <c r="H40" i="16" s="1"/>
  <c r="I40" i="16" s="1"/>
  <c r="V39" i="16"/>
  <c r="F39" i="16"/>
  <c r="H39" i="16" s="1"/>
  <c r="I39" i="16" s="1"/>
  <c r="V38" i="16"/>
  <c r="F38" i="16"/>
  <c r="H38" i="16" s="1"/>
  <c r="I38" i="16" s="1"/>
  <c r="V37" i="16"/>
  <c r="H37" i="16"/>
  <c r="I37" i="16" s="1"/>
  <c r="F37" i="16"/>
  <c r="V36" i="16"/>
  <c r="F36" i="16"/>
  <c r="H36" i="16" s="1"/>
  <c r="I36" i="16" s="1"/>
  <c r="V35" i="16"/>
  <c r="F35" i="16"/>
  <c r="H35" i="16" s="1"/>
  <c r="I35" i="16" s="1"/>
  <c r="V34" i="16"/>
  <c r="F34" i="16"/>
  <c r="H34" i="16" s="1"/>
  <c r="I34" i="16" s="1"/>
  <c r="V33" i="16"/>
  <c r="F33" i="16"/>
  <c r="H33" i="16" s="1"/>
  <c r="I33" i="16" s="1"/>
  <c r="V32" i="16"/>
  <c r="F32" i="16"/>
  <c r="H32" i="16" s="1"/>
  <c r="I32" i="16" s="1"/>
  <c r="V31" i="16"/>
  <c r="F31" i="16"/>
  <c r="H31" i="16" s="1"/>
  <c r="I31" i="16" s="1"/>
  <c r="V30" i="16"/>
  <c r="F30" i="16"/>
  <c r="H30" i="16" s="1"/>
  <c r="I30" i="16" s="1"/>
  <c r="V29" i="16"/>
  <c r="R29" i="16"/>
  <c r="H29" i="16"/>
  <c r="K29" i="16" s="1"/>
  <c r="F29" i="16"/>
  <c r="E23" i="16"/>
  <c r="D23" i="16"/>
  <c r="V22" i="16"/>
  <c r="I22" i="16"/>
  <c r="F22" i="16"/>
  <c r="V21" i="16"/>
  <c r="F21" i="16"/>
  <c r="H21" i="16" s="1"/>
  <c r="I21" i="16" s="1"/>
  <c r="V20" i="16"/>
  <c r="F20" i="16"/>
  <c r="H20" i="16" s="1"/>
  <c r="I20" i="16" s="1"/>
  <c r="V19" i="16"/>
  <c r="H19" i="16"/>
  <c r="I19" i="16" s="1"/>
  <c r="F19" i="16"/>
  <c r="V18" i="16"/>
  <c r="F18" i="16"/>
  <c r="H18" i="16" s="1"/>
  <c r="I18" i="16" s="1"/>
  <c r="V17" i="16"/>
  <c r="F17" i="16"/>
  <c r="H17" i="16" s="1"/>
  <c r="I17" i="16" s="1"/>
  <c r="V16" i="16"/>
  <c r="H16" i="16"/>
  <c r="I16" i="16" s="1"/>
  <c r="F16" i="16"/>
  <c r="V15" i="16"/>
  <c r="F15" i="16"/>
  <c r="H15" i="16" s="1"/>
  <c r="I15" i="16" s="1"/>
  <c r="V14" i="16"/>
  <c r="F14" i="16"/>
  <c r="H14" i="16" s="1"/>
  <c r="I14" i="16" s="1"/>
  <c r="V13" i="16"/>
  <c r="F13" i="16"/>
  <c r="H13" i="16" s="1"/>
  <c r="I13" i="16" s="1"/>
  <c r="V12" i="16"/>
  <c r="F12" i="16"/>
  <c r="H12" i="16" s="1"/>
  <c r="I12" i="16" s="1"/>
  <c r="V11" i="16"/>
  <c r="F11" i="16"/>
  <c r="H11" i="16" s="1"/>
  <c r="I11" i="16" s="1"/>
  <c r="V10" i="16"/>
  <c r="F10" i="16"/>
  <c r="H10" i="16" s="1"/>
  <c r="I10" i="16" s="1"/>
  <c r="V9" i="16"/>
  <c r="F9" i="16"/>
  <c r="H9" i="16" s="1"/>
  <c r="I9" i="16" s="1"/>
  <c r="V8" i="16"/>
  <c r="F8" i="16"/>
  <c r="H8" i="16" s="1"/>
  <c r="I8" i="16" s="1"/>
  <c r="V7" i="16"/>
  <c r="H7" i="16"/>
  <c r="I7" i="16" s="1"/>
  <c r="F7" i="16"/>
  <c r="V6" i="16"/>
  <c r="F6" i="16"/>
  <c r="H6" i="16" s="1"/>
  <c r="I6" i="16" s="1"/>
  <c r="V5" i="16"/>
  <c r="F5" i="16"/>
  <c r="H5" i="16" s="1"/>
  <c r="I5" i="16" s="1"/>
  <c r="V4" i="16"/>
  <c r="R4" i="16"/>
  <c r="F4" i="16"/>
  <c r="H4" i="16" s="1"/>
  <c r="K4" i="16" s="1"/>
  <c r="V72" i="15"/>
  <c r="I72" i="15"/>
  <c r="F72" i="15"/>
  <c r="V71" i="15"/>
  <c r="F71" i="15"/>
  <c r="H71" i="15" s="1"/>
  <c r="I71" i="15" s="1"/>
  <c r="V70" i="15"/>
  <c r="V69" i="15"/>
  <c r="F69" i="15"/>
  <c r="H69" i="15" s="1"/>
  <c r="I69" i="15" s="1"/>
  <c r="V68" i="15"/>
  <c r="F68" i="15"/>
  <c r="H68" i="15" s="1"/>
  <c r="I68" i="15" s="1"/>
  <c r="V67" i="15"/>
  <c r="V66" i="15"/>
  <c r="V65" i="15"/>
  <c r="F65" i="15"/>
  <c r="H65" i="15" s="1"/>
  <c r="I65" i="15" s="1"/>
  <c r="V64" i="15"/>
  <c r="F64" i="15"/>
  <c r="H64" i="15" s="1"/>
  <c r="I64" i="15" s="1"/>
  <c r="V63" i="15"/>
  <c r="F63" i="15"/>
  <c r="H63" i="15" s="1"/>
  <c r="I63" i="15" s="1"/>
  <c r="V62" i="15"/>
  <c r="F62" i="15"/>
  <c r="H62" i="15" s="1"/>
  <c r="I62" i="15" s="1"/>
  <c r="V61" i="15"/>
  <c r="F61" i="15"/>
  <c r="H61" i="15" s="1"/>
  <c r="I61" i="15" s="1"/>
  <c r="V60" i="15"/>
  <c r="F60" i="15"/>
  <c r="H60" i="15" s="1"/>
  <c r="I60" i="15" s="1"/>
  <c r="V59" i="15"/>
  <c r="F59" i="15"/>
  <c r="H59" i="15" s="1"/>
  <c r="I59" i="15" s="1"/>
  <c r="V58" i="15"/>
  <c r="V57" i="15"/>
  <c r="F57" i="15"/>
  <c r="H57" i="15" s="1"/>
  <c r="I57" i="15" s="1"/>
  <c r="V56" i="15"/>
  <c r="F56" i="15"/>
  <c r="H56" i="15" s="1"/>
  <c r="I56" i="15" s="1"/>
  <c r="V55" i="15"/>
  <c r="F55" i="15"/>
  <c r="H55" i="15" s="1"/>
  <c r="I55" i="15" s="1"/>
  <c r="V54" i="15"/>
  <c r="R54" i="15"/>
  <c r="E48" i="15"/>
  <c r="D48" i="15"/>
  <c r="V47" i="15"/>
  <c r="I47" i="15"/>
  <c r="F47" i="15"/>
  <c r="V46" i="15"/>
  <c r="F46" i="15"/>
  <c r="H46" i="15" s="1"/>
  <c r="I46" i="15" s="1"/>
  <c r="V45" i="15"/>
  <c r="F45" i="15"/>
  <c r="H45" i="15" s="1"/>
  <c r="I45" i="15" s="1"/>
  <c r="V44" i="15"/>
  <c r="H44" i="15"/>
  <c r="I44" i="15" s="1"/>
  <c r="F44" i="15"/>
  <c r="V43" i="15"/>
  <c r="F43" i="15"/>
  <c r="H43" i="15" s="1"/>
  <c r="I43" i="15" s="1"/>
  <c r="V42" i="15"/>
  <c r="F42" i="15"/>
  <c r="H42" i="15" s="1"/>
  <c r="I42" i="15" s="1"/>
  <c r="V41" i="15"/>
  <c r="F41" i="15"/>
  <c r="H41" i="15" s="1"/>
  <c r="I41" i="15" s="1"/>
  <c r="V40" i="15"/>
  <c r="F40" i="15"/>
  <c r="H40" i="15" s="1"/>
  <c r="I40" i="15" s="1"/>
  <c r="V39" i="15"/>
  <c r="F39" i="15"/>
  <c r="H39" i="15" s="1"/>
  <c r="I39" i="15" s="1"/>
  <c r="V38" i="15"/>
  <c r="H38" i="15"/>
  <c r="I38" i="15" s="1"/>
  <c r="F38" i="15"/>
  <c r="V37" i="15"/>
  <c r="F37" i="15"/>
  <c r="H37" i="15" s="1"/>
  <c r="I37" i="15" s="1"/>
  <c r="V36" i="15"/>
  <c r="F36" i="15"/>
  <c r="H36" i="15" s="1"/>
  <c r="I36" i="15" s="1"/>
  <c r="V35" i="15"/>
  <c r="H35" i="15"/>
  <c r="I35" i="15" s="1"/>
  <c r="F35" i="15"/>
  <c r="V34" i="15"/>
  <c r="F34" i="15"/>
  <c r="H34" i="15" s="1"/>
  <c r="I34" i="15" s="1"/>
  <c r="V33" i="15"/>
  <c r="F33" i="15"/>
  <c r="H33" i="15" s="1"/>
  <c r="I33" i="15" s="1"/>
  <c r="V32" i="15"/>
  <c r="F32" i="15"/>
  <c r="H32" i="15" s="1"/>
  <c r="I32" i="15" s="1"/>
  <c r="V31" i="15"/>
  <c r="F31" i="15"/>
  <c r="H31" i="15" s="1"/>
  <c r="I31" i="15" s="1"/>
  <c r="V30" i="15"/>
  <c r="F30" i="15"/>
  <c r="H30" i="15" s="1"/>
  <c r="I30" i="15" s="1"/>
  <c r="V29" i="15"/>
  <c r="R29" i="15"/>
  <c r="F29" i="15"/>
  <c r="H29" i="15" s="1"/>
  <c r="E23" i="15"/>
  <c r="D23" i="15"/>
  <c r="V22" i="15"/>
  <c r="I22" i="15"/>
  <c r="F22" i="15"/>
  <c r="V21" i="15"/>
  <c r="F21" i="15"/>
  <c r="H21" i="15" s="1"/>
  <c r="I21" i="15" s="1"/>
  <c r="V20" i="15"/>
  <c r="F20" i="15"/>
  <c r="H20" i="15" s="1"/>
  <c r="I20" i="15" s="1"/>
  <c r="V19" i="15"/>
  <c r="F19" i="15"/>
  <c r="H19" i="15" s="1"/>
  <c r="I19" i="15" s="1"/>
  <c r="V18" i="15"/>
  <c r="F18" i="15"/>
  <c r="H18" i="15" s="1"/>
  <c r="I18" i="15" s="1"/>
  <c r="V17" i="15"/>
  <c r="F17" i="15"/>
  <c r="H17" i="15" s="1"/>
  <c r="I17" i="15" s="1"/>
  <c r="V16" i="15"/>
  <c r="F16" i="15"/>
  <c r="H16" i="15" s="1"/>
  <c r="I16" i="15" s="1"/>
  <c r="V15" i="15"/>
  <c r="F15" i="15"/>
  <c r="H15" i="15" s="1"/>
  <c r="I15" i="15" s="1"/>
  <c r="V14" i="15"/>
  <c r="H14" i="15"/>
  <c r="I14" i="15" s="1"/>
  <c r="F14" i="15"/>
  <c r="V13" i="15"/>
  <c r="F13" i="15"/>
  <c r="H13" i="15" s="1"/>
  <c r="I13" i="15" s="1"/>
  <c r="V12" i="15"/>
  <c r="F12" i="15"/>
  <c r="H12" i="15" s="1"/>
  <c r="I12" i="15" s="1"/>
  <c r="V11" i="15"/>
  <c r="F11" i="15"/>
  <c r="H11" i="15" s="1"/>
  <c r="I11" i="15" s="1"/>
  <c r="V10" i="15"/>
  <c r="F10" i="15"/>
  <c r="H10" i="15" s="1"/>
  <c r="I10" i="15" s="1"/>
  <c r="V9" i="15"/>
  <c r="F9" i="15"/>
  <c r="H9" i="15" s="1"/>
  <c r="I9" i="15" s="1"/>
  <c r="V8" i="15"/>
  <c r="H8" i="15"/>
  <c r="I8" i="15" s="1"/>
  <c r="F8" i="15"/>
  <c r="V7" i="15"/>
  <c r="F7" i="15"/>
  <c r="H7" i="15" s="1"/>
  <c r="I7" i="15" s="1"/>
  <c r="V6" i="15"/>
  <c r="F6" i="15"/>
  <c r="H6" i="15" s="1"/>
  <c r="I6" i="15" s="1"/>
  <c r="V5" i="15"/>
  <c r="F5" i="15"/>
  <c r="H5" i="15" s="1"/>
  <c r="I5" i="15" s="1"/>
  <c r="V4" i="15"/>
  <c r="R4" i="15"/>
  <c r="H4" i="15"/>
  <c r="K4" i="15" s="1"/>
  <c r="F4" i="15"/>
  <c r="V72" i="14"/>
  <c r="I72" i="14"/>
  <c r="E72" i="14"/>
  <c r="D72" i="14"/>
  <c r="V71" i="14"/>
  <c r="E71" i="14"/>
  <c r="D71" i="14"/>
  <c r="V70" i="14"/>
  <c r="E70" i="14"/>
  <c r="D70" i="14"/>
  <c r="V69" i="14"/>
  <c r="E69" i="14"/>
  <c r="D69" i="14"/>
  <c r="V68" i="14"/>
  <c r="E68" i="14"/>
  <c r="D68" i="14"/>
  <c r="V67" i="14"/>
  <c r="E67" i="14"/>
  <c r="D67" i="14"/>
  <c r="V66" i="14"/>
  <c r="E66" i="14"/>
  <c r="D66" i="14"/>
  <c r="V65" i="14"/>
  <c r="E65" i="14"/>
  <c r="D65" i="14"/>
  <c r="V64" i="14"/>
  <c r="E64" i="14"/>
  <c r="D64" i="14"/>
  <c r="V63" i="14"/>
  <c r="E63" i="14"/>
  <c r="D63" i="14"/>
  <c r="V62" i="14"/>
  <c r="E62" i="14"/>
  <c r="D62" i="14"/>
  <c r="V61" i="14"/>
  <c r="E61" i="14"/>
  <c r="D61" i="14"/>
  <c r="V60" i="14"/>
  <c r="E60" i="14"/>
  <c r="D60" i="14"/>
  <c r="V59" i="14"/>
  <c r="E59" i="14"/>
  <c r="D59" i="14"/>
  <c r="V58" i="14"/>
  <c r="E58" i="14"/>
  <c r="D58" i="14"/>
  <c r="V57" i="14"/>
  <c r="E57" i="14"/>
  <c r="D57" i="14"/>
  <c r="V56" i="14"/>
  <c r="E56" i="14"/>
  <c r="D56" i="14"/>
  <c r="V55" i="14"/>
  <c r="E55" i="14"/>
  <c r="D55" i="14"/>
  <c r="V54" i="14"/>
  <c r="R54" i="14"/>
  <c r="E54" i="14"/>
  <c r="D54" i="14"/>
  <c r="E48" i="14"/>
  <c r="D48" i="14"/>
  <c r="V47" i="14"/>
  <c r="I47" i="14"/>
  <c r="F47" i="14"/>
  <c r="V46" i="14"/>
  <c r="F46" i="14"/>
  <c r="H46" i="14" s="1"/>
  <c r="I46" i="14" s="1"/>
  <c r="V45" i="14"/>
  <c r="F45" i="14"/>
  <c r="H45" i="14" s="1"/>
  <c r="I45" i="14" s="1"/>
  <c r="V44" i="14"/>
  <c r="F44" i="14"/>
  <c r="H44" i="14" s="1"/>
  <c r="I44" i="14" s="1"/>
  <c r="V43" i="14"/>
  <c r="F43" i="14"/>
  <c r="H43" i="14" s="1"/>
  <c r="I43" i="14" s="1"/>
  <c r="V42" i="14"/>
  <c r="F42" i="14"/>
  <c r="H42" i="14" s="1"/>
  <c r="I42" i="14" s="1"/>
  <c r="V41" i="14"/>
  <c r="H41" i="14"/>
  <c r="I41" i="14" s="1"/>
  <c r="F41" i="14"/>
  <c r="V40" i="14"/>
  <c r="F40" i="14"/>
  <c r="H40" i="14" s="1"/>
  <c r="I40" i="14" s="1"/>
  <c r="V39" i="14"/>
  <c r="F39" i="14"/>
  <c r="H39" i="14" s="1"/>
  <c r="I39" i="14" s="1"/>
  <c r="V38" i="14"/>
  <c r="F38" i="14"/>
  <c r="H38" i="14" s="1"/>
  <c r="I38" i="14" s="1"/>
  <c r="V37" i="14"/>
  <c r="H37" i="14"/>
  <c r="I37" i="14" s="1"/>
  <c r="F37" i="14"/>
  <c r="V36" i="14"/>
  <c r="H36" i="14"/>
  <c r="I36" i="14" s="1"/>
  <c r="F36" i="14"/>
  <c r="V35" i="14"/>
  <c r="F35" i="14"/>
  <c r="H35" i="14" s="1"/>
  <c r="I35" i="14" s="1"/>
  <c r="V34" i="14"/>
  <c r="F34" i="14"/>
  <c r="H34" i="14" s="1"/>
  <c r="I34" i="14" s="1"/>
  <c r="V33" i="14"/>
  <c r="F33" i="14"/>
  <c r="H33" i="14" s="1"/>
  <c r="I33" i="14" s="1"/>
  <c r="V32" i="14"/>
  <c r="F32" i="14"/>
  <c r="H32" i="14" s="1"/>
  <c r="I32" i="14" s="1"/>
  <c r="V31" i="14"/>
  <c r="H31" i="14"/>
  <c r="I31" i="14" s="1"/>
  <c r="F31" i="14"/>
  <c r="V30" i="14"/>
  <c r="F30" i="14"/>
  <c r="H30" i="14" s="1"/>
  <c r="I30" i="14" s="1"/>
  <c r="V29" i="14"/>
  <c r="R29" i="14"/>
  <c r="F29" i="14"/>
  <c r="H29" i="14" s="1"/>
  <c r="E23" i="14"/>
  <c r="D23" i="14"/>
  <c r="V22" i="14"/>
  <c r="I22" i="14"/>
  <c r="F22" i="14"/>
  <c r="V21" i="14"/>
  <c r="F21" i="14"/>
  <c r="H21" i="14" s="1"/>
  <c r="I21" i="14" s="1"/>
  <c r="V20" i="14"/>
  <c r="F20" i="14"/>
  <c r="H20" i="14" s="1"/>
  <c r="I20" i="14" s="1"/>
  <c r="V19" i="14"/>
  <c r="F19" i="14"/>
  <c r="H19" i="14" s="1"/>
  <c r="I19" i="14" s="1"/>
  <c r="V18" i="14"/>
  <c r="F18" i="14"/>
  <c r="H18" i="14" s="1"/>
  <c r="I18" i="14" s="1"/>
  <c r="V17" i="14"/>
  <c r="F17" i="14"/>
  <c r="H17" i="14" s="1"/>
  <c r="I17" i="14" s="1"/>
  <c r="V16" i="14"/>
  <c r="F16" i="14"/>
  <c r="H16" i="14" s="1"/>
  <c r="I16" i="14" s="1"/>
  <c r="V15" i="14"/>
  <c r="F15" i="14"/>
  <c r="H15" i="14" s="1"/>
  <c r="I15" i="14" s="1"/>
  <c r="V14" i="14"/>
  <c r="F14" i="14"/>
  <c r="H14" i="14" s="1"/>
  <c r="I14" i="14" s="1"/>
  <c r="V13" i="14"/>
  <c r="F13" i="14"/>
  <c r="H13" i="14" s="1"/>
  <c r="I13" i="14" s="1"/>
  <c r="V12" i="14"/>
  <c r="F12" i="14"/>
  <c r="H12" i="14" s="1"/>
  <c r="I12" i="14" s="1"/>
  <c r="V11" i="14"/>
  <c r="F11" i="14"/>
  <c r="H11" i="14" s="1"/>
  <c r="I11" i="14" s="1"/>
  <c r="V10" i="14"/>
  <c r="F10" i="14"/>
  <c r="H10" i="14" s="1"/>
  <c r="I10" i="14" s="1"/>
  <c r="V9" i="14"/>
  <c r="F9" i="14"/>
  <c r="H9" i="14" s="1"/>
  <c r="I9" i="14" s="1"/>
  <c r="V8" i="14"/>
  <c r="F8" i="14"/>
  <c r="H8" i="14" s="1"/>
  <c r="I8" i="14" s="1"/>
  <c r="V7" i="14"/>
  <c r="F7" i="14"/>
  <c r="H7" i="14" s="1"/>
  <c r="I7" i="14" s="1"/>
  <c r="V6" i="14"/>
  <c r="F6" i="14"/>
  <c r="H6" i="14" s="1"/>
  <c r="I6" i="14" s="1"/>
  <c r="V5" i="14"/>
  <c r="F5" i="14"/>
  <c r="H5" i="14" s="1"/>
  <c r="I5" i="14" s="1"/>
  <c r="V4" i="14"/>
  <c r="R4" i="14"/>
  <c r="F4" i="14"/>
  <c r="H4" i="14" s="1"/>
  <c r="K4" i="14" s="1"/>
  <c r="E23" i="13"/>
  <c r="D48" i="13"/>
  <c r="D55" i="13"/>
  <c r="D56" i="13"/>
  <c r="E56" i="13"/>
  <c r="D57" i="13"/>
  <c r="D58" i="13"/>
  <c r="E58" i="13"/>
  <c r="D59" i="13"/>
  <c r="D60" i="13"/>
  <c r="E60" i="13"/>
  <c r="D61" i="13"/>
  <c r="D62" i="13"/>
  <c r="E62" i="13"/>
  <c r="D63" i="13"/>
  <c r="D64" i="13"/>
  <c r="E64" i="13"/>
  <c r="D65" i="13"/>
  <c r="D66" i="13"/>
  <c r="E66" i="13"/>
  <c r="D67" i="13"/>
  <c r="D68" i="13"/>
  <c r="E68" i="13"/>
  <c r="D69" i="13"/>
  <c r="D70" i="13"/>
  <c r="E70" i="13"/>
  <c r="D71" i="13"/>
  <c r="D72" i="13"/>
  <c r="E72" i="13"/>
  <c r="D48" i="12"/>
  <c r="D48" i="11"/>
  <c r="D48" i="10"/>
  <c r="D48" i="9"/>
  <c r="D48" i="8"/>
  <c r="D48" i="7"/>
  <c r="D48" i="6"/>
  <c r="E48" i="5"/>
  <c r="V72" i="13"/>
  <c r="I72" i="13"/>
  <c r="V71" i="13"/>
  <c r="V70" i="13"/>
  <c r="V69" i="13"/>
  <c r="V68" i="13"/>
  <c r="V67" i="13"/>
  <c r="V66" i="13"/>
  <c r="V65" i="13"/>
  <c r="V64" i="13"/>
  <c r="V63" i="13"/>
  <c r="V62" i="13"/>
  <c r="V61" i="13"/>
  <c r="V60" i="13"/>
  <c r="V59" i="13"/>
  <c r="V58" i="13"/>
  <c r="V57" i="13"/>
  <c r="V56" i="13"/>
  <c r="V55" i="13"/>
  <c r="V54" i="13"/>
  <c r="R54" i="13"/>
  <c r="V47" i="13"/>
  <c r="I47" i="13"/>
  <c r="F47" i="13"/>
  <c r="V46" i="13"/>
  <c r="F46" i="13"/>
  <c r="H46" i="13" s="1"/>
  <c r="I46" i="13" s="1"/>
  <c r="V45" i="13"/>
  <c r="F45" i="13"/>
  <c r="H45" i="13" s="1"/>
  <c r="I45" i="13" s="1"/>
  <c r="V44" i="13"/>
  <c r="F44" i="13"/>
  <c r="H44" i="13" s="1"/>
  <c r="I44" i="13" s="1"/>
  <c r="V43" i="13"/>
  <c r="F43" i="13"/>
  <c r="H43" i="13" s="1"/>
  <c r="I43" i="13" s="1"/>
  <c r="V42" i="13"/>
  <c r="F42" i="13"/>
  <c r="H42" i="13" s="1"/>
  <c r="I42" i="13" s="1"/>
  <c r="V41" i="13"/>
  <c r="F41" i="13"/>
  <c r="H41" i="13" s="1"/>
  <c r="I41" i="13" s="1"/>
  <c r="V40" i="13"/>
  <c r="F40" i="13"/>
  <c r="H40" i="13" s="1"/>
  <c r="I40" i="13" s="1"/>
  <c r="V39" i="13"/>
  <c r="F39" i="13"/>
  <c r="H39" i="13" s="1"/>
  <c r="I39" i="13" s="1"/>
  <c r="V38" i="13"/>
  <c r="F38" i="13"/>
  <c r="H38" i="13" s="1"/>
  <c r="I38" i="13" s="1"/>
  <c r="V37" i="13"/>
  <c r="F37" i="13"/>
  <c r="H37" i="13" s="1"/>
  <c r="I37" i="13" s="1"/>
  <c r="V36" i="13"/>
  <c r="F36" i="13"/>
  <c r="H36" i="13" s="1"/>
  <c r="I36" i="13" s="1"/>
  <c r="V35" i="13"/>
  <c r="F35" i="13"/>
  <c r="H35" i="13" s="1"/>
  <c r="I35" i="13" s="1"/>
  <c r="V34" i="13"/>
  <c r="F34" i="13"/>
  <c r="H34" i="13" s="1"/>
  <c r="I34" i="13" s="1"/>
  <c r="V33" i="13"/>
  <c r="F33" i="13"/>
  <c r="H33" i="13" s="1"/>
  <c r="I33" i="13" s="1"/>
  <c r="V32" i="13"/>
  <c r="F32" i="13"/>
  <c r="H32" i="13" s="1"/>
  <c r="I32" i="13" s="1"/>
  <c r="V31" i="13"/>
  <c r="F31" i="13"/>
  <c r="H31" i="13" s="1"/>
  <c r="I31" i="13" s="1"/>
  <c r="V30" i="13"/>
  <c r="F30" i="13"/>
  <c r="H30" i="13" s="1"/>
  <c r="I30" i="13" s="1"/>
  <c r="V29" i="13"/>
  <c r="R29" i="13"/>
  <c r="V22" i="13"/>
  <c r="I22" i="13"/>
  <c r="F22" i="13"/>
  <c r="V21" i="13"/>
  <c r="F21" i="13"/>
  <c r="H21" i="13" s="1"/>
  <c r="I21" i="13" s="1"/>
  <c r="V20" i="13"/>
  <c r="F20" i="13"/>
  <c r="H20" i="13" s="1"/>
  <c r="I20" i="13" s="1"/>
  <c r="V19" i="13"/>
  <c r="F19" i="13"/>
  <c r="H19" i="13" s="1"/>
  <c r="I19" i="13" s="1"/>
  <c r="V18" i="13"/>
  <c r="F18" i="13"/>
  <c r="H18" i="13" s="1"/>
  <c r="I18" i="13" s="1"/>
  <c r="V17" i="13"/>
  <c r="F17" i="13"/>
  <c r="H17" i="13" s="1"/>
  <c r="I17" i="13" s="1"/>
  <c r="V16" i="13"/>
  <c r="F16" i="13"/>
  <c r="H16" i="13" s="1"/>
  <c r="I16" i="13" s="1"/>
  <c r="V15" i="13"/>
  <c r="F15" i="13"/>
  <c r="H15" i="13" s="1"/>
  <c r="I15" i="13" s="1"/>
  <c r="V14" i="13"/>
  <c r="F14" i="13"/>
  <c r="H14" i="13" s="1"/>
  <c r="I14" i="13" s="1"/>
  <c r="V13" i="13"/>
  <c r="F13" i="13"/>
  <c r="H13" i="13" s="1"/>
  <c r="I13" i="13" s="1"/>
  <c r="V12" i="13"/>
  <c r="F12" i="13"/>
  <c r="H12" i="13" s="1"/>
  <c r="I12" i="13" s="1"/>
  <c r="V11" i="13"/>
  <c r="F11" i="13"/>
  <c r="H11" i="13" s="1"/>
  <c r="I11" i="13" s="1"/>
  <c r="V10" i="13"/>
  <c r="F10" i="13"/>
  <c r="H10" i="13" s="1"/>
  <c r="I10" i="13" s="1"/>
  <c r="V9" i="13"/>
  <c r="F9" i="13"/>
  <c r="H9" i="13" s="1"/>
  <c r="I9" i="13" s="1"/>
  <c r="V8" i="13"/>
  <c r="F8" i="13"/>
  <c r="H8" i="13" s="1"/>
  <c r="I8" i="13" s="1"/>
  <c r="V7" i="13"/>
  <c r="F7" i="13"/>
  <c r="H7" i="13" s="1"/>
  <c r="I7" i="13" s="1"/>
  <c r="V6" i="13"/>
  <c r="F6" i="13"/>
  <c r="H6" i="13" s="1"/>
  <c r="I6" i="13" s="1"/>
  <c r="V5" i="13"/>
  <c r="F5" i="13"/>
  <c r="H5" i="13" s="1"/>
  <c r="I5" i="13" s="1"/>
  <c r="V4" i="13"/>
  <c r="R4" i="13"/>
  <c r="V72" i="12"/>
  <c r="I72" i="12"/>
  <c r="V71" i="12"/>
  <c r="V70" i="12"/>
  <c r="V69" i="12"/>
  <c r="V68" i="12"/>
  <c r="D68" i="12"/>
  <c r="V67" i="12"/>
  <c r="V66" i="12"/>
  <c r="E66" i="12"/>
  <c r="V65" i="12"/>
  <c r="V64" i="12"/>
  <c r="E64" i="12"/>
  <c r="V63" i="12"/>
  <c r="V62" i="12"/>
  <c r="V61" i="12"/>
  <c r="V60" i="12"/>
  <c r="V59" i="12"/>
  <c r="E59" i="12"/>
  <c r="V58" i="12"/>
  <c r="V57" i="12"/>
  <c r="E57" i="12"/>
  <c r="V56" i="12"/>
  <c r="V55" i="12"/>
  <c r="E55" i="12"/>
  <c r="V54" i="12"/>
  <c r="R54" i="12"/>
  <c r="V47" i="12"/>
  <c r="I47" i="12"/>
  <c r="F47" i="12"/>
  <c r="V46" i="12"/>
  <c r="F46" i="12"/>
  <c r="H46" i="12" s="1"/>
  <c r="I46" i="12" s="1"/>
  <c r="V45" i="12"/>
  <c r="F45" i="12"/>
  <c r="H45" i="12" s="1"/>
  <c r="I45" i="12" s="1"/>
  <c r="V44" i="12"/>
  <c r="F44" i="12"/>
  <c r="H44" i="12" s="1"/>
  <c r="I44" i="12" s="1"/>
  <c r="V43" i="12"/>
  <c r="F43" i="12"/>
  <c r="H43" i="12" s="1"/>
  <c r="I43" i="12" s="1"/>
  <c r="V42" i="12"/>
  <c r="F42" i="12"/>
  <c r="H42" i="12" s="1"/>
  <c r="I42" i="12" s="1"/>
  <c r="V41" i="12"/>
  <c r="F41" i="12"/>
  <c r="H41" i="12" s="1"/>
  <c r="I41" i="12" s="1"/>
  <c r="V40" i="12"/>
  <c r="F40" i="12"/>
  <c r="H40" i="12" s="1"/>
  <c r="I40" i="12" s="1"/>
  <c r="V39" i="12"/>
  <c r="F39" i="12"/>
  <c r="H39" i="12" s="1"/>
  <c r="I39" i="12" s="1"/>
  <c r="V38" i="12"/>
  <c r="F38" i="12"/>
  <c r="H38" i="12" s="1"/>
  <c r="I38" i="12" s="1"/>
  <c r="V37" i="12"/>
  <c r="F37" i="12"/>
  <c r="H37" i="12" s="1"/>
  <c r="I37" i="12" s="1"/>
  <c r="V36" i="12"/>
  <c r="F36" i="12"/>
  <c r="H36" i="12" s="1"/>
  <c r="I36" i="12" s="1"/>
  <c r="V35" i="12"/>
  <c r="F35" i="12"/>
  <c r="H35" i="12" s="1"/>
  <c r="I35" i="12" s="1"/>
  <c r="V34" i="12"/>
  <c r="F34" i="12"/>
  <c r="H34" i="12" s="1"/>
  <c r="I34" i="12" s="1"/>
  <c r="V33" i="12"/>
  <c r="F33" i="12"/>
  <c r="H33" i="12" s="1"/>
  <c r="I33" i="12" s="1"/>
  <c r="V32" i="12"/>
  <c r="F32" i="12"/>
  <c r="H32" i="12" s="1"/>
  <c r="I32" i="12" s="1"/>
  <c r="V31" i="12"/>
  <c r="F31" i="12"/>
  <c r="H31" i="12" s="1"/>
  <c r="I31" i="12" s="1"/>
  <c r="V30" i="12"/>
  <c r="F30" i="12"/>
  <c r="H30" i="12" s="1"/>
  <c r="I30" i="12" s="1"/>
  <c r="V29" i="12"/>
  <c r="R29" i="12"/>
  <c r="V22" i="12"/>
  <c r="I22" i="12"/>
  <c r="V21" i="12"/>
  <c r="V20" i="12"/>
  <c r="V19" i="12"/>
  <c r="V18" i="12"/>
  <c r="V17" i="12"/>
  <c r="F17" i="12"/>
  <c r="H17" i="12" s="1"/>
  <c r="I17" i="12" s="1"/>
  <c r="V16" i="12"/>
  <c r="V15" i="12"/>
  <c r="V14" i="12"/>
  <c r="V13" i="12"/>
  <c r="V12" i="12"/>
  <c r="V11" i="12"/>
  <c r="V10" i="12"/>
  <c r="V9" i="12"/>
  <c r="F9" i="12"/>
  <c r="H9" i="12" s="1"/>
  <c r="I9" i="12" s="1"/>
  <c r="V8" i="12"/>
  <c r="V7" i="12"/>
  <c r="V6" i="12"/>
  <c r="V5" i="12"/>
  <c r="V4" i="12"/>
  <c r="R4" i="12"/>
  <c r="V72" i="11"/>
  <c r="I72" i="11"/>
  <c r="E72" i="11"/>
  <c r="D72" i="11"/>
  <c r="V71" i="11"/>
  <c r="E71" i="11"/>
  <c r="D71" i="11"/>
  <c r="V70" i="11"/>
  <c r="E70" i="11"/>
  <c r="D70" i="11"/>
  <c r="V69" i="11"/>
  <c r="E69" i="11"/>
  <c r="D69" i="11"/>
  <c r="V68" i="11"/>
  <c r="E68" i="11"/>
  <c r="D68" i="11"/>
  <c r="V67" i="11"/>
  <c r="E67" i="11"/>
  <c r="D67" i="11"/>
  <c r="V66" i="11"/>
  <c r="E66" i="11"/>
  <c r="D66" i="11"/>
  <c r="V65" i="11"/>
  <c r="E65" i="11"/>
  <c r="D65" i="11"/>
  <c r="V64" i="11"/>
  <c r="E64" i="11"/>
  <c r="D64" i="11"/>
  <c r="V63" i="11"/>
  <c r="E63" i="11"/>
  <c r="D63" i="11"/>
  <c r="V62" i="11"/>
  <c r="E62" i="11"/>
  <c r="D62" i="11"/>
  <c r="V61" i="11"/>
  <c r="E61" i="11"/>
  <c r="D61" i="11"/>
  <c r="V60" i="11"/>
  <c r="E60" i="11"/>
  <c r="D60" i="11"/>
  <c r="V59" i="11"/>
  <c r="E59" i="11"/>
  <c r="D59" i="11"/>
  <c r="V58" i="11"/>
  <c r="E58" i="11"/>
  <c r="D58" i="11"/>
  <c r="V57" i="11"/>
  <c r="E57" i="11"/>
  <c r="D57" i="11"/>
  <c r="V56" i="11"/>
  <c r="E56" i="11"/>
  <c r="D56" i="11"/>
  <c r="V55" i="11"/>
  <c r="E55" i="11"/>
  <c r="D55" i="11"/>
  <c r="V54" i="11"/>
  <c r="R54" i="11"/>
  <c r="V47" i="11"/>
  <c r="I47" i="11"/>
  <c r="F47" i="11"/>
  <c r="V46" i="11"/>
  <c r="F46" i="11"/>
  <c r="H46" i="11" s="1"/>
  <c r="I46" i="11" s="1"/>
  <c r="V45" i="11"/>
  <c r="F45" i="11"/>
  <c r="H45" i="11" s="1"/>
  <c r="I45" i="11" s="1"/>
  <c r="V44" i="11"/>
  <c r="F44" i="11"/>
  <c r="H44" i="11" s="1"/>
  <c r="I44" i="11" s="1"/>
  <c r="V43" i="11"/>
  <c r="F43" i="11"/>
  <c r="H43" i="11" s="1"/>
  <c r="I43" i="11" s="1"/>
  <c r="V42" i="11"/>
  <c r="F42" i="11"/>
  <c r="H42" i="11" s="1"/>
  <c r="I42" i="11" s="1"/>
  <c r="V41" i="11"/>
  <c r="F41" i="11"/>
  <c r="H41" i="11" s="1"/>
  <c r="I41" i="11" s="1"/>
  <c r="V40" i="11"/>
  <c r="F40" i="11"/>
  <c r="H40" i="11" s="1"/>
  <c r="I40" i="11" s="1"/>
  <c r="V39" i="11"/>
  <c r="F39" i="11"/>
  <c r="H39" i="11" s="1"/>
  <c r="I39" i="11" s="1"/>
  <c r="V38" i="11"/>
  <c r="F38" i="11"/>
  <c r="H38" i="11" s="1"/>
  <c r="I38" i="11" s="1"/>
  <c r="V37" i="11"/>
  <c r="F37" i="11"/>
  <c r="H37" i="11" s="1"/>
  <c r="I37" i="11" s="1"/>
  <c r="V36" i="11"/>
  <c r="F36" i="11"/>
  <c r="H36" i="11" s="1"/>
  <c r="I36" i="11" s="1"/>
  <c r="V35" i="11"/>
  <c r="F35" i="11"/>
  <c r="H35" i="11" s="1"/>
  <c r="I35" i="11" s="1"/>
  <c r="V34" i="11"/>
  <c r="F34" i="11"/>
  <c r="H34" i="11" s="1"/>
  <c r="I34" i="11" s="1"/>
  <c r="V33" i="11"/>
  <c r="F33" i="11"/>
  <c r="H33" i="11" s="1"/>
  <c r="I33" i="11" s="1"/>
  <c r="V32" i="11"/>
  <c r="F32" i="11"/>
  <c r="H32" i="11" s="1"/>
  <c r="I32" i="11" s="1"/>
  <c r="V31" i="11"/>
  <c r="F31" i="11"/>
  <c r="H31" i="11" s="1"/>
  <c r="I31" i="11" s="1"/>
  <c r="V30" i="11"/>
  <c r="F30" i="11"/>
  <c r="H30" i="11" s="1"/>
  <c r="I30" i="11" s="1"/>
  <c r="V29" i="11"/>
  <c r="R29" i="11"/>
  <c r="V22" i="11"/>
  <c r="I22" i="11"/>
  <c r="F22" i="11"/>
  <c r="V21" i="11"/>
  <c r="F21" i="11"/>
  <c r="H21" i="11" s="1"/>
  <c r="I21" i="11" s="1"/>
  <c r="V20" i="11"/>
  <c r="F20" i="11"/>
  <c r="H20" i="11" s="1"/>
  <c r="I20" i="11" s="1"/>
  <c r="V19" i="11"/>
  <c r="F19" i="11"/>
  <c r="H19" i="11" s="1"/>
  <c r="I19" i="11" s="1"/>
  <c r="V18" i="11"/>
  <c r="F18" i="11"/>
  <c r="H18" i="11" s="1"/>
  <c r="I18" i="11" s="1"/>
  <c r="V17" i="11"/>
  <c r="F17" i="11"/>
  <c r="H17" i="11" s="1"/>
  <c r="I17" i="11" s="1"/>
  <c r="V16" i="11"/>
  <c r="F16" i="11"/>
  <c r="H16" i="11" s="1"/>
  <c r="I16" i="11" s="1"/>
  <c r="V15" i="11"/>
  <c r="F15" i="11"/>
  <c r="H15" i="11" s="1"/>
  <c r="I15" i="11" s="1"/>
  <c r="V14" i="11"/>
  <c r="F14" i="11"/>
  <c r="H14" i="11" s="1"/>
  <c r="I14" i="11" s="1"/>
  <c r="V13" i="11"/>
  <c r="F13" i="11"/>
  <c r="H13" i="11" s="1"/>
  <c r="I13" i="11" s="1"/>
  <c r="V12" i="11"/>
  <c r="F12" i="11"/>
  <c r="H12" i="11" s="1"/>
  <c r="I12" i="11" s="1"/>
  <c r="V11" i="11"/>
  <c r="F11" i="11"/>
  <c r="H11" i="11" s="1"/>
  <c r="I11" i="11" s="1"/>
  <c r="V10" i="11"/>
  <c r="F10" i="11"/>
  <c r="H10" i="11" s="1"/>
  <c r="I10" i="11" s="1"/>
  <c r="V9" i="11"/>
  <c r="F9" i="11"/>
  <c r="H9" i="11" s="1"/>
  <c r="I9" i="11" s="1"/>
  <c r="V8" i="11"/>
  <c r="F8" i="11"/>
  <c r="H8" i="11" s="1"/>
  <c r="I8" i="11" s="1"/>
  <c r="V7" i="11"/>
  <c r="F7" i="11"/>
  <c r="H7" i="11" s="1"/>
  <c r="I7" i="11" s="1"/>
  <c r="V6" i="11"/>
  <c r="F6" i="11"/>
  <c r="H6" i="11" s="1"/>
  <c r="I6" i="11" s="1"/>
  <c r="V5" i="11"/>
  <c r="F5" i="11"/>
  <c r="H5" i="11" s="1"/>
  <c r="I5" i="11" s="1"/>
  <c r="V4" i="11"/>
  <c r="R4" i="11"/>
  <c r="V72" i="10"/>
  <c r="I72" i="10"/>
  <c r="D72" i="10"/>
  <c r="V71" i="10"/>
  <c r="V70" i="10"/>
  <c r="E70" i="10"/>
  <c r="V69" i="10"/>
  <c r="V68" i="10"/>
  <c r="E68" i="10"/>
  <c r="V67" i="10"/>
  <c r="V66" i="10"/>
  <c r="V65" i="10"/>
  <c r="V64" i="10"/>
  <c r="V63" i="10"/>
  <c r="E63" i="10"/>
  <c r="V62" i="10"/>
  <c r="V61" i="10"/>
  <c r="E61" i="10"/>
  <c r="V60" i="10"/>
  <c r="V59" i="10"/>
  <c r="E59" i="10"/>
  <c r="V58" i="10"/>
  <c r="V57" i="10"/>
  <c r="E57" i="10"/>
  <c r="V56" i="10"/>
  <c r="V55" i="10"/>
  <c r="V54" i="10"/>
  <c r="R54" i="10"/>
  <c r="V47" i="10"/>
  <c r="I47" i="10"/>
  <c r="F47" i="10"/>
  <c r="V46" i="10"/>
  <c r="F46" i="10"/>
  <c r="H46" i="10" s="1"/>
  <c r="I46" i="10" s="1"/>
  <c r="V45" i="10"/>
  <c r="F45" i="10"/>
  <c r="H45" i="10" s="1"/>
  <c r="I45" i="10" s="1"/>
  <c r="V44" i="10"/>
  <c r="F44" i="10"/>
  <c r="H44" i="10" s="1"/>
  <c r="I44" i="10" s="1"/>
  <c r="V43" i="10"/>
  <c r="F43" i="10"/>
  <c r="H43" i="10" s="1"/>
  <c r="I43" i="10" s="1"/>
  <c r="V42" i="10"/>
  <c r="F42" i="10"/>
  <c r="H42" i="10" s="1"/>
  <c r="I42" i="10" s="1"/>
  <c r="V41" i="10"/>
  <c r="F41" i="10"/>
  <c r="H41" i="10" s="1"/>
  <c r="I41" i="10" s="1"/>
  <c r="V40" i="10"/>
  <c r="F40" i="10"/>
  <c r="H40" i="10" s="1"/>
  <c r="I40" i="10" s="1"/>
  <c r="V39" i="10"/>
  <c r="F39" i="10"/>
  <c r="H39" i="10" s="1"/>
  <c r="I39" i="10" s="1"/>
  <c r="V38" i="10"/>
  <c r="F38" i="10"/>
  <c r="H38" i="10" s="1"/>
  <c r="I38" i="10" s="1"/>
  <c r="V37" i="10"/>
  <c r="F37" i="10"/>
  <c r="H37" i="10" s="1"/>
  <c r="I37" i="10" s="1"/>
  <c r="V36" i="10"/>
  <c r="F36" i="10"/>
  <c r="H36" i="10" s="1"/>
  <c r="I36" i="10" s="1"/>
  <c r="V35" i="10"/>
  <c r="F35" i="10"/>
  <c r="H35" i="10" s="1"/>
  <c r="I35" i="10" s="1"/>
  <c r="V34" i="10"/>
  <c r="F34" i="10"/>
  <c r="H34" i="10" s="1"/>
  <c r="I34" i="10" s="1"/>
  <c r="V33" i="10"/>
  <c r="F33" i="10"/>
  <c r="H33" i="10" s="1"/>
  <c r="I33" i="10" s="1"/>
  <c r="V32" i="10"/>
  <c r="F32" i="10"/>
  <c r="H32" i="10" s="1"/>
  <c r="I32" i="10" s="1"/>
  <c r="V31" i="10"/>
  <c r="F31" i="10"/>
  <c r="H31" i="10" s="1"/>
  <c r="I31" i="10" s="1"/>
  <c r="V30" i="10"/>
  <c r="F30" i="10"/>
  <c r="H30" i="10" s="1"/>
  <c r="I30" i="10" s="1"/>
  <c r="V29" i="10"/>
  <c r="R29" i="10"/>
  <c r="V22" i="10"/>
  <c r="I22" i="10"/>
  <c r="V21" i="10"/>
  <c r="V20" i="10"/>
  <c r="F20" i="10"/>
  <c r="H20" i="10" s="1"/>
  <c r="I20" i="10" s="1"/>
  <c r="V19" i="10"/>
  <c r="V18" i="10"/>
  <c r="V17" i="10"/>
  <c r="V16" i="10"/>
  <c r="V15" i="10"/>
  <c r="V14" i="10"/>
  <c r="V13" i="10"/>
  <c r="V12" i="10"/>
  <c r="F12" i="10"/>
  <c r="H12" i="10" s="1"/>
  <c r="I12" i="10" s="1"/>
  <c r="V11" i="10"/>
  <c r="V10" i="10"/>
  <c r="V9" i="10"/>
  <c r="V8" i="10"/>
  <c r="V7" i="10"/>
  <c r="V6" i="10"/>
  <c r="V5" i="10"/>
  <c r="V4" i="10"/>
  <c r="R4" i="10"/>
  <c r="V72" i="9"/>
  <c r="I72" i="9"/>
  <c r="E72" i="9"/>
  <c r="D72" i="9"/>
  <c r="V71" i="9"/>
  <c r="E71" i="9"/>
  <c r="D71" i="9"/>
  <c r="V70" i="9"/>
  <c r="E70" i="9"/>
  <c r="D70" i="9"/>
  <c r="V69" i="9"/>
  <c r="E69" i="9"/>
  <c r="D69" i="9"/>
  <c r="V68" i="9"/>
  <c r="E68" i="9"/>
  <c r="D68" i="9"/>
  <c r="V67" i="9"/>
  <c r="E67" i="9"/>
  <c r="D67" i="9"/>
  <c r="V66" i="9"/>
  <c r="E66" i="9"/>
  <c r="D66" i="9"/>
  <c r="V65" i="9"/>
  <c r="E65" i="9"/>
  <c r="D65" i="9"/>
  <c r="V64" i="9"/>
  <c r="E64" i="9"/>
  <c r="D64" i="9"/>
  <c r="V63" i="9"/>
  <c r="E63" i="9"/>
  <c r="D63" i="9"/>
  <c r="V62" i="9"/>
  <c r="E62" i="9"/>
  <c r="D62" i="9"/>
  <c r="V61" i="9"/>
  <c r="E61" i="9"/>
  <c r="D61" i="9"/>
  <c r="V60" i="9"/>
  <c r="E60" i="9"/>
  <c r="D60" i="9"/>
  <c r="V59" i="9"/>
  <c r="E59" i="9"/>
  <c r="D59" i="9"/>
  <c r="V58" i="9"/>
  <c r="E58" i="9"/>
  <c r="D58" i="9"/>
  <c r="V57" i="9"/>
  <c r="E57" i="9"/>
  <c r="D57" i="9"/>
  <c r="V56" i="9"/>
  <c r="E56" i="9"/>
  <c r="D56" i="9"/>
  <c r="V55" i="9"/>
  <c r="E55" i="9"/>
  <c r="D55" i="9"/>
  <c r="V54" i="9"/>
  <c r="R54" i="9"/>
  <c r="V47" i="9"/>
  <c r="I47" i="9"/>
  <c r="F47" i="9"/>
  <c r="V46" i="9"/>
  <c r="F46" i="9"/>
  <c r="H46" i="9" s="1"/>
  <c r="I46" i="9" s="1"/>
  <c r="V45" i="9"/>
  <c r="F45" i="9"/>
  <c r="H45" i="9" s="1"/>
  <c r="I45" i="9" s="1"/>
  <c r="V44" i="9"/>
  <c r="F44" i="9"/>
  <c r="H44" i="9" s="1"/>
  <c r="I44" i="9" s="1"/>
  <c r="V43" i="9"/>
  <c r="F43" i="9"/>
  <c r="H43" i="9" s="1"/>
  <c r="I43" i="9" s="1"/>
  <c r="V42" i="9"/>
  <c r="F42" i="9"/>
  <c r="H42" i="9" s="1"/>
  <c r="I42" i="9" s="1"/>
  <c r="V41" i="9"/>
  <c r="F41" i="9"/>
  <c r="H41" i="9" s="1"/>
  <c r="I41" i="9" s="1"/>
  <c r="V40" i="9"/>
  <c r="F40" i="9"/>
  <c r="H40" i="9" s="1"/>
  <c r="I40" i="9" s="1"/>
  <c r="V39" i="9"/>
  <c r="F39" i="9"/>
  <c r="H39" i="9" s="1"/>
  <c r="I39" i="9" s="1"/>
  <c r="V38" i="9"/>
  <c r="F38" i="9"/>
  <c r="H38" i="9" s="1"/>
  <c r="I38" i="9" s="1"/>
  <c r="V37" i="9"/>
  <c r="F37" i="9"/>
  <c r="H37" i="9" s="1"/>
  <c r="I37" i="9" s="1"/>
  <c r="V36" i="9"/>
  <c r="F36" i="9"/>
  <c r="H36" i="9" s="1"/>
  <c r="I36" i="9" s="1"/>
  <c r="V35" i="9"/>
  <c r="F35" i="9"/>
  <c r="H35" i="9" s="1"/>
  <c r="I35" i="9" s="1"/>
  <c r="V34" i="9"/>
  <c r="F34" i="9"/>
  <c r="H34" i="9" s="1"/>
  <c r="I34" i="9" s="1"/>
  <c r="V33" i="9"/>
  <c r="F33" i="9"/>
  <c r="H33" i="9" s="1"/>
  <c r="I33" i="9" s="1"/>
  <c r="V32" i="9"/>
  <c r="F32" i="9"/>
  <c r="H32" i="9" s="1"/>
  <c r="I32" i="9" s="1"/>
  <c r="V31" i="9"/>
  <c r="F31" i="9"/>
  <c r="H31" i="9" s="1"/>
  <c r="I31" i="9" s="1"/>
  <c r="V30" i="9"/>
  <c r="F30" i="9"/>
  <c r="H30" i="9" s="1"/>
  <c r="I30" i="9" s="1"/>
  <c r="V29" i="9"/>
  <c r="R29" i="9"/>
  <c r="V22" i="9"/>
  <c r="I22" i="9"/>
  <c r="F22" i="9"/>
  <c r="V21" i="9"/>
  <c r="F21" i="9"/>
  <c r="H21" i="9" s="1"/>
  <c r="I21" i="9" s="1"/>
  <c r="V20" i="9"/>
  <c r="F20" i="9"/>
  <c r="H20" i="9" s="1"/>
  <c r="I20" i="9" s="1"/>
  <c r="V19" i="9"/>
  <c r="F19" i="9"/>
  <c r="H19" i="9" s="1"/>
  <c r="I19" i="9" s="1"/>
  <c r="V18" i="9"/>
  <c r="F18" i="9"/>
  <c r="H18" i="9" s="1"/>
  <c r="I18" i="9" s="1"/>
  <c r="V17" i="9"/>
  <c r="F17" i="9"/>
  <c r="H17" i="9" s="1"/>
  <c r="I17" i="9" s="1"/>
  <c r="V16" i="9"/>
  <c r="F16" i="9"/>
  <c r="H16" i="9" s="1"/>
  <c r="I16" i="9" s="1"/>
  <c r="V15" i="9"/>
  <c r="F15" i="9"/>
  <c r="H15" i="9" s="1"/>
  <c r="I15" i="9" s="1"/>
  <c r="V14" i="9"/>
  <c r="F14" i="9"/>
  <c r="H14" i="9" s="1"/>
  <c r="I14" i="9" s="1"/>
  <c r="V13" i="9"/>
  <c r="F13" i="9"/>
  <c r="H13" i="9" s="1"/>
  <c r="I13" i="9" s="1"/>
  <c r="V12" i="9"/>
  <c r="F12" i="9"/>
  <c r="H12" i="9" s="1"/>
  <c r="I12" i="9" s="1"/>
  <c r="V11" i="9"/>
  <c r="F11" i="9"/>
  <c r="H11" i="9" s="1"/>
  <c r="I11" i="9" s="1"/>
  <c r="V10" i="9"/>
  <c r="F10" i="9"/>
  <c r="H10" i="9" s="1"/>
  <c r="I10" i="9" s="1"/>
  <c r="V9" i="9"/>
  <c r="F9" i="9"/>
  <c r="H9" i="9" s="1"/>
  <c r="I9" i="9" s="1"/>
  <c r="V8" i="9"/>
  <c r="F8" i="9"/>
  <c r="H8" i="9" s="1"/>
  <c r="I8" i="9" s="1"/>
  <c r="V7" i="9"/>
  <c r="F7" i="9"/>
  <c r="H7" i="9" s="1"/>
  <c r="I7" i="9" s="1"/>
  <c r="V6" i="9"/>
  <c r="H6" i="9"/>
  <c r="I6" i="9" s="1"/>
  <c r="F6" i="9"/>
  <c r="V5" i="9"/>
  <c r="F5" i="9"/>
  <c r="H5" i="9" s="1"/>
  <c r="I5" i="9" s="1"/>
  <c r="V4" i="9"/>
  <c r="R4" i="9"/>
  <c r="V72" i="8"/>
  <c r="I72" i="8"/>
  <c r="V71" i="8"/>
  <c r="E71" i="8"/>
  <c r="V70" i="8"/>
  <c r="V69" i="8"/>
  <c r="E69" i="8"/>
  <c r="V68" i="8"/>
  <c r="V67" i="8"/>
  <c r="V66" i="8"/>
  <c r="V65" i="8"/>
  <c r="V64" i="8"/>
  <c r="E64" i="8"/>
  <c r="V63" i="8"/>
  <c r="V62" i="8"/>
  <c r="E62" i="8"/>
  <c r="V61" i="8"/>
  <c r="V60" i="8"/>
  <c r="V59" i="8"/>
  <c r="V58" i="8"/>
  <c r="V57" i="8"/>
  <c r="D57" i="8"/>
  <c r="V56" i="8"/>
  <c r="V55" i="8"/>
  <c r="E55" i="8"/>
  <c r="V54" i="8"/>
  <c r="R54" i="8"/>
  <c r="V47" i="8"/>
  <c r="I47" i="8"/>
  <c r="F47" i="8"/>
  <c r="V46" i="8"/>
  <c r="F46" i="8"/>
  <c r="H46" i="8" s="1"/>
  <c r="I46" i="8" s="1"/>
  <c r="V45" i="8"/>
  <c r="F45" i="8"/>
  <c r="H45" i="8" s="1"/>
  <c r="I45" i="8" s="1"/>
  <c r="V44" i="8"/>
  <c r="F44" i="8"/>
  <c r="H44" i="8" s="1"/>
  <c r="I44" i="8" s="1"/>
  <c r="V43" i="8"/>
  <c r="F43" i="8"/>
  <c r="H43" i="8" s="1"/>
  <c r="I43" i="8" s="1"/>
  <c r="V42" i="8"/>
  <c r="F42" i="8"/>
  <c r="H42" i="8" s="1"/>
  <c r="I42" i="8" s="1"/>
  <c r="V41" i="8"/>
  <c r="F41" i="8"/>
  <c r="H41" i="8" s="1"/>
  <c r="I41" i="8" s="1"/>
  <c r="V40" i="8"/>
  <c r="F40" i="8"/>
  <c r="H40" i="8" s="1"/>
  <c r="I40" i="8" s="1"/>
  <c r="V39" i="8"/>
  <c r="F39" i="8"/>
  <c r="H39" i="8" s="1"/>
  <c r="I39" i="8" s="1"/>
  <c r="V38" i="8"/>
  <c r="F38" i="8"/>
  <c r="H38" i="8" s="1"/>
  <c r="I38" i="8" s="1"/>
  <c r="V37" i="8"/>
  <c r="F37" i="8"/>
  <c r="H37" i="8" s="1"/>
  <c r="I37" i="8" s="1"/>
  <c r="V36" i="8"/>
  <c r="F36" i="8"/>
  <c r="H36" i="8" s="1"/>
  <c r="I36" i="8" s="1"/>
  <c r="V35" i="8"/>
  <c r="F35" i="8"/>
  <c r="H35" i="8" s="1"/>
  <c r="I35" i="8" s="1"/>
  <c r="V34" i="8"/>
  <c r="F34" i="8"/>
  <c r="H34" i="8" s="1"/>
  <c r="I34" i="8" s="1"/>
  <c r="V33" i="8"/>
  <c r="F33" i="8"/>
  <c r="H33" i="8" s="1"/>
  <c r="I33" i="8" s="1"/>
  <c r="V32" i="8"/>
  <c r="F32" i="8"/>
  <c r="H32" i="8" s="1"/>
  <c r="I32" i="8" s="1"/>
  <c r="V31" i="8"/>
  <c r="F31" i="8"/>
  <c r="H31" i="8" s="1"/>
  <c r="I31" i="8" s="1"/>
  <c r="V30" i="8"/>
  <c r="F30" i="8"/>
  <c r="H30" i="8" s="1"/>
  <c r="I30" i="8" s="1"/>
  <c r="V29" i="8"/>
  <c r="R29" i="8"/>
  <c r="V22" i="8"/>
  <c r="I22" i="8"/>
  <c r="V21" i="8"/>
  <c r="V20" i="8"/>
  <c r="V19" i="8"/>
  <c r="F19" i="8"/>
  <c r="H19" i="8" s="1"/>
  <c r="I19" i="8" s="1"/>
  <c r="V18" i="8"/>
  <c r="V17" i="8"/>
  <c r="V16" i="8"/>
  <c r="F16" i="8"/>
  <c r="H16" i="8" s="1"/>
  <c r="I16" i="8" s="1"/>
  <c r="V15" i="8"/>
  <c r="V14" i="8"/>
  <c r="V13" i="8"/>
  <c r="V12" i="8"/>
  <c r="V11" i="8"/>
  <c r="V10" i="8"/>
  <c r="V9" i="8"/>
  <c r="V8" i="8"/>
  <c r="V7" i="8"/>
  <c r="V6" i="8"/>
  <c r="V5" i="8"/>
  <c r="V4" i="8"/>
  <c r="R4" i="8"/>
  <c r="V72" i="7"/>
  <c r="I72" i="7"/>
  <c r="E72" i="7"/>
  <c r="D72" i="7"/>
  <c r="V71" i="7"/>
  <c r="E71" i="7"/>
  <c r="D71" i="7"/>
  <c r="V70" i="7"/>
  <c r="E70" i="7"/>
  <c r="D70" i="7"/>
  <c r="V69" i="7"/>
  <c r="E69" i="7"/>
  <c r="D69" i="7"/>
  <c r="V68" i="7"/>
  <c r="E68" i="7"/>
  <c r="D68" i="7"/>
  <c r="V67" i="7"/>
  <c r="E67" i="7"/>
  <c r="D67" i="7"/>
  <c r="V66" i="7"/>
  <c r="E66" i="7"/>
  <c r="F66" i="7" s="1"/>
  <c r="H66" i="7" s="1"/>
  <c r="I66" i="7" s="1"/>
  <c r="D66" i="7"/>
  <c r="V65" i="7"/>
  <c r="E65" i="7"/>
  <c r="D65" i="7"/>
  <c r="V64" i="7"/>
  <c r="E64" i="7"/>
  <c r="D64" i="7"/>
  <c r="V63" i="7"/>
  <c r="E63" i="7"/>
  <c r="D63" i="7"/>
  <c r="V62" i="7"/>
  <c r="E62" i="7"/>
  <c r="F62" i="7" s="1"/>
  <c r="H62" i="7" s="1"/>
  <c r="I62" i="7" s="1"/>
  <c r="D62" i="7"/>
  <c r="V61" i="7"/>
  <c r="E61" i="7"/>
  <c r="D61" i="7"/>
  <c r="V60" i="7"/>
  <c r="E60" i="7"/>
  <c r="D60" i="7"/>
  <c r="V59" i="7"/>
  <c r="E59" i="7"/>
  <c r="D59" i="7"/>
  <c r="V58" i="7"/>
  <c r="E58" i="7"/>
  <c r="D58" i="7"/>
  <c r="V57" i="7"/>
  <c r="E57" i="7"/>
  <c r="D57" i="7"/>
  <c r="V56" i="7"/>
  <c r="E56" i="7"/>
  <c r="D56" i="7"/>
  <c r="V55" i="7"/>
  <c r="E55" i="7"/>
  <c r="D55" i="7"/>
  <c r="V54" i="7"/>
  <c r="R54" i="7"/>
  <c r="V47" i="7"/>
  <c r="I47" i="7"/>
  <c r="F47" i="7"/>
  <c r="V46" i="7"/>
  <c r="F46" i="7"/>
  <c r="H46" i="7" s="1"/>
  <c r="I46" i="7" s="1"/>
  <c r="V45" i="7"/>
  <c r="F45" i="7"/>
  <c r="H45" i="7" s="1"/>
  <c r="I45" i="7" s="1"/>
  <c r="V44" i="7"/>
  <c r="F44" i="7"/>
  <c r="H44" i="7" s="1"/>
  <c r="I44" i="7" s="1"/>
  <c r="V43" i="7"/>
  <c r="F43" i="7"/>
  <c r="H43" i="7" s="1"/>
  <c r="I43" i="7" s="1"/>
  <c r="V42" i="7"/>
  <c r="F42" i="7"/>
  <c r="H42" i="7" s="1"/>
  <c r="I42" i="7" s="1"/>
  <c r="V41" i="7"/>
  <c r="F41" i="7"/>
  <c r="H41" i="7" s="1"/>
  <c r="I41" i="7" s="1"/>
  <c r="V40" i="7"/>
  <c r="F40" i="7"/>
  <c r="H40" i="7" s="1"/>
  <c r="I40" i="7" s="1"/>
  <c r="V39" i="7"/>
  <c r="F39" i="7"/>
  <c r="H39" i="7" s="1"/>
  <c r="I39" i="7" s="1"/>
  <c r="V38" i="7"/>
  <c r="F38" i="7"/>
  <c r="H38" i="7" s="1"/>
  <c r="I38" i="7" s="1"/>
  <c r="V37" i="7"/>
  <c r="F37" i="7"/>
  <c r="H37" i="7" s="1"/>
  <c r="I37" i="7" s="1"/>
  <c r="V36" i="7"/>
  <c r="F36" i="7"/>
  <c r="H36" i="7" s="1"/>
  <c r="I36" i="7" s="1"/>
  <c r="V35" i="7"/>
  <c r="F35" i="7"/>
  <c r="H35" i="7" s="1"/>
  <c r="I35" i="7" s="1"/>
  <c r="V34" i="7"/>
  <c r="F34" i="7"/>
  <c r="H34" i="7" s="1"/>
  <c r="I34" i="7" s="1"/>
  <c r="V33" i="7"/>
  <c r="F33" i="7"/>
  <c r="H33" i="7" s="1"/>
  <c r="I33" i="7" s="1"/>
  <c r="V32" i="7"/>
  <c r="F32" i="7"/>
  <c r="H32" i="7" s="1"/>
  <c r="I32" i="7" s="1"/>
  <c r="V31" i="7"/>
  <c r="F31" i="7"/>
  <c r="H31" i="7" s="1"/>
  <c r="I31" i="7" s="1"/>
  <c r="V30" i="7"/>
  <c r="F30" i="7"/>
  <c r="H30" i="7" s="1"/>
  <c r="I30" i="7" s="1"/>
  <c r="V29" i="7"/>
  <c r="R29" i="7"/>
  <c r="V22" i="7"/>
  <c r="I22" i="7"/>
  <c r="F22" i="7"/>
  <c r="V21" i="7"/>
  <c r="F21" i="7"/>
  <c r="H21" i="7" s="1"/>
  <c r="I21" i="7" s="1"/>
  <c r="V20" i="7"/>
  <c r="F20" i="7"/>
  <c r="H20" i="7" s="1"/>
  <c r="I20" i="7" s="1"/>
  <c r="V19" i="7"/>
  <c r="F19" i="7"/>
  <c r="H19" i="7" s="1"/>
  <c r="I19" i="7" s="1"/>
  <c r="V18" i="7"/>
  <c r="F18" i="7"/>
  <c r="H18" i="7" s="1"/>
  <c r="I18" i="7" s="1"/>
  <c r="V17" i="7"/>
  <c r="F17" i="7"/>
  <c r="H17" i="7" s="1"/>
  <c r="I17" i="7" s="1"/>
  <c r="V16" i="7"/>
  <c r="F16" i="7"/>
  <c r="H16" i="7" s="1"/>
  <c r="I16" i="7" s="1"/>
  <c r="V15" i="7"/>
  <c r="F15" i="7"/>
  <c r="H15" i="7" s="1"/>
  <c r="I15" i="7" s="1"/>
  <c r="V14" i="7"/>
  <c r="F14" i="7"/>
  <c r="H14" i="7" s="1"/>
  <c r="I14" i="7" s="1"/>
  <c r="V13" i="7"/>
  <c r="F13" i="7"/>
  <c r="H13" i="7" s="1"/>
  <c r="I13" i="7" s="1"/>
  <c r="V12" i="7"/>
  <c r="F12" i="7"/>
  <c r="H12" i="7" s="1"/>
  <c r="I12" i="7" s="1"/>
  <c r="V11" i="7"/>
  <c r="F11" i="7"/>
  <c r="H11" i="7" s="1"/>
  <c r="I11" i="7" s="1"/>
  <c r="V10" i="7"/>
  <c r="F10" i="7"/>
  <c r="H10" i="7" s="1"/>
  <c r="I10" i="7" s="1"/>
  <c r="V9" i="7"/>
  <c r="F9" i="7"/>
  <c r="H9" i="7" s="1"/>
  <c r="I9" i="7" s="1"/>
  <c r="V8" i="7"/>
  <c r="F8" i="7"/>
  <c r="H8" i="7" s="1"/>
  <c r="I8" i="7" s="1"/>
  <c r="V7" i="7"/>
  <c r="F7" i="7"/>
  <c r="H7" i="7" s="1"/>
  <c r="I7" i="7" s="1"/>
  <c r="V6" i="7"/>
  <c r="F6" i="7"/>
  <c r="H6" i="7" s="1"/>
  <c r="I6" i="7" s="1"/>
  <c r="V5" i="7"/>
  <c r="F5" i="7"/>
  <c r="H5" i="7" s="1"/>
  <c r="I5" i="7" s="1"/>
  <c r="V4" i="7"/>
  <c r="R4" i="7"/>
  <c r="V72" i="6"/>
  <c r="I72" i="6"/>
  <c r="V71" i="6"/>
  <c r="V70" i="6"/>
  <c r="V69" i="6"/>
  <c r="V68" i="6"/>
  <c r="E68" i="6"/>
  <c r="V67" i="6"/>
  <c r="V66" i="6"/>
  <c r="E66" i="6"/>
  <c r="V65" i="6"/>
  <c r="V64" i="6"/>
  <c r="E64" i="6"/>
  <c r="V63" i="6"/>
  <c r="V62" i="6"/>
  <c r="V61" i="6"/>
  <c r="V60" i="6"/>
  <c r="V59" i="6"/>
  <c r="E59" i="6"/>
  <c r="V58" i="6"/>
  <c r="V57" i="6"/>
  <c r="V56" i="6"/>
  <c r="V55" i="6"/>
  <c r="V54" i="6"/>
  <c r="R54" i="6"/>
  <c r="V47" i="6"/>
  <c r="I47" i="6"/>
  <c r="F47" i="6"/>
  <c r="V46" i="6"/>
  <c r="F46" i="6"/>
  <c r="H46" i="6" s="1"/>
  <c r="I46" i="6" s="1"/>
  <c r="V45" i="6"/>
  <c r="F45" i="6"/>
  <c r="H45" i="6" s="1"/>
  <c r="I45" i="6" s="1"/>
  <c r="V44" i="6"/>
  <c r="F44" i="6"/>
  <c r="H44" i="6" s="1"/>
  <c r="I44" i="6" s="1"/>
  <c r="V43" i="6"/>
  <c r="F43" i="6"/>
  <c r="H43" i="6" s="1"/>
  <c r="I43" i="6" s="1"/>
  <c r="V42" i="6"/>
  <c r="F42" i="6"/>
  <c r="H42" i="6" s="1"/>
  <c r="I42" i="6" s="1"/>
  <c r="V41" i="6"/>
  <c r="F41" i="6"/>
  <c r="H41" i="6" s="1"/>
  <c r="I41" i="6" s="1"/>
  <c r="V40" i="6"/>
  <c r="F40" i="6"/>
  <c r="H40" i="6" s="1"/>
  <c r="I40" i="6" s="1"/>
  <c r="V39" i="6"/>
  <c r="F39" i="6"/>
  <c r="H39" i="6" s="1"/>
  <c r="I39" i="6" s="1"/>
  <c r="V38" i="6"/>
  <c r="F38" i="6"/>
  <c r="H38" i="6" s="1"/>
  <c r="I38" i="6" s="1"/>
  <c r="V37" i="6"/>
  <c r="F37" i="6"/>
  <c r="H37" i="6" s="1"/>
  <c r="I37" i="6" s="1"/>
  <c r="V36" i="6"/>
  <c r="F36" i="6"/>
  <c r="H36" i="6" s="1"/>
  <c r="I36" i="6" s="1"/>
  <c r="V35" i="6"/>
  <c r="F35" i="6"/>
  <c r="H35" i="6" s="1"/>
  <c r="I35" i="6" s="1"/>
  <c r="V34" i="6"/>
  <c r="F34" i="6"/>
  <c r="H34" i="6" s="1"/>
  <c r="I34" i="6" s="1"/>
  <c r="V33" i="6"/>
  <c r="F33" i="6"/>
  <c r="H33" i="6" s="1"/>
  <c r="I33" i="6" s="1"/>
  <c r="V32" i="6"/>
  <c r="F32" i="6"/>
  <c r="H32" i="6" s="1"/>
  <c r="I32" i="6" s="1"/>
  <c r="V31" i="6"/>
  <c r="F31" i="6"/>
  <c r="H31" i="6" s="1"/>
  <c r="I31" i="6" s="1"/>
  <c r="V30" i="6"/>
  <c r="F30" i="6"/>
  <c r="H30" i="6" s="1"/>
  <c r="I30" i="6" s="1"/>
  <c r="V29" i="6"/>
  <c r="R29" i="6"/>
  <c r="V22" i="6"/>
  <c r="I22" i="6"/>
  <c r="V21" i="6"/>
  <c r="V20" i="6"/>
  <c r="V19" i="6"/>
  <c r="V18" i="6"/>
  <c r="V17" i="6"/>
  <c r="V16" i="6"/>
  <c r="V15" i="6"/>
  <c r="V14" i="6"/>
  <c r="V13" i="6"/>
  <c r="V12" i="6"/>
  <c r="V11" i="6"/>
  <c r="V10" i="6"/>
  <c r="V9" i="6"/>
  <c r="V8" i="6"/>
  <c r="V7" i="6"/>
  <c r="V6" i="6"/>
  <c r="F6" i="6"/>
  <c r="H6" i="6" s="1"/>
  <c r="I6" i="6" s="1"/>
  <c r="V5" i="6"/>
  <c r="V4" i="6"/>
  <c r="R4" i="6"/>
  <c r="V72" i="5"/>
  <c r="I72" i="5"/>
  <c r="E72" i="5"/>
  <c r="V71" i="5"/>
  <c r="E71" i="5"/>
  <c r="V70" i="5"/>
  <c r="E70" i="5"/>
  <c r="V69" i="5"/>
  <c r="E69" i="5"/>
  <c r="V68" i="5"/>
  <c r="E68" i="5"/>
  <c r="D68" i="5"/>
  <c r="V67" i="5"/>
  <c r="E67" i="5"/>
  <c r="V66" i="5"/>
  <c r="E66" i="5"/>
  <c r="V65" i="5"/>
  <c r="E65" i="5"/>
  <c r="V64" i="5"/>
  <c r="E64" i="5"/>
  <c r="V63" i="5"/>
  <c r="E63" i="5"/>
  <c r="V62" i="5"/>
  <c r="E62" i="5"/>
  <c r="V61" i="5"/>
  <c r="E61" i="5"/>
  <c r="V60" i="5"/>
  <c r="E60" i="5"/>
  <c r="V59" i="5"/>
  <c r="E59" i="5"/>
  <c r="D59" i="5"/>
  <c r="V58" i="5"/>
  <c r="E58" i="5"/>
  <c r="V57" i="5"/>
  <c r="E57" i="5"/>
  <c r="V56" i="5"/>
  <c r="E56" i="5"/>
  <c r="V55" i="5"/>
  <c r="E55" i="5"/>
  <c r="V54" i="5"/>
  <c r="R54" i="5"/>
  <c r="V47" i="5"/>
  <c r="I47" i="5"/>
  <c r="F47" i="5"/>
  <c r="V46" i="5"/>
  <c r="F46" i="5"/>
  <c r="H46" i="5" s="1"/>
  <c r="I46" i="5" s="1"/>
  <c r="V45" i="5"/>
  <c r="F45" i="5"/>
  <c r="H45" i="5" s="1"/>
  <c r="I45" i="5" s="1"/>
  <c r="V44" i="5"/>
  <c r="F44" i="5"/>
  <c r="H44" i="5" s="1"/>
  <c r="I44" i="5" s="1"/>
  <c r="V43" i="5"/>
  <c r="F43" i="5"/>
  <c r="H43" i="5" s="1"/>
  <c r="I43" i="5" s="1"/>
  <c r="V42" i="5"/>
  <c r="F42" i="5"/>
  <c r="H42" i="5" s="1"/>
  <c r="I42" i="5" s="1"/>
  <c r="V41" i="5"/>
  <c r="F41" i="5"/>
  <c r="H41" i="5" s="1"/>
  <c r="I41" i="5" s="1"/>
  <c r="V40" i="5"/>
  <c r="F40" i="5"/>
  <c r="H40" i="5" s="1"/>
  <c r="I40" i="5" s="1"/>
  <c r="V39" i="5"/>
  <c r="F39" i="5"/>
  <c r="H39" i="5" s="1"/>
  <c r="I39" i="5" s="1"/>
  <c r="V38" i="5"/>
  <c r="F38" i="5"/>
  <c r="H38" i="5" s="1"/>
  <c r="I38" i="5" s="1"/>
  <c r="V37" i="5"/>
  <c r="F37" i="5"/>
  <c r="H37" i="5" s="1"/>
  <c r="I37" i="5" s="1"/>
  <c r="V36" i="5"/>
  <c r="F36" i="5"/>
  <c r="H36" i="5" s="1"/>
  <c r="I36" i="5" s="1"/>
  <c r="V35" i="5"/>
  <c r="F35" i="5"/>
  <c r="H35" i="5" s="1"/>
  <c r="I35" i="5" s="1"/>
  <c r="V34" i="5"/>
  <c r="F34" i="5"/>
  <c r="H34" i="5" s="1"/>
  <c r="I34" i="5" s="1"/>
  <c r="V33" i="5"/>
  <c r="F33" i="5"/>
  <c r="H33" i="5" s="1"/>
  <c r="I33" i="5" s="1"/>
  <c r="V32" i="5"/>
  <c r="F32" i="5"/>
  <c r="H32" i="5" s="1"/>
  <c r="I32" i="5" s="1"/>
  <c r="V31" i="5"/>
  <c r="F31" i="5"/>
  <c r="H31" i="5" s="1"/>
  <c r="I31" i="5" s="1"/>
  <c r="V30" i="5"/>
  <c r="F30" i="5"/>
  <c r="H30" i="5" s="1"/>
  <c r="I30" i="5" s="1"/>
  <c r="V29" i="5"/>
  <c r="R29" i="5"/>
  <c r="V22" i="5"/>
  <c r="I22" i="5"/>
  <c r="F22" i="5"/>
  <c r="V21" i="5"/>
  <c r="V20" i="5"/>
  <c r="V19" i="5"/>
  <c r="V18" i="5"/>
  <c r="V17" i="5"/>
  <c r="V16" i="5"/>
  <c r="V15" i="5"/>
  <c r="V14" i="5"/>
  <c r="V13" i="5"/>
  <c r="V12" i="5"/>
  <c r="V11" i="5"/>
  <c r="V10" i="5"/>
  <c r="V9" i="5"/>
  <c r="V8" i="5"/>
  <c r="V7" i="5"/>
  <c r="V6" i="5"/>
  <c r="V5" i="5"/>
  <c r="V4" i="5"/>
  <c r="R4" i="5"/>
  <c r="F71" i="16" l="1"/>
  <c r="H71" i="16" s="1"/>
  <c r="I71" i="16" s="1"/>
  <c r="F66" i="16"/>
  <c r="H66" i="16" s="1"/>
  <c r="I66" i="16" s="1"/>
  <c r="F54" i="16"/>
  <c r="H54" i="16" s="1"/>
  <c r="K54" i="16" s="1"/>
  <c r="F70" i="16"/>
  <c r="H70" i="16" s="1"/>
  <c r="I70" i="16" s="1"/>
  <c r="F62" i="16"/>
  <c r="H62" i="16" s="1"/>
  <c r="I62" i="16" s="1"/>
  <c r="F58" i="16"/>
  <c r="H58" i="16" s="1"/>
  <c r="I58" i="16" s="1"/>
  <c r="I4" i="16"/>
  <c r="J5" i="16" s="1"/>
  <c r="K5" i="16" s="1"/>
  <c r="F57" i="16"/>
  <c r="H57" i="16" s="1"/>
  <c r="I57" i="16" s="1"/>
  <c r="F61" i="16"/>
  <c r="H61" i="16" s="1"/>
  <c r="I61" i="16" s="1"/>
  <c r="F65" i="16"/>
  <c r="H65" i="16" s="1"/>
  <c r="I65" i="16" s="1"/>
  <c r="F69" i="16"/>
  <c r="H69" i="16" s="1"/>
  <c r="I69" i="16" s="1"/>
  <c r="D73" i="16"/>
  <c r="F66" i="15"/>
  <c r="H66" i="15" s="1"/>
  <c r="I66" i="15" s="1"/>
  <c r="F58" i="15"/>
  <c r="H58" i="15" s="1"/>
  <c r="I58" i="15" s="1"/>
  <c r="F70" i="15"/>
  <c r="H70" i="15" s="1"/>
  <c r="I70" i="15" s="1"/>
  <c r="F67" i="15"/>
  <c r="H67" i="15" s="1"/>
  <c r="I67" i="15" s="1"/>
  <c r="F54" i="15"/>
  <c r="H54" i="15" s="1"/>
  <c r="K54" i="15" s="1"/>
  <c r="E73" i="15"/>
  <c r="I54" i="16"/>
  <c r="J55" i="16" s="1"/>
  <c r="E73" i="16"/>
  <c r="I29" i="16"/>
  <c r="J30" i="16" s="1"/>
  <c r="K29" i="15"/>
  <c r="I29" i="15"/>
  <c r="J30" i="15" s="1"/>
  <c r="J31" i="15" s="1"/>
  <c r="J32" i="15" s="1"/>
  <c r="D73" i="15"/>
  <c r="I4" i="15"/>
  <c r="J5" i="15" s="1"/>
  <c r="F71" i="14"/>
  <c r="H71" i="14" s="1"/>
  <c r="I71" i="14" s="1"/>
  <c r="F57" i="14"/>
  <c r="H57" i="14" s="1"/>
  <c r="I57" i="14" s="1"/>
  <c r="F61" i="14"/>
  <c r="H61" i="14" s="1"/>
  <c r="I61" i="14" s="1"/>
  <c r="F65" i="14"/>
  <c r="H65" i="14" s="1"/>
  <c r="I65" i="14" s="1"/>
  <c r="F69" i="14"/>
  <c r="H69" i="14" s="1"/>
  <c r="I69" i="14" s="1"/>
  <c r="F58" i="14"/>
  <c r="H58" i="14" s="1"/>
  <c r="I58" i="14" s="1"/>
  <c r="F62" i="14"/>
  <c r="H62" i="14" s="1"/>
  <c r="I62" i="14" s="1"/>
  <c r="F66" i="14"/>
  <c r="H66" i="14" s="1"/>
  <c r="I66" i="14" s="1"/>
  <c r="F70" i="14"/>
  <c r="H70" i="14" s="1"/>
  <c r="I70" i="14" s="1"/>
  <c r="D73" i="14"/>
  <c r="F56" i="14"/>
  <c r="H56" i="14" s="1"/>
  <c r="I56" i="14" s="1"/>
  <c r="F60" i="14"/>
  <c r="H60" i="14" s="1"/>
  <c r="I60" i="14" s="1"/>
  <c r="F64" i="14"/>
  <c r="H64" i="14" s="1"/>
  <c r="I64" i="14" s="1"/>
  <c r="F68" i="14"/>
  <c r="H68" i="14" s="1"/>
  <c r="I68" i="14" s="1"/>
  <c r="F72" i="14"/>
  <c r="F54" i="14"/>
  <c r="H54" i="14" s="1"/>
  <c r="I54" i="14" s="1"/>
  <c r="J55" i="14" s="1"/>
  <c r="J56" i="14" s="1"/>
  <c r="F55" i="14"/>
  <c r="H55" i="14" s="1"/>
  <c r="I55" i="14" s="1"/>
  <c r="F59" i="14"/>
  <c r="H59" i="14" s="1"/>
  <c r="I59" i="14" s="1"/>
  <c r="F63" i="14"/>
  <c r="H63" i="14" s="1"/>
  <c r="I63" i="14" s="1"/>
  <c r="F67" i="14"/>
  <c r="H67" i="14" s="1"/>
  <c r="I67" i="14" s="1"/>
  <c r="I4" i="14"/>
  <c r="J5" i="14" s="1"/>
  <c r="K29" i="14"/>
  <c r="I29" i="14"/>
  <c r="J30" i="14" s="1"/>
  <c r="K54" i="14"/>
  <c r="E73" i="14"/>
  <c r="E54" i="13"/>
  <c r="E48" i="13"/>
  <c r="D23" i="13"/>
  <c r="D54" i="13"/>
  <c r="D73" i="13" s="1"/>
  <c r="E71" i="13"/>
  <c r="E69" i="13"/>
  <c r="E67" i="13"/>
  <c r="E65" i="13"/>
  <c r="F65" i="13" s="1"/>
  <c r="H65" i="13" s="1"/>
  <c r="I65" i="13" s="1"/>
  <c r="E63" i="13"/>
  <c r="E61" i="13"/>
  <c r="E59" i="13"/>
  <c r="E57" i="13"/>
  <c r="E55" i="13"/>
  <c r="F20" i="5"/>
  <c r="H20" i="5" s="1"/>
  <c r="I20" i="5" s="1"/>
  <c r="D63" i="5"/>
  <c r="D72" i="5"/>
  <c r="F12" i="6"/>
  <c r="H12" i="6" s="1"/>
  <c r="I12" i="6" s="1"/>
  <c r="F15" i="6"/>
  <c r="H15" i="6" s="1"/>
  <c r="I15" i="6" s="1"/>
  <c r="E56" i="6"/>
  <c r="E58" i="6"/>
  <c r="F58" i="6" s="1"/>
  <c r="H58" i="6" s="1"/>
  <c r="I58" i="6" s="1"/>
  <c r="E61" i="6"/>
  <c r="E63" i="6"/>
  <c r="E70" i="6"/>
  <c r="E72" i="6"/>
  <c r="F56" i="7"/>
  <c r="H56" i="7" s="1"/>
  <c r="I56" i="7" s="1"/>
  <c r="F59" i="7"/>
  <c r="H59" i="7" s="1"/>
  <c r="I59" i="7" s="1"/>
  <c r="F63" i="7"/>
  <c r="H63" i="7" s="1"/>
  <c r="I63" i="7" s="1"/>
  <c r="F67" i="7"/>
  <c r="H67" i="7" s="1"/>
  <c r="I67" i="7" s="1"/>
  <c r="F71" i="7"/>
  <c r="H71" i="7" s="1"/>
  <c r="I71" i="7" s="1"/>
  <c r="F14" i="8"/>
  <c r="H14" i="8" s="1"/>
  <c r="I14" i="8" s="1"/>
  <c r="E57" i="8"/>
  <c r="E59" i="8"/>
  <c r="D61" i="8"/>
  <c r="E66" i="8"/>
  <c r="E68" i="8"/>
  <c r="F10" i="10"/>
  <c r="H10" i="10" s="1"/>
  <c r="I10" i="10" s="1"/>
  <c r="F18" i="10"/>
  <c r="H18" i="10" s="1"/>
  <c r="I18" i="10" s="1"/>
  <c r="E56" i="10"/>
  <c r="E65" i="10"/>
  <c r="E67" i="10"/>
  <c r="E72" i="10"/>
  <c r="F7" i="12"/>
  <c r="H7" i="12" s="1"/>
  <c r="I7" i="12" s="1"/>
  <c r="F15" i="12"/>
  <c r="H15" i="12" s="1"/>
  <c r="I15" i="12" s="1"/>
  <c r="E61" i="12"/>
  <c r="E63" i="12"/>
  <c r="E68" i="12"/>
  <c r="E70" i="12"/>
  <c r="D72" i="12"/>
  <c r="F10" i="6"/>
  <c r="H10" i="6" s="1"/>
  <c r="I10" i="6" s="1"/>
  <c r="F22" i="6"/>
  <c r="D55" i="6"/>
  <c r="D60" i="6"/>
  <c r="E65" i="6"/>
  <c r="E67" i="6"/>
  <c r="D69" i="6"/>
  <c r="F69" i="6" s="1"/>
  <c r="H69" i="6" s="1"/>
  <c r="I69" i="6" s="1"/>
  <c r="E56" i="8"/>
  <c r="E61" i="8"/>
  <c r="E63" i="8"/>
  <c r="D65" i="8"/>
  <c r="E70" i="8"/>
  <c r="E72" i="8"/>
  <c r="F16" i="10"/>
  <c r="H16" i="10" s="1"/>
  <c r="I16" i="10" s="1"/>
  <c r="E58" i="10"/>
  <c r="E60" i="10"/>
  <c r="E62" i="10"/>
  <c r="D64" i="10"/>
  <c r="E69" i="10"/>
  <c r="E71" i="10"/>
  <c r="F5" i="12"/>
  <c r="H5" i="12" s="1"/>
  <c r="I5" i="12" s="1"/>
  <c r="F13" i="12"/>
  <c r="H13" i="12" s="1"/>
  <c r="I13" i="12" s="1"/>
  <c r="F21" i="12"/>
  <c r="H21" i="12" s="1"/>
  <c r="I21" i="12" s="1"/>
  <c r="E56" i="12"/>
  <c r="E58" i="12"/>
  <c r="D60" i="12"/>
  <c r="E65" i="12"/>
  <c r="E67" i="12"/>
  <c r="E72" i="12"/>
  <c r="F8" i="6"/>
  <c r="H8" i="6" s="1"/>
  <c r="I8" i="6" s="1"/>
  <c r="F20" i="6"/>
  <c r="H20" i="6" s="1"/>
  <c r="I20" i="6" s="1"/>
  <c r="E55" i="6"/>
  <c r="F55" i="6" s="1"/>
  <c r="H55" i="6" s="1"/>
  <c r="I55" i="6" s="1"/>
  <c r="E57" i="6"/>
  <c r="D59" i="6"/>
  <c r="E60" i="6"/>
  <c r="F60" i="6" s="1"/>
  <c r="H60" i="6" s="1"/>
  <c r="I60" i="6" s="1"/>
  <c r="E62" i="6"/>
  <c r="D64" i="6"/>
  <c r="E69" i="6"/>
  <c r="E71" i="6"/>
  <c r="F57" i="7"/>
  <c r="H57" i="7" s="1"/>
  <c r="I57" i="7" s="1"/>
  <c r="F6" i="8"/>
  <c r="H6" i="8" s="1"/>
  <c r="I6" i="8" s="1"/>
  <c r="F9" i="8"/>
  <c r="H9" i="8" s="1"/>
  <c r="I9" i="8" s="1"/>
  <c r="F21" i="8"/>
  <c r="H21" i="8" s="1"/>
  <c r="I21" i="8" s="1"/>
  <c r="E58" i="8"/>
  <c r="E60" i="8"/>
  <c r="E65" i="8"/>
  <c r="E67" i="8"/>
  <c r="D69" i="8"/>
  <c r="F69" i="8" s="1"/>
  <c r="H69" i="8" s="1"/>
  <c r="I69" i="8" s="1"/>
  <c r="F5" i="10"/>
  <c r="H5" i="10" s="1"/>
  <c r="I5" i="10" s="1"/>
  <c r="F14" i="10"/>
  <c r="H14" i="10" s="1"/>
  <c r="I14" i="10" s="1"/>
  <c r="F22" i="10"/>
  <c r="E55" i="10"/>
  <c r="D57" i="10"/>
  <c r="E64" i="10"/>
  <c r="E66" i="10"/>
  <c r="F66" i="10" s="1"/>
  <c r="H66" i="10" s="1"/>
  <c r="I66" i="10" s="1"/>
  <c r="D68" i="10"/>
  <c r="F68" i="10" s="1"/>
  <c r="H68" i="10" s="1"/>
  <c r="I68" i="10" s="1"/>
  <c r="F11" i="12"/>
  <c r="H11" i="12" s="1"/>
  <c r="I11" i="12" s="1"/>
  <c r="F19" i="12"/>
  <c r="H19" i="12" s="1"/>
  <c r="I19" i="12" s="1"/>
  <c r="D55" i="12"/>
  <c r="E60" i="12"/>
  <c r="F60" i="12" s="1"/>
  <c r="H60" i="12" s="1"/>
  <c r="I60" i="12" s="1"/>
  <c r="E62" i="12"/>
  <c r="D64" i="12"/>
  <c r="E69" i="12"/>
  <c r="E71" i="12"/>
  <c r="F67" i="11"/>
  <c r="H67" i="11" s="1"/>
  <c r="I67" i="11" s="1"/>
  <c r="F55" i="9"/>
  <c r="H55" i="9" s="1"/>
  <c r="I55" i="9" s="1"/>
  <c r="F59" i="9"/>
  <c r="H59" i="9" s="1"/>
  <c r="I59" i="9" s="1"/>
  <c r="F63" i="9"/>
  <c r="H63" i="9" s="1"/>
  <c r="I63" i="9" s="1"/>
  <c r="F67" i="9"/>
  <c r="H67" i="9" s="1"/>
  <c r="I67" i="9" s="1"/>
  <c r="F71" i="9"/>
  <c r="H71" i="9" s="1"/>
  <c r="I71" i="9" s="1"/>
  <c r="F66" i="11"/>
  <c r="H66" i="11" s="1"/>
  <c r="I66" i="11" s="1"/>
  <c r="F70" i="11"/>
  <c r="H70" i="11" s="1"/>
  <c r="I70" i="11" s="1"/>
  <c r="F57" i="11"/>
  <c r="H57" i="11" s="1"/>
  <c r="I57" i="11" s="1"/>
  <c r="F61" i="11"/>
  <c r="H61" i="11" s="1"/>
  <c r="I61" i="11" s="1"/>
  <c r="F55" i="7"/>
  <c r="H55" i="7" s="1"/>
  <c r="I55" i="7" s="1"/>
  <c r="F57" i="13"/>
  <c r="H57" i="13" s="1"/>
  <c r="I57" i="13" s="1"/>
  <c r="F61" i="13"/>
  <c r="H61" i="13" s="1"/>
  <c r="I61" i="13" s="1"/>
  <c r="F57" i="9"/>
  <c r="H57" i="9" s="1"/>
  <c r="I57" i="9" s="1"/>
  <c r="F61" i="9"/>
  <c r="H61" i="9" s="1"/>
  <c r="I61" i="9" s="1"/>
  <c r="F65" i="9"/>
  <c r="H65" i="9" s="1"/>
  <c r="I65" i="9" s="1"/>
  <c r="F69" i="9"/>
  <c r="H69" i="9" s="1"/>
  <c r="I69" i="9" s="1"/>
  <c r="F63" i="11"/>
  <c r="H63" i="11" s="1"/>
  <c r="I63" i="11" s="1"/>
  <c r="F71" i="11"/>
  <c r="H71" i="11" s="1"/>
  <c r="I71" i="11" s="1"/>
  <c r="F61" i="8"/>
  <c r="H61" i="8" s="1"/>
  <c r="I61" i="8" s="1"/>
  <c r="F69" i="7"/>
  <c r="H69" i="7" s="1"/>
  <c r="I69" i="7" s="1"/>
  <c r="F58" i="11"/>
  <c r="H58" i="11" s="1"/>
  <c r="I58" i="11" s="1"/>
  <c r="F62" i="11"/>
  <c r="H62" i="11" s="1"/>
  <c r="I62" i="11" s="1"/>
  <c r="F59" i="6"/>
  <c r="H59" i="6" s="1"/>
  <c r="I59" i="6" s="1"/>
  <c r="F68" i="5"/>
  <c r="H68" i="5" s="1"/>
  <c r="I68" i="5" s="1"/>
  <c r="F57" i="8"/>
  <c r="H57" i="8" s="1"/>
  <c r="I57" i="8" s="1"/>
  <c r="F55" i="11"/>
  <c r="H55" i="11" s="1"/>
  <c r="I55" i="11" s="1"/>
  <c r="F59" i="11"/>
  <c r="H59" i="11" s="1"/>
  <c r="I59" i="11" s="1"/>
  <c r="F7" i="5"/>
  <c r="H7" i="5" s="1"/>
  <c r="I7" i="5" s="1"/>
  <c r="F9" i="5"/>
  <c r="H9" i="5" s="1"/>
  <c r="I9" i="5" s="1"/>
  <c r="F11" i="5"/>
  <c r="H11" i="5" s="1"/>
  <c r="I11" i="5" s="1"/>
  <c r="F13" i="5"/>
  <c r="H13" i="5" s="1"/>
  <c r="I13" i="5" s="1"/>
  <c r="F15" i="5"/>
  <c r="H15" i="5" s="1"/>
  <c r="I15" i="5" s="1"/>
  <c r="F17" i="5"/>
  <c r="H17" i="5" s="1"/>
  <c r="I17" i="5" s="1"/>
  <c r="F19" i="5"/>
  <c r="H19" i="5" s="1"/>
  <c r="I19" i="5" s="1"/>
  <c r="D58" i="5"/>
  <c r="F58" i="5" s="1"/>
  <c r="H58" i="5" s="1"/>
  <c r="I58" i="5" s="1"/>
  <c r="F59" i="5"/>
  <c r="H59" i="5" s="1"/>
  <c r="I59" i="5" s="1"/>
  <c r="D62" i="5"/>
  <c r="F63" i="5"/>
  <c r="H63" i="5" s="1"/>
  <c r="I63" i="5" s="1"/>
  <c r="D67" i="5"/>
  <c r="F67" i="5" s="1"/>
  <c r="H67" i="5" s="1"/>
  <c r="I67" i="5" s="1"/>
  <c r="D71" i="5"/>
  <c r="F14" i="6"/>
  <c r="H14" i="6" s="1"/>
  <c r="I14" i="6" s="1"/>
  <c r="F17" i="6"/>
  <c r="H17" i="6" s="1"/>
  <c r="I17" i="6" s="1"/>
  <c r="D58" i="6"/>
  <c r="D63" i="6"/>
  <c r="F63" i="6" s="1"/>
  <c r="H63" i="6" s="1"/>
  <c r="I63" i="6" s="1"/>
  <c r="D67" i="6"/>
  <c r="F67" i="6" s="1"/>
  <c r="H67" i="6" s="1"/>
  <c r="I67" i="6" s="1"/>
  <c r="D68" i="6"/>
  <c r="F68" i="6" s="1"/>
  <c r="H68" i="6" s="1"/>
  <c r="I68" i="6" s="1"/>
  <c r="D72" i="6"/>
  <c r="F72" i="6" s="1"/>
  <c r="F58" i="7"/>
  <c r="H58" i="7" s="1"/>
  <c r="I58" i="7" s="1"/>
  <c r="F8" i="8"/>
  <c r="H8" i="8" s="1"/>
  <c r="I8" i="8" s="1"/>
  <c r="F11" i="8"/>
  <c r="H11" i="8" s="1"/>
  <c r="I11" i="8" s="1"/>
  <c r="F18" i="8"/>
  <c r="H18" i="8" s="1"/>
  <c r="I18" i="8" s="1"/>
  <c r="D56" i="8"/>
  <c r="D60" i="8"/>
  <c r="F60" i="8" s="1"/>
  <c r="H60" i="8" s="1"/>
  <c r="I60" i="8" s="1"/>
  <c r="D64" i="8"/>
  <c r="D68" i="8"/>
  <c r="D72" i="8"/>
  <c r="F72" i="8" s="1"/>
  <c r="F7" i="10"/>
  <c r="H7" i="10" s="1"/>
  <c r="I7" i="10" s="1"/>
  <c r="D56" i="10"/>
  <c r="F56" i="10" s="1"/>
  <c r="H56" i="10" s="1"/>
  <c r="I56" i="10" s="1"/>
  <c r="D63" i="10"/>
  <c r="F63" i="10" s="1"/>
  <c r="H63" i="10" s="1"/>
  <c r="I63" i="10" s="1"/>
  <c r="F64" i="10"/>
  <c r="H64" i="10" s="1"/>
  <c r="I64" i="10" s="1"/>
  <c r="D67" i="10"/>
  <c r="D71" i="10"/>
  <c r="F72" i="10"/>
  <c r="F65" i="11"/>
  <c r="H65" i="11" s="1"/>
  <c r="I65" i="11" s="1"/>
  <c r="F69" i="11"/>
  <c r="H69" i="11" s="1"/>
  <c r="I69" i="11" s="1"/>
  <c r="F55" i="12"/>
  <c r="H55" i="12" s="1"/>
  <c r="I55" i="12" s="1"/>
  <c r="D59" i="12"/>
  <c r="F59" i="12" s="1"/>
  <c r="H59" i="12" s="1"/>
  <c r="I59" i="12" s="1"/>
  <c r="D63" i="12"/>
  <c r="F64" i="12"/>
  <c r="H64" i="12" s="1"/>
  <c r="I64" i="12" s="1"/>
  <c r="D67" i="12"/>
  <c r="D71" i="12"/>
  <c r="F71" i="12" s="1"/>
  <c r="H71" i="12" s="1"/>
  <c r="I71" i="12" s="1"/>
  <c r="F5" i="5"/>
  <c r="H5" i="5" s="1"/>
  <c r="I5" i="5" s="1"/>
  <c r="F21" i="5"/>
  <c r="H21" i="5" s="1"/>
  <c r="I21" i="5" s="1"/>
  <c r="D56" i="5"/>
  <c r="F56" i="5" s="1"/>
  <c r="H56" i="5" s="1"/>
  <c r="I56" i="5" s="1"/>
  <c r="D57" i="5"/>
  <c r="F57" i="5" s="1"/>
  <c r="H57" i="5" s="1"/>
  <c r="I57" i="5" s="1"/>
  <c r="D61" i="5"/>
  <c r="F62" i="5"/>
  <c r="H62" i="5" s="1"/>
  <c r="I62" i="5" s="1"/>
  <c r="D66" i="5"/>
  <c r="F66" i="5" s="1"/>
  <c r="H66" i="5" s="1"/>
  <c r="I66" i="5" s="1"/>
  <c r="D70" i="5"/>
  <c r="F70" i="5" s="1"/>
  <c r="H70" i="5" s="1"/>
  <c r="I70" i="5" s="1"/>
  <c r="F71" i="5"/>
  <c r="H71" i="5" s="1"/>
  <c r="I71" i="5" s="1"/>
  <c r="F5" i="6"/>
  <c r="H5" i="6" s="1"/>
  <c r="I5" i="6" s="1"/>
  <c r="F7" i="6"/>
  <c r="H7" i="6" s="1"/>
  <c r="I7" i="6" s="1"/>
  <c r="F9" i="6"/>
  <c r="H9" i="6" s="1"/>
  <c r="I9" i="6" s="1"/>
  <c r="F11" i="6"/>
  <c r="H11" i="6" s="1"/>
  <c r="I11" i="6" s="1"/>
  <c r="F16" i="6"/>
  <c r="H16" i="6" s="1"/>
  <c r="I16" i="6" s="1"/>
  <c r="F19" i="6"/>
  <c r="H19" i="6" s="1"/>
  <c r="I19" i="6" s="1"/>
  <c r="F21" i="6"/>
  <c r="H21" i="6" s="1"/>
  <c r="I21" i="6" s="1"/>
  <c r="D57" i="6"/>
  <c r="F57" i="6" s="1"/>
  <c r="H57" i="6" s="1"/>
  <c r="I57" i="6" s="1"/>
  <c r="D62" i="6"/>
  <c r="F62" i="6" s="1"/>
  <c r="H62" i="6" s="1"/>
  <c r="I62" i="6" s="1"/>
  <c r="D66" i="6"/>
  <c r="F66" i="6" s="1"/>
  <c r="H66" i="6" s="1"/>
  <c r="I66" i="6" s="1"/>
  <c r="D71" i="6"/>
  <c r="F5" i="8"/>
  <c r="H5" i="8" s="1"/>
  <c r="I5" i="8" s="1"/>
  <c r="F10" i="8"/>
  <c r="H10" i="8" s="1"/>
  <c r="I10" i="8" s="1"/>
  <c r="F13" i="8"/>
  <c r="H13" i="8" s="1"/>
  <c r="I13" i="8" s="1"/>
  <c r="F15" i="8"/>
  <c r="H15" i="8" s="1"/>
  <c r="I15" i="8" s="1"/>
  <c r="F20" i="8"/>
  <c r="H20" i="8" s="1"/>
  <c r="I20" i="8" s="1"/>
  <c r="D55" i="8"/>
  <c r="F55" i="8" s="1"/>
  <c r="H55" i="8" s="1"/>
  <c r="I55" i="8" s="1"/>
  <c r="D59" i="8"/>
  <c r="D63" i="8"/>
  <c r="F63" i="8" s="1"/>
  <c r="H63" i="8" s="1"/>
  <c r="I63" i="8" s="1"/>
  <c r="F64" i="8"/>
  <c r="H64" i="8" s="1"/>
  <c r="I64" i="8" s="1"/>
  <c r="D67" i="8"/>
  <c r="D71" i="8"/>
  <c r="F71" i="8" s="1"/>
  <c r="H71" i="8" s="1"/>
  <c r="I71" i="8" s="1"/>
  <c r="F6" i="10"/>
  <c r="H6" i="10" s="1"/>
  <c r="I6" i="10" s="1"/>
  <c r="F9" i="10"/>
  <c r="H9" i="10" s="1"/>
  <c r="I9" i="10" s="1"/>
  <c r="F11" i="10"/>
  <c r="H11" i="10" s="1"/>
  <c r="I11" i="10" s="1"/>
  <c r="F13" i="10"/>
  <c r="H13" i="10" s="1"/>
  <c r="I13" i="10" s="1"/>
  <c r="F15" i="10"/>
  <c r="H15" i="10" s="1"/>
  <c r="I15" i="10" s="1"/>
  <c r="F17" i="10"/>
  <c r="H17" i="10" s="1"/>
  <c r="I17" i="10" s="1"/>
  <c r="F19" i="10"/>
  <c r="H19" i="10" s="1"/>
  <c r="I19" i="10" s="1"/>
  <c r="F21" i="10"/>
  <c r="H21" i="10" s="1"/>
  <c r="I21" i="10" s="1"/>
  <c r="D55" i="10"/>
  <c r="D62" i="10"/>
  <c r="F62" i="10" s="1"/>
  <c r="H62" i="10" s="1"/>
  <c r="I62" i="10" s="1"/>
  <c r="D66" i="10"/>
  <c r="D70" i="10"/>
  <c r="F6" i="12"/>
  <c r="H6" i="12" s="1"/>
  <c r="I6" i="12" s="1"/>
  <c r="F8" i="12"/>
  <c r="H8" i="12" s="1"/>
  <c r="I8" i="12" s="1"/>
  <c r="F10" i="12"/>
  <c r="H10" i="12" s="1"/>
  <c r="I10" i="12" s="1"/>
  <c r="F12" i="12"/>
  <c r="H12" i="12" s="1"/>
  <c r="I12" i="12" s="1"/>
  <c r="F14" i="12"/>
  <c r="H14" i="12" s="1"/>
  <c r="I14" i="12" s="1"/>
  <c r="F16" i="12"/>
  <c r="H16" i="12" s="1"/>
  <c r="I16" i="12" s="1"/>
  <c r="F18" i="12"/>
  <c r="H18" i="12" s="1"/>
  <c r="I18" i="12" s="1"/>
  <c r="F20" i="12"/>
  <c r="H20" i="12" s="1"/>
  <c r="I20" i="12" s="1"/>
  <c r="D57" i="12"/>
  <c r="F57" i="12" s="1"/>
  <c r="H57" i="12" s="1"/>
  <c r="I57" i="12" s="1"/>
  <c r="D58" i="12"/>
  <c r="F58" i="12" s="1"/>
  <c r="H58" i="12" s="1"/>
  <c r="I58" i="12" s="1"/>
  <c r="D62" i="12"/>
  <c r="F62" i="12" s="1"/>
  <c r="H62" i="12" s="1"/>
  <c r="I62" i="12" s="1"/>
  <c r="F63" i="12"/>
  <c r="H63" i="12" s="1"/>
  <c r="I63" i="12" s="1"/>
  <c r="D66" i="12"/>
  <c r="F66" i="12" s="1"/>
  <c r="H66" i="12" s="1"/>
  <c r="I66" i="12" s="1"/>
  <c r="D70" i="12"/>
  <c r="F70" i="12" s="1"/>
  <c r="H70" i="12" s="1"/>
  <c r="I70" i="12" s="1"/>
  <c r="F6" i="5"/>
  <c r="H6" i="5" s="1"/>
  <c r="I6" i="5" s="1"/>
  <c r="F8" i="5"/>
  <c r="H8" i="5" s="1"/>
  <c r="I8" i="5" s="1"/>
  <c r="F10" i="5"/>
  <c r="H10" i="5" s="1"/>
  <c r="I10" i="5" s="1"/>
  <c r="F12" i="5"/>
  <c r="H12" i="5" s="1"/>
  <c r="I12" i="5" s="1"/>
  <c r="F14" i="5"/>
  <c r="H14" i="5" s="1"/>
  <c r="I14" i="5" s="1"/>
  <c r="F16" i="5"/>
  <c r="H16" i="5" s="1"/>
  <c r="I16" i="5" s="1"/>
  <c r="F18" i="5"/>
  <c r="H18" i="5" s="1"/>
  <c r="I18" i="5" s="1"/>
  <c r="D55" i="5"/>
  <c r="F55" i="5" s="1"/>
  <c r="H55" i="5" s="1"/>
  <c r="I55" i="5" s="1"/>
  <c r="D60" i="5"/>
  <c r="F60" i="5" s="1"/>
  <c r="H60" i="5" s="1"/>
  <c r="I60" i="5" s="1"/>
  <c r="D64" i="5"/>
  <c r="F64" i="5" s="1"/>
  <c r="H64" i="5" s="1"/>
  <c r="I64" i="5" s="1"/>
  <c r="D65" i="5"/>
  <c r="F65" i="5" s="1"/>
  <c r="H65" i="5" s="1"/>
  <c r="I65" i="5" s="1"/>
  <c r="D69" i="5"/>
  <c r="F13" i="6"/>
  <c r="H13" i="6" s="1"/>
  <c r="I13" i="6" s="1"/>
  <c r="F18" i="6"/>
  <c r="H18" i="6" s="1"/>
  <c r="I18" i="6" s="1"/>
  <c r="D56" i="6"/>
  <c r="D61" i="6"/>
  <c r="F61" i="6" s="1"/>
  <c r="H61" i="6" s="1"/>
  <c r="I61" i="6" s="1"/>
  <c r="D65" i="6"/>
  <c r="F65" i="6" s="1"/>
  <c r="H65" i="6" s="1"/>
  <c r="I65" i="6" s="1"/>
  <c r="D70" i="6"/>
  <c r="F61" i="7"/>
  <c r="H61" i="7" s="1"/>
  <c r="I61" i="7" s="1"/>
  <c r="F65" i="7"/>
  <c r="H65" i="7" s="1"/>
  <c r="I65" i="7" s="1"/>
  <c r="F7" i="8"/>
  <c r="H7" i="8" s="1"/>
  <c r="I7" i="8" s="1"/>
  <c r="F12" i="8"/>
  <c r="H12" i="8" s="1"/>
  <c r="I12" i="8" s="1"/>
  <c r="F17" i="8"/>
  <c r="H17" i="8" s="1"/>
  <c r="I17" i="8" s="1"/>
  <c r="F22" i="8"/>
  <c r="D58" i="8"/>
  <c r="F58" i="8" s="1"/>
  <c r="H58" i="8" s="1"/>
  <c r="I58" i="8" s="1"/>
  <c r="D62" i="8"/>
  <c r="D66" i="8"/>
  <c r="F66" i="8" s="1"/>
  <c r="H66" i="8" s="1"/>
  <c r="I66" i="8" s="1"/>
  <c r="F67" i="8"/>
  <c r="H67" i="8" s="1"/>
  <c r="I67" i="8" s="1"/>
  <c r="D70" i="8"/>
  <c r="F70" i="8" s="1"/>
  <c r="H70" i="8" s="1"/>
  <c r="I70" i="8" s="1"/>
  <c r="F8" i="10"/>
  <c r="H8" i="10" s="1"/>
  <c r="I8" i="10" s="1"/>
  <c r="D58" i="10"/>
  <c r="F58" i="10" s="1"/>
  <c r="H58" i="10" s="1"/>
  <c r="I58" i="10" s="1"/>
  <c r="D59" i="10"/>
  <c r="F59" i="10" s="1"/>
  <c r="H59" i="10" s="1"/>
  <c r="I59" i="10" s="1"/>
  <c r="D60" i="10"/>
  <c r="F60" i="10" s="1"/>
  <c r="H60" i="10" s="1"/>
  <c r="I60" i="10" s="1"/>
  <c r="D61" i="10"/>
  <c r="F61" i="10" s="1"/>
  <c r="H61" i="10" s="1"/>
  <c r="I61" i="10" s="1"/>
  <c r="D65" i="10"/>
  <c r="F65" i="10" s="1"/>
  <c r="H65" i="10" s="1"/>
  <c r="I65" i="10" s="1"/>
  <c r="D69" i="10"/>
  <c r="F69" i="10" s="1"/>
  <c r="H69" i="10" s="1"/>
  <c r="I69" i="10" s="1"/>
  <c r="F70" i="10"/>
  <c r="H70" i="10" s="1"/>
  <c r="I70" i="10" s="1"/>
  <c r="F22" i="12"/>
  <c r="D56" i="12"/>
  <c r="D61" i="12"/>
  <c r="F61" i="12" s="1"/>
  <c r="H61" i="12" s="1"/>
  <c r="I61" i="12" s="1"/>
  <c r="D65" i="12"/>
  <c r="F65" i="12" s="1"/>
  <c r="H65" i="12" s="1"/>
  <c r="I65" i="12" s="1"/>
  <c r="D69" i="12"/>
  <c r="F69" i="12" s="1"/>
  <c r="H69" i="12" s="1"/>
  <c r="I69" i="12" s="1"/>
  <c r="F72" i="5"/>
  <c r="F60" i="7"/>
  <c r="H60" i="7" s="1"/>
  <c r="I60" i="7" s="1"/>
  <c r="F56" i="9"/>
  <c r="H56" i="9" s="1"/>
  <c r="I56" i="9" s="1"/>
  <c r="F60" i="9"/>
  <c r="H60" i="9" s="1"/>
  <c r="I60" i="9" s="1"/>
  <c r="F64" i="9"/>
  <c r="H64" i="9" s="1"/>
  <c r="I64" i="9" s="1"/>
  <c r="F68" i="9"/>
  <c r="H68" i="9" s="1"/>
  <c r="I68" i="9" s="1"/>
  <c r="F60" i="11"/>
  <c r="H60" i="11" s="1"/>
  <c r="I60" i="11" s="1"/>
  <c r="F68" i="11"/>
  <c r="H68" i="11" s="1"/>
  <c r="I68" i="11" s="1"/>
  <c r="F61" i="5"/>
  <c r="H61" i="5" s="1"/>
  <c r="I61" i="5" s="1"/>
  <c r="F64" i="6"/>
  <c r="H64" i="6" s="1"/>
  <c r="I64" i="6" s="1"/>
  <c r="F64" i="7"/>
  <c r="H64" i="7" s="1"/>
  <c r="I64" i="7" s="1"/>
  <c r="F62" i="8"/>
  <c r="H62" i="8" s="1"/>
  <c r="I62" i="8" s="1"/>
  <c r="F68" i="8"/>
  <c r="H68" i="8" s="1"/>
  <c r="I68" i="8" s="1"/>
  <c r="F58" i="9"/>
  <c r="H58" i="9" s="1"/>
  <c r="I58" i="9" s="1"/>
  <c r="F62" i="9"/>
  <c r="H62" i="9" s="1"/>
  <c r="I62" i="9" s="1"/>
  <c r="F66" i="9"/>
  <c r="H66" i="9" s="1"/>
  <c r="I66" i="9" s="1"/>
  <c r="F70" i="9"/>
  <c r="H70" i="9" s="1"/>
  <c r="I70" i="9" s="1"/>
  <c r="F55" i="10"/>
  <c r="H55" i="10" s="1"/>
  <c r="I55" i="10" s="1"/>
  <c r="F57" i="10"/>
  <c r="H57" i="10" s="1"/>
  <c r="I57" i="10" s="1"/>
  <c r="F71" i="10"/>
  <c r="H71" i="10" s="1"/>
  <c r="I71" i="10" s="1"/>
  <c r="F56" i="11"/>
  <c r="H56" i="11" s="1"/>
  <c r="I56" i="11" s="1"/>
  <c r="F64" i="11"/>
  <c r="H64" i="11" s="1"/>
  <c r="I64" i="11" s="1"/>
  <c r="F72" i="11"/>
  <c r="F68" i="12"/>
  <c r="H68" i="12" s="1"/>
  <c r="I68" i="12" s="1"/>
  <c r="F56" i="13"/>
  <c r="H56" i="13" s="1"/>
  <c r="I56" i="13" s="1"/>
  <c r="F60" i="13"/>
  <c r="H60" i="13" s="1"/>
  <c r="I60" i="13" s="1"/>
  <c r="F64" i="13"/>
  <c r="H64" i="13" s="1"/>
  <c r="I64" i="13" s="1"/>
  <c r="F68" i="13"/>
  <c r="H68" i="13" s="1"/>
  <c r="I68" i="13" s="1"/>
  <c r="F72" i="13"/>
  <c r="F55" i="13"/>
  <c r="H55" i="13" s="1"/>
  <c r="I55" i="13" s="1"/>
  <c r="F59" i="13"/>
  <c r="H59" i="13" s="1"/>
  <c r="I59" i="13" s="1"/>
  <c r="F63" i="13"/>
  <c r="H63" i="13" s="1"/>
  <c r="I63" i="13" s="1"/>
  <c r="F67" i="13"/>
  <c r="H67" i="13" s="1"/>
  <c r="I67" i="13" s="1"/>
  <c r="F71" i="13"/>
  <c r="H71" i="13" s="1"/>
  <c r="I71" i="13" s="1"/>
  <c r="F58" i="13"/>
  <c r="H58" i="13" s="1"/>
  <c r="I58" i="13" s="1"/>
  <c r="F62" i="13"/>
  <c r="H62" i="13" s="1"/>
  <c r="I62" i="13" s="1"/>
  <c r="F66" i="13"/>
  <c r="H66" i="13" s="1"/>
  <c r="I66" i="13" s="1"/>
  <c r="F70" i="13"/>
  <c r="H70" i="13" s="1"/>
  <c r="I70" i="13" s="1"/>
  <c r="F69" i="13"/>
  <c r="H69" i="13" s="1"/>
  <c r="I69" i="13" s="1"/>
  <c r="F56" i="12"/>
  <c r="H56" i="12" s="1"/>
  <c r="I56" i="12" s="1"/>
  <c r="D23" i="12"/>
  <c r="D54" i="12"/>
  <c r="D54" i="11"/>
  <c r="D23" i="11"/>
  <c r="D54" i="10"/>
  <c r="D23" i="10"/>
  <c r="F72" i="9"/>
  <c r="D54" i="9"/>
  <c r="D73" i="9" s="1"/>
  <c r="D23" i="9"/>
  <c r="D23" i="8"/>
  <c r="D54" i="8"/>
  <c r="F72" i="7"/>
  <c r="F68" i="7"/>
  <c r="H68" i="7" s="1"/>
  <c r="I68" i="7" s="1"/>
  <c r="F70" i="7"/>
  <c r="H70" i="7" s="1"/>
  <c r="I70" i="7" s="1"/>
  <c r="D54" i="7"/>
  <c r="D73" i="7" s="1"/>
  <c r="D23" i="7"/>
  <c r="D23" i="6"/>
  <c r="D54" i="6"/>
  <c r="F29" i="13"/>
  <c r="H29" i="13" s="1"/>
  <c r="I29" i="13" s="1"/>
  <c r="J30" i="13" s="1"/>
  <c r="J31" i="13" s="1"/>
  <c r="F4" i="13"/>
  <c r="H4" i="13" s="1"/>
  <c r="K4" i="13" s="1"/>
  <c r="E48" i="12"/>
  <c r="F29" i="12"/>
  <c r="H29" i="12" s="1"/>
  <c r="E54" i="12"/>
  <c r="E23" i="12"/>
  <c r="F4" i="12"/>
  <c r="H4" i="12" s="1"/>
  <c r="E48" i="11"/>
  <c r="F29" i="11"/>
  <c r="H29" i="11" s="1"/>
  <c r="E54" i="11"/>
  <c r="E73" i="11" s="1"/>
  <c r="F4" i="11"/>
  <c r="H4" i="11" s="1"/>
  <c r="K4" i="11" s="1"/>
  <c r="E23" i="11"/>
  <c r="F29" i="10"/>
  <c r="H29" i="10" s="1"/>
  <c r="I29" i="10" s="1"/>
  <c r="J30" i="10" s="1"/>
  <c r="E48" i="10"/>
  <c r="E54" i="10"/>
  <c r="F54" i="10" s="1"/>
  <c r="H54" i="10" s="1"/>
  <c r="I54" i="10" s="1"/>
  <c r="J55" i="10" s="1"/>
  <c r="E23" i="10"/>
  <c r="F4" i="10"/>
  <c r="H4" i="10" s="1"/>
  <c r="K4" i="10" s="1"/>
  <c r="F4" i="9"/>
  <c r="H4" i="9" s="1"/>
  <c r="I4" i="9" s="1"/>
  <c r="J5" i="9" s="1"/>
  <c r="E23" i="9"/>
  <c r="E48" i="9"/>
  <c r="E54" i="9"/>
  <c r="E73" i="9" s="1"/>
  <c r="F29" i="9"/>
  <c r="H29" i="9" s="1"/>
  <c r="E48" i="8"/>
  <c r="F29" i="8"/>
  <c r="H29" i="8" s="1"/>
  <c r="E54" i="8"/>
  <c r="F4" i="8"/>
  <c r="H4" i="8" s="1"/>
  <c r="K4" i="8" s="1"/>
  <c r="E23" i="8"/>
  <c r="F29" i="7"/>
  <c r="H29" i="7" s="1"/>
  <c r="I29" i="7" s="1"/>
  <c r="J30" i="7" s="1"/>
  <c r="J31" i="7" s="1"/>
  <c r="J32" i="7" s="1"/>
  <c r="J33" i="7" s="1"/>
  <c r="E48" i="7"/>
  <c r="E54" i="7"/>
  <c r="E73" i="7" s="1"/>
  <c r="E23" i="7"/>
  <c r="F4" i="7"/>
  <c r="H4" i="7" s="1"/>
  <c r="I4" i="7" s="1"/>
  <c r="J5" i="7" s="1"/>
  <c r="F29" i="6"/>
  <c r="H29" i="6" s="1"/>
  <c r="E48" i="6"/>
  <c r="E54" i="6"/>
  <c r="E73" i="6" s="1"/>
  <c r="E23" i="6"/>
  <c r="F4" i="6"/>
  <c r="H4" i="6" s="1"/>
  <c r="K4" i="6" s="1"/>
  <c r="E54" i="5"/>
  <c r="E73" i="5" s="1"/>
  <c r="E23" i="5"/>
  <c r="D48" i="5"/>
  <c r="F29" i="5"/>
  <c r="H29" i="5" s="1"/>
  <c r="I29" i="5" s="1"/>
  <c r="J30" i="5" s="1"/>
  <c r="J31" i="5" s="1"/>
  <c r="F69" i="5"/>
  <c r="H69" i="5" s="1"/>
  <c r="I69" i="5" s="1"/>
  <c r="D23" i="5"/>
  <c r="F4" i="5"/>
  <c r="H4" i="5" s="1"/>
  <c r="D54" i="5"/>
  <c r="J6" i="16" l="1"/>
  <c r="R5" i="16"/>
  <c r="L4" i="16"/>
  <c r="I54" i="15"/>
  <c r="J55" i="15" s="1"/>
  <c r="J56" i="15" s="1"/>
  <c r="L29" i="16"/>
  <c r="R30" i="16"/>
  <c r="K30" i="16"/>
  <c r="S4" i="16"/>
  <c r="W4" i="16" s="1"/>
  <c r="L54" i="16"/>
  <c r="K55" i="16"/>
  <c r="R55" i="16"/>
  <c r="J56" i="16"/>
  <c r="J31" i="16"/>
  <c r="K32" i="15"/>
  <c r="R32" i="15"/>
  <c r="K5" i="15"/>
  <c r="L4" i="15"/>
  <c r="R5" i="15"/>
  <c r="R31" i="15"/>
  <c r="K31" i="15"/>
  <c r="L31" i="15" s="1"/>
  <c r="J33" i="15"/>
  <c r="L29" i="15"/>
  <c r="R30" i="15"/>
  <c r="K30" i="15"/>
  <c r="L30" i="15" s="1"/>
  <c r="J6" i="15"/>
  <c r="R56" i="15"/>
  <c r="K56" i="15"/>
  <c r="J57" i="15"/>
  <c r="R56" i="14"/>
  <c r="K56" i="14"/>
  <c r="J57" i="14"/>
  <c r="R30" i="14"/>
  <c r="K30" i="14"/>
  <c r="L29" i="14"/>
  <c r="L4" i="14"/>
  <c r="K5" i="14"/>
  <c r="R5" i="14"/>
  <c r="L54" i="14"/>
  <c r="R55" i="14"/>
  <c r="K55" i="14"/>
  <c r="L55" i="14" s="1"/>
  <c r="J6" i="14"/>
  <c r="J31" i="14"/>
  <c r="F70" i="6"/>
  <c r="H70" i="6" s="1"/>
  <c r="I70" i="6" s="1"/>
  <c r="F56" i="6"/>
  <c r="H56" i="6" s="1"/>
  <c r="I56" i="6" s="1"/>
  <c r="F71" i="6"/>
  <c r="H71" i="6" s="1"/>
  <c r="I71" i="6" s="1"/>
  <c r="F59" i="8"/>
  <c r="H59" i="8" s="1"/>
  <c r="I59" i="8" s="1"/>
  <c r="F56" i="8"/>
  <c r="H56" i="8" s="1"/>
  <c r="I56" i="8" s="1"/>
  <c r="E73" i="8"/>
  <c r="F67" i="10"/>
  <c r="H67" i="10" s="1"/>
  <c r="I67" i="10" s="1"/>
  <c r="F67" i="12"/>
  <c r="H67" i="12" s="1"/>
  <c r="I67" i="12" s="1"/>
  <c r="F72" i="12"/>
  <c r="E73" i="12"/>
  <c r="E73" i="13"/>
  <c r="I4" i="11"/>
  <c r="J5" i="11" s="1"/>
  <c r="J6" i="11" s="1"/>
  <c r="F65" i="8"/>
  <c r="H65" i="8" s="1"/>
  <c r="I65" i="8" s="1"/>
  <c r="F54" i="6"/>
  <c r="H54" i="6" s="1"/>
  <c r="D73" i="5"/>
  <c r="D73" i="6"/>
  <c r="D73" i="8"/>
  <c r="D73" i="12"/>
  <c r="D73" i="10"/>
  <c r="I4" i="10"/>
  <c r="J5" i="10" s="1"/>
  <c r="I4" i="8"/>
  <c r="J5" i="8" s="1"/>
  <c r="R5" i="8" s="1"/>
  <c r="F54" i="11"/>
  <c r="H54" i="11" s="1"/>
  <c r="K54" i="11" s="1"/>
  <c r="K29" i="10"/>
  <c r="L29" i="10" s="1"/>
  <c r="D73" i="11"/>
  <c r="J56" i="10"/>
  <c r="R56" i="10" s="1"/>
  <c r="K29" i="13"/>
  <c r="L29" i="13" s="1"/>
  <c r="I4" i="13"/>
  <c r="J5" i="13" s="1"/>
  <c r="J6" i="13" s="1"/>
  <c r="R6" i="13" s="1"/>
  <c r="F54" i="9"/>
  <c r="H54" i="9" s="1"/>
  <c r="K54" i="9" s="1"/>
  <c r="R31" i="7"/>
  <c r="K31" i="7"/>
  <c r="R30" i="7"/>
  <c r="K30" i="7"/>
  <c r="L30" i="7" s="1"/>
  <c r="S30" i="7" s="1"/>
  <c r="W30" i="7" s="1"/>
  <c r="K29" i="7"/>
  <c r="L29" i="7" s="1"/>
  <c r="S29" i="7" s="1"/>
  <c r="W29" i="7" s="1"/>
  <c r="K4" i="7"/>
  <c r="I4" i="6"/>
  <c r="J5" i="6" s="1"/>
  <c r="K5" i="6" s="1"/>
  <c r="F54" i="13"/>
  <c r="H54" i="13" s="1"/>
  <c r="K54" i="13" s="1"/>
  <c r="K29" i="12"/>
  <c r="I29" i="12"/>
  <c r="J30" i="12" s="1"/>
  <c r="J31" i="12" s="1"/>
  <c r="F54" i="12"/>
  <c r="H54" i="12" s="1"/>
  <c r="K54" i="12" s="1"/>
  <c r="K4" i="12"/>
  <c r="I4" i="12"/>
  <c r="J5" i="12" s="1"/>
  <c r="I29" i="11"/>
  <c r="J30" i="11" s="1"/>
  <c r="K29" i="11"/>
  <c r="R55" i="10"/>
  <c r="E73" i="10"/>
  <c r="K55" i="10"/>
  <c r="K54" i="10"/>
  <c r="L54" i="10" s="1"/>
  <c r="S54" i="10" s="1"/>
  <c r="W54" i="10" s="1"/>
  <c r="K4" i="9"/>
  <c r="L4" i="9" s="1"/>
  <c r="K29" i="9"/>
  <c r="I29" i="9"/>
  <c r="J30" i="9" s="1"/>
  <c r="J31" i="9" s="1"/>
  <c r="K31" i="9" s="1"/>
  <c r="F54" i="8"/>
  <c r="H54" i="8" s="1"/>
  <c r="K54" i="8" s="1"/>
  <c r="I29" i="8"/>
  <c r="J30" i="8" s="1"/>
  <c r="K29" i="8"/>
  <c r="F54" i="7"/>
  <c r="H54" i="7" s="1"/>
  <c r="I54" i="7" s="1"/>
  <c r="J55" i="7" s="1"/>
  <c r="K29" i="6"/>
  <c r="I29" i="6"/>
  <c r="J30" i="6" s="1"/>
  <c r="K29" i="5"/>
  <c r="L29" i="5" s="1"/>
  <c r="F54" i="5"/>
  <c r="H54" i="5" s="1"/>
  <c r="I54" i="5" s="1"/>
  <c r="J55" i="5" s="1"/>
  <c r="I4" i="5"/>
  <c r="J5" i="5" s="1"/>
  <c r="K4" i="5"/>
  <c r="R31" i="13"/>
  <c r="K31" i="13"/>
  <c r="J32" i="13"/>
  <c r="R30" i="13"/>
  <c r="K30" i="13"/>
  <c r="L30" i="13" s="1"/>
  <c r="R6" i="11"/>
  <c r="K6" i="11"/>
  <c r="J7" i="11"/>
  <c r="R5" i="11"/>
  <c r="K5" i="11"/>
  <c r="L5" i="11" s="1"/>
  <c r="L4" i="11"/>
  <c r="K30" i="10"/>
  <c r="R30" i="10"/>
  <c r="J31" i="10"/>
  <c r="R5" i="10"/>
  <c r="K5" i="10"/>
  <c r="L4" i="10"/>
  <c r="J57" i="10"/>
  <c r="J6" i="10"/>
  <c r="R5" i="9"/>
  <c r="K5" i="9"/>
  <c r="J6" i="9"/>
  <c r="R33" i="7"/>
  <c r="K33" i="7"/>
  <c r="K5" i="7"/>
  <c r="L4" i="7"/>
  <c r="R5" i="7"/>
  <c r="J34" i="7"/>
  <c r="K32" i="7"/>
  <c r="L32" i="7" s="1"/>
  <c r="L31" i="7"/>
  <c r="R32" i="7"/>
  <c r="J6" i="7"/>
  <c r="K54" i="6"/>
  <c r="I54" i="6"/>
  <c r="J55" i="6" s="1"/>
  <c r="R31" i="5"/>
  <c r="K31" i="5"/>
  <c r="J32" i="5"/>
  <c r="K30" i="5"/>
  <c r="L30" i="5" s="1"/>
  <c r="R30" i="5"/>
  <c r="J7" i="16" l="1"/>
  <c r="K6" i="16"/>
  <c r="L6" i="16" s="1"/>
  <c r="S6" i="16" s="1"/>
  <c r="W6" i="16" s="1"/>
  <c r="R6" i="16"/>
  <c r="L5" i="16"/>
  <c r="S5" i="16" s="1"/>
  <c r="W5" i="16" s="1"/>
  <c r="L54" i="15"/>
  <c r="R55" i="15"/>
  <c r="K55" i="15"/>
  <c r="L55" i="15" s="1"/>
  <c r="R31" i="16"/>
  <c r="K31" i="16"/>
  <c r="L30" i="16"/>
  <c r="J32" i="16"/>
  <c r="S29" i="16"/>
  <c r="W29" i="16" s="1"/>
  <c r="S54" i="16"/>
  <c r="W54" i="16" s="1"/>
  <c r="L55" i="16"/>
  <c r="R56" i="16"/>
  <c r="K56" i="16"/>
  <c r="J57" i="16"/>
  <c r="S55" i="15"/>
  <c r="W55" i="15" s="1"/>
  <c r="S31" i="15"/>
  <c r="W31" i="15" s="1"/>
  <c r="S54" i="15"/>
  <c r="W54" i="15" s="1"/>
  <c r="L5" i="15"/>
  <c r="R6" i="15"/>
  <c r="K6" i="15"/>
  <c r="J7" i="15"/>
  <c r="S4" i="15"/>
  <c r="W4" i="15" s="1"/>
  <c r="L32" i="15"/>
  <c r="R33" i="15"/>
  <c r="K33" i="15"/>
  <c r="J34" i="15"/>
  <c r="K57" i="15"/>
  <c r="R57" i="15"/>
  <c r="L56" i="15"/>
  <c r="J58" i="15"/>
  <c r="S30" i="15"/>
  <c r="W30" i="15" s="1"/>
  <c r="S29" i="15"/>
  <c r="W29" i="15" s="1"/>
  <c r="S4" i="14"/>
  <c r="W4" i="14" s="1"/>
  <c r="L56" i="14"/>
  <c r="R57" i="14"/>
  <c r="K57" i="14"/>
  <c r="J58" i="14"/>
  <c r="R31" i="14"/>
  <c r="K31" i="14"/>
  <c r="L30" i="14"/>
  <c r="J32" i="14"/>
  <c r="S55" i="14"/>
  <c r="W55" i="14" s="1"/>
  <c r="S29" i="14"/>
  <c r="W29" i="14" s="1"/>
  <c r="L5" i="14"/>
  <c r="R6" i="14"/>
  <c r="K6" i="14"/>
  <c r="J7" i="14"/>
  <c r="S54" i="14"/>
  <c r="W54" i="14" s="1"/>
  <c r="J6" i="8"/>
  <c r="L4" i="8"/>
  <c r="K56" i="10"/>
  <c r="L4" i="13"/>
  <c r="L55" i="10"/>
  <c r="I54" i="9"/>
  <c r="J55" i="9" s="1"/>
  <c r="J56" i="9" s="1"/>
  <c r="R56" i="9" s="1"/>
  <c r="K5" i="8"/>
  <c r="L5" i="8" s="1"/>
  <c r="J7" i="13"/>
  <c r="R7" i="13" s="1"/>
  <c r="L4" i="6"/>
  <c r="S4" i="6" s="1"/>
  <c r="W4" i="6" s="1"/>
  <c r="K6" i="13"/>
  <c r="J6" i="6"/>
  <c r="K6" i="6" s="1"/>
  <c r="R5" i="6"/>
  <c r="K54" i="5"/>
  <c r="I54" i="11"/>
  <c r="J55" i="11" s="1"/>
  <c r="L54" i="11" s="1"/>
  <c r="K5" i="13"/>
  <c r="L5" i="13" s="1"/>
  <c r="S5" i="13" s="1"/>
  <c r="W5" i="13" s="1"/>
  <c r="R5" i="13"/>
  <c r="I54" i="8"/>
  <c r="J55" i="8" s="1"/>
  <c r="I54" i="13"/>
  <c r="J55" i="13" s="1"/>
  <c r="J56" i="13" s="1"/>
  <c r="J57" i="13" s="1"/>
  <c r="R57" i="13" s="1"/>
  <c r="J32" i="12"/>
  <c r="K31" i="12"/>
  <c r="R31" i="12"/>
  <c r="I54" i="12"/>
  <c r="J55" i="12" s="1"/>
  <c r="L54" i="12" s="1"/>
  <c r="L29" i="12"/>
  <c r="S29" i="12" s="1"/>
  <c r="W29" i="12" s="1"/>
  <c r="R30" i="12"/>
  <c r="K30" i="12"/>
  <c r="L30" i="12" s="1"/>
  <c r="S30" i="12" s="1"/>
  <c r="W30" i="12" s="1"/>
  <c r="R5" i="12"/>
  <c r="J6" i="12"/>
  <c r="K5" i="12"/>
  <c r="L4" i="12"/>
  <c r="S4" i="12" s="1"/>
  <c r="W4" i="12" s="1"/>
  <c r="R30" i="11"/>
  <c r="J31" i="11"/>
  <c r="L29" i="11"/>
  <c r="S29" i="11" s="1"/>
  <c r="W29" i="11" s="1"/>
  <c r="K30" i="11"/>
  <c r="R31" i="9"/>
  <c r="J32" i="9"/>
  <c r="J33" i="9" s="1"/>
  <c r="J34" i="9" s="1"/>
  <c r="L54" i="9"/>
  <c r="S54" i="9" s="1"/>
  <c r="W54" i="9" s="1"/>
  <c r="K30" i="9"/>
  <c r="L30" i="9" s="1"/>
  <c r="S30" i="9" s="1"/>
  <c r="W30" i="9" s="1"/>
  <c r="L29" i="9"/>
  <c r="S29" i="9" s="1"/>
  <c r="W29" i="9" s="1"/>
  <c r="R30" i="9"/>
  <c r="J31" i="8"/>
  <c r="K30" i="8"/>
  <c r="L29" i="8"/>
  <c r="S29" i="8" s="1"/>
  <c r="W29" i="8" s="1"/>
  <c r="R30" i="8"/>
  <c r="K54" i="7"/>
  <c r="L54" i="7" s="1"/>
  <c r="J31" i="6"/>
  <c r="L29" i="6"/>
  <c r="S29" i="6" s="1"/>
  <c r="W29" i="6" s="1"/>
  <c r="K30" i="6"/>
  <c r="R30" i="6"/>
  <c r="L4" i="5"/>
  <c r="S4" i="5" s="1"/>
  <c r="W4" i="5" s="1"/>
  <c r="K5" i="5"/>
  <c r="J6" i="5"/>
  <c r="R5" i="5"/>
  <c r="S30" i="13"/>
  <c r="W30" i="13" s="1"/>
  <c r="J8" i="13"/>
  <c r="S29" i="13"/>
  <c r="W29" i="13" s="1"/>
  <c r="S4" i="13"/>
  <c r="W4" i="13" s="1"/>
  <c r="L31" i="13"/>
  <c r="R32" i="13"/>
  <c r="K32" i="13"/>
  <c r="J33" i="13"/>
  <c r="R55" i="12"/>
  <c r="S5" i="11"/>
  <c r="W5" i="11" s="1"/>
  <c r="R7" i="11"/>
  <c r="K7" i="11"/>
  <c r="L6" i="11"/>
  <c r="J8" i="11"/>
  <c r="S4" i="11"/>
  <c r="W4" i="11" s="1"/>
  <c r="S55" i="10"/>
  <c r="W55" i="10" s="1"/>
  <c r="S4" i="10"/>
  <c r="W4" i="10" s="1"/>
  <c r="R6" i="10"/>
  <c r="K6" i="10"/>
  <c r="L5" i="10"/>
  <c r="J7" i="10"/>
  <c r="S29" i="10"/>
  <c r="W29" i="10" s="1"/>
  <c r="L56" i="10"/>
  <c r="R57" i="10"/>
  <c r="K57" i="10"/>
  <c r="J58" i="10"/>
  <c r="R31" i="10"/>
  <c r="L30" i="10"/>
  <c r="K31" i="10"/>
  <c r="J32" i="10"/>
  <c r="L5" i="9"/>
  <c r="R6" i="9"/>
  <c r="K6" i="9"/>
  <c r="J7" i="9"/>
  <c r="S4" i="9"/>
  <c r="W4" i="9" s="1"/>
  <c r="R6" i="8"/>
  <c r="K6" i="8"/>
  <c r="J7" i="8"/>
  <c r="L54" i="8"/>
  <c r="R55" i="8"/>
  <c r="K55" i="8"/>
  <c r="J56" i="8"/>
  <c r="S4" i="8"/>
  <c r="W4" i="8" s="1"/>
  <c r="S32" i="7"/>
  <c r="W32" i="7" s="1"/>
  <c r="R55" i="7"/>
  <c r="K55" i="7"/>
  <c r="J56" i="7"/>
  <c r="S31" i="7"/>
  <c r="W31" i="7" s="1"/>
  <c r="S4" i="7"/>
  <c r="W4" i="7" s="1"/>
  <c r="R6" i="7"/>
  <c r="K6" i="7"/>
  <c r="L5" i="7"/>
  <c r="J7" i="7"/>
  <c r="K34" i="7"/>
  <c r="L33" i="7"/>
  <c r="R34" i="7"/>
  <c r="J35" i="7"/>
  <c r="R6" i="6"/>
  <c r="L5" i="6"/>
  <c r="J7" i="6"/>
  <c r="L54" i="6"/>
  <c r="R55" i="6"/>
  <c r="K55" i="6"/>
  <c r="J56" i="6"/>
  <c r="S30" i="5"/>
  <c r="W30" i="5" s="1"/>
  <c r="S29" i="5"/>
  <c r="W29" i="5" s="1"/>
  <c r="K32" i="5"/>
  <c r="L31" i="5"/>
  <c r="R32" i="5"/>
  <c r="J33" i="5"/>
  <c r="L54" i="5"/>
  <c r="R55" i="5"/>
  <c r="K55" i="5"/>
  <c r="J56" i="5"/>
  <c r="K7" i="16" l="1"/>
  <c r="J8" i="16"/>
  <c r="R7" i="16"/>
  <c r="S55" i="16"/>
  <c r="W55" i="16" s="1"/>
  <c r="S30" i="16"/>
  <c r="W30" i="16" s="1"/>
  <c r="K57" i="16"/>
  <c r="L56" i="16"/>
  <c r="R57" i="16"/>
  <c r="J58" i="16"/>
  <c r="K32" i="16"/>
  <c r="L31" i="16"/>
  <c r="R32" i="16"/>
  <c r="J33" i="16"/>
  <c r="S5" i="15"/>
  <c r="W5" i="15" s="1"/>
  <c r="S56" i="15"/>
  <c r="W56" i="15" s="1"/>
  <c r="R34" i="15"/>
  <c r="K34" i="15"/>
  <c r="L33" i="15"/>
  <c r="J35" i="15"/>
  <c r="R7" i="15"/>
  <c r="K7" i="15"/>
  <c r="L6" i="15"/>
  <c r="J8" i="15"/>
  <c r="L57" i="15"/>
  <c r="R58" i="15"/>
  <c r="K58" i="15"/>
  <c r="J59" i="15"/>
  <c r="S32" i="15"/>
  <c r="W32" i="15" s="1"/>
  <c r="S5" i="14"/>
  <c r="W5" i="14" s="1"/>
  <c r="S56" i="14"/>
  <c r="W56" i="14" s="1"/>
  <c r="R58" i="14"/>
  <c r="K58" i="14"/>
  <c r="L57" i="14"/>
  <c r="J59" i="14"/>
  <c r="L6" i="14"/>
  <c r="R7" i="14"/>
  <c r="K7" i="14"/>
  <c r="J8" i="14"/>
  <c r="R32" i="14"/>
  <c r="K32" i="14"/>
  <c r="L31" i="14"/>
  <c r="J33" i="14"/>
  <c r="S30" i="14"/>
  <c r="W30" i="14" s="1"/>
  <c r="K55" i="9"/>
  <c r="L55" i="9" s="1"/>
  <c r="S55" i="9" s="1"/>
  <c r="W55" i="9" s="1"/>
  <c r="R55" i="9"/>
  <c r="J57" i="9"/>
  <c r="K56" i="9"/>
  <c r="J56" i="11"/>
  <c r="K55" i="11"/>
  <c r="R55" i="11"/>
  <c r="K56" i="13"/>
  <c r="L56" i="13" s="1"/>
  <c r="S56" i="13" s="1"/>
  <c r="W56" i="13" s="1"/>
  <c r="L54" i="13"/>
  <c r="S54" i="13" s="1"/>
  <c r="W54" i="13" s="1"/>
  <c r="R33" i="9"/>
  <c r="K7" i="13"/>
  <c r="L7" i="13" s="1"/>
  <c r="L6" i="13"/>
  <c r="K57" i="13"/>
  <c r="K33" i="9"/>
  <c r="L33" i="9" s="1"/>
  <c r="J56" i="12"/>
  <c r="R56" i="12" s="1"/>
  <c r="K55" i="12"/>
  <c r="R56" i="13"/>
  <c r="J58" i="13"/>
  <c r="K58" i="13" s="1"/>
  <c r="K55" i="13"/>
  <c r="L55" i="13" s="1"/>
  <c r="S55" i="13" s="1"/>
  <c r="W55" i="13" s="1"/>
  <c r="R55" i="13"/>
  <c r="K32" i="12"/>
  <c r="J33" i="12"/>
  <c r="L31" i="12"/>
  <c r="S31" i="12" s="1"/>
  <c r="W31" i="12" s="1"/>
  <c r="R32" i="12"/>
  <c r="R58" i="13"/>
  <c r="J7" i="12"/>
  <c r="L5" i="12"/>
  <c r="S5" i="12" s="1"/>
  <c r="W5" i="12" s="1"/>
  <c r="K6" i="12"/>
  <c r="R6" i="12"/>
  <c r="R31" i="11"/>
  <c r="K31" i="11"/>
  <c r="J32" i="11"/>
  <c r="L30" i="11"/>
  <c r="S30" i="11" s="1"/>
  <c r="W30" i="11" s="1"/>
  <c r="L31" i="9"/>
  <c r="S31" i="9" s="1"/>
  <c r="W31" i="9" s="1"/>
  <c r="K32" i="9"/>
  <c r="L32" i="9" s="1"/>
  <c r="S32" i="9" s="1"/>
  <c r="W32" i="9" s="1"/>
  <c r="R32" i="9"/>
  <c r="L30" i="8"/>
  <c r="S30" i="8" s="1"/>
  <c r="W30" i="8" s="1"/>
  <c r="R31" i="8"/>
  <c r="K31" i="8"/>
  <c r="J32" i="8"/>
  <c r="J32" i="6"/>
  <c r="K31" i="6"/>
  <c r="R31" i="6"/>
  <c r="L30" i="6"/>
  <c r="S30" i="6" s="1"/>
  <c r="W30" i="6" s="1"/>
  <c r="R6" i="5"/>
  <c r="J7" i="5"/>
  <c r="K6" i="5"/>
  <c r="L5" i="5"/>
  <c r="S5" i="5" s="1"/>
  <c r="W5" i="5" s="1"/>
  <c r="R8" i="13"/>
  <c r="K8" i="13"/>
  <c r="J9" i="13"/>
  <c r="L32" i="13"/>
  <c r="R33" i="13"/>
  <c r="K33" i="13"/>
  <c r="J34" i="13"/>
  <c r="S31" i="13"/>
  <c r="W31" i="13" s="1"/>
  <c r="S6" i="13"/>
  <c r="W6" i="13" s="1"/>
  <c r="S54" i="12"/>
  <c r="W54" i="12" s="1"/>
  <c r="R56" i="11"/>
  <c r="K56" i="11"/>
  <c r="L55" i="11"/>
  <c r="J57" i="11"/>
  <c r="R8" i="11"/>
  <c r="K8" i="11"/>
  <c r="L7" i="11"/>
  <c r="J9" i="11"/>
  <c r="S54" i="11"/>
  <c r="W54" i="11" s="1"/>
  <c r="S6" i="11"/>
  <c r="W6" i="11" s="1"/>
  <c r="S30" i="10"/>
  <c r="W30" i="10" s="1"/>
  <c r="R7" i="10"/>
  <c r="K7" i="10"/>
  <c r="L6" i="10"/>
  <c r="J8" i="10"/>
  <c r="S56" i="10"/>
  <c r="W56" i="10" s="1"/>
  <c r="S5" i="10"/>
  <c r="W5" i="10" s="1"/>
  <c r="L31" i="10"/>
  <c r="R32" i="10"/>
  <c r="K32" i="10"/>
  <c r="J33" i="10"/>
  <c r="L57" i="10"/>
  <c r="R58" i="10"/>
  <c r="K58" i="10"/>
  <c r="J59" i="10"/>
  <c r="R34" i="9"/>
  <c r="K34" i="9"/>
  <c r="J35" i="9"/>
  <c r="S5" i="9"/>
  <c r="W5" i="9" s="1"/>
  <c r="L6" i="9"/>
  <c r="R7" i="9"/>
  <c r="K7" i="9"/>
  <c r="J8" i="9"/>
  <c r="L6" i="8"/>
  <c r="R7" i="8"/>
  <c r="K7" i="8"/>
  <c r="J8" i="8"/>
  <c r="S54" i="8"/>
  <c r="W54" i="8" s="1"/>
  <c r="R56" i="8"/>
  <c r="K56" i="8"/>
  <c r="L55" i="8"/>
  <c r="J57" i="8"/>
  <c r="S5" i="8"/>
  <c r="W5" i="8" s="1"/>
  <c r="S33" i="7"/>
  <c r="W33" i="7" s="1"/>
  <c r="S54" i="7"/>
  <c r="W54" i="7" s="1"/>
  <c r="K35" i="7"/>
  <c r="L34" i="7"/>
  <c r="R35" i="7"/>
  <c r="J36" i="7"/>
  <c r="K7" i="7"/>
  <c r="R7" i="7"/>
  <c r="L6" i="7"/>
  <c r="J8" i="7"/>
  <c r="R56" i="7"/>
  <c r="K56" i="7"/>
  <c r="L55" i="7"/>
  <c r="J57" i="7"/>
  <c r="S5" i="7"/>
  <c r="W5" i="7" s="1"/>
  <c r="K7" i="6"/>
  <c r="R7" i="6"/>
  <c r="L6" i="6"/>
  <c r="J8" i="6"/>
  <c r="S54" i="6"/>
  <c r="W54" i="6" s="1"/>
  <c r="R56" i="6"/>
  <c r="K56" i="6"/>
  <c r="L55" i="6"/>
  <c r="J57" i="6"/>
  <c r="S5" i="6"/>
  <c r="W5" i="6" s="1"/>
  <c r="S31" i="5"/>
  <c r="W31" i="5" s="1"/>
  <c r="S54" i="5"/>
  <c r="W54" i="5" s="1"/>
  <c r="L55" i="5"/>
  <c r="K56" i="5"/>
  <c r="R56" i="5"/>
  <c r="J57" i="5"/>
  <c r="K33" i="5"/>
  <c r="L32" i="5"/>
  <c r="R33" i="5"/>
  <c r="J34" i="5"/>
  <c r="J9" i="16" l="1"/>
  <c r="R8" i="16"/>
  <c r="L7" i="16"/>
  <c r="S7" i="16" s="1"/>
  <c r="W7" i="16" s="1"/>
  <c r="K8" i="16"/>
  <c r="L8" i="16" s="1"/>
  <c r="S8" i="16" s="1"/>
  <c r="W8" i="16" s="1"/>
  <c r="L57" i="16"/>
  <c r="R58" i="16"/>
  <c r="K58" i="16"/>
  <c r="J59" i="16"/>
  <c r="S56" i="16"/>
  <c r="W56" i="16" s="1"/>
  <c r="L32" i="16"/>
  <c r="R33" i="16"/>
  <c r="K33" i="16"/>
  <c r="J34" i="16"/>
  <c r="S31" i="16"/>
  <c r="W31" i="16" s="1"/>
  <c r="S33" i="15"/>
  <c r="W33" i="15" s="1"/>
  <c r="K8" i="15"/>
  <c r="L7" i="15"/>
  <c r="R8" i="15"/>
  <c r="J9" i="15"/>
  <c r="K59" i="15"/>
  <c r="L58" i="15"/>
  <c r="R59" i="15"/>
  <c r="J60" i="15"/>
  <c r="S6" i="15"/>
  <c r="W6" i="15" s="1"/>
  <c r="K35" i="15"/>
  <c r="L34" i="15"/>
  <c r="R35" i="15"/>
  <c r="J36" i="15"/>
  <c r="S57" i="15"/>
  <c r="W57" i="15" s="1"/>
  <c r="R33" i="14"/>
  <c r="K33" i="14"/>
  <c r="L32" i="14"/>
  <c r="J34" i="14"/>
  <c r="L7" i="14"/>
  <c r="R8" i="14"/>
  <c r="K8" i="14"/>
  <c r="J9" i="14"/>
  <c r="L58" i="14"/>
  <c r="R59" i="14"/>
  <c r="K59" i="14"/>
  <c r="J60" i="14"/>
  <c r="S31" i="14"/>
  <c r="W31" i="14" s="1"/>
  <c r="S57" i="14"/>
  <c r="W57" i="14" s="1"/>
  <c r="S6" i="14"/>
  <c r="W6" i="14" s="1"/>
  <c r="K57" i="9"/>
  <c r="J58" i="9"/>
  <c r="R57" i="9"/>
  <c r="L56" i="9"/>
  <c r="S56" i="9" s="1"/>
  <c r="W56" i="9" s="1"/>
  <c r="J57" i="12"/>
  <c r="K57" i="12" s="1"/>
  <c r="L55" i="12"/>
  <c r="K56" i="12"/>
  <c r="J59" i="13"/>
  <c r="L57" i="13"/>
  <c r="S57" i="13" s="1"/>
  <c r="W57" i="13" s="1"/>
  <c r="R33" i="12"/>
  <c r="K33" i="12"/>
  <c r="J34" i="12"/>
  <c r="L32" i="12"/>
  <c r="S32" i="12" s="1"/>
  <c r="W32" i="12" s="1"/>
  <c r="L31" i="6"/>
  <c r="S31" i="6" s="1"/>
  <c r="W31" i="6" s="1"/>
  <c r="L6" i="12"/>
  <c r="S6" i="12" s="1"/>
  <c r="W6" i="12" s="1"/>
  <c r="R7" i="12"/>
  <c r="K7" i="12"/>
  <c r="J8" i="12"/>
  <c r="J33" i="11"/>
  <c r="R32" i="11"/>
  <c r="L31" i="11"/>
  <c r="S31" i="11" s="1"/>
  <c r="W31" i="11" s="1"/>
  <c r="K32" i="11"/>
  <c r="J33" i="8"/>
  <c r="J34" i="8" s="1"/>
  <c r="J35" i="8" s="1"/>
  <c r="R32" i="8"/>
  <c r="L31" i="8"/>
  <c r="S31" i="8" s="1"/>
  <c r="W31" i="8" s="1"/>
  <c r="K32" i="8"/>
  <c r="K32" i="6"/>
  <c r="J33" i="6"/>
  <c r="R32" i="6"/>
  <c r="J8" i="5"/>
  <c r="K7" i="5"/>
  <c r="R7" i="5"/>
  <c r="L6" i="5"/>
  <c r="S6" i="5" s="1"/>
  <c r="W6" i="5" s="1"/>
  <c r="L33" i="13"/>
  <c r="R34" i="13"/>
  <c r="K34" i="13"/>
  <c r="J35" i="13"/>
  <c r="R9" i="13"/>
  <c r="K9" i="13"/>
  <c r="L8" i="13"/>
  <c r="J10" i="13"/>
  <c r="S7" i="13"/>
  <c r="W7" i="13" s="1"/>
  <c r="S32" i="13"/>
  <c r="W32" i="13" s="1"/>
  <c r="L56" i="12"/>
  <c r="R57" i="12"/>
  <c r="J58" i="12"/>
  <c r="S55" i="12"/>
  <c r="W55" i="12" s="1"/>
  <c r="S55" i="11"/>
  <c r="W55" i="11" s="1"/>
  <c r="R9" i="11"/>
  <c r="K9" i="11"/>
  <c r="L8" i="11"/>
  <c r="J10" i="11"/>
  <c r="L56" i="11"/>
  <c r="R57" i="11"/>
  <c r="K57" i="11"/>
  <c r="J58" i="11"/>
  <c r="S7" i="11"/>
  <c r="W7" i="11" s="1"/>
  <c r="S57" i="10"/>
  <c r="W57" i="10" s="1"/>
  <c r="S31" i="10"/>
  <c r="W31" i="10" s="1"/>
  <c r="L58" i="10"/>
  <c r="R59" i="10"/>
  <c r="K59" i="10"/>
  <c r="J60" i="10"/>
  <c r="K33" i="10"/>
  <c r="L32" i="10"/>
  <c r="R33" i="10"/>
  <c r="J34" i="10"/>
  <c r="K8" i="10"/>
  <c r="R8" i="10"/>
  <c r="L7" i="10"/>
  <c r="J9" i="10"/>
  <c r="S6" i="10"/>
  <c r="W6" i="10" s="1"/>
  <c r="R35" i="9"/>
  <c r="L34" i="9"/>
  <c r="K35" i="9"/>
  <c r="J36" i="9"/>
  <c r="S6" i="9"/>
  <c r="W6" i="9" s="1"/>
  <c r="L7" i="9"/>
  <c r="R8" i="9"/>
  <c r="K8" i="9"/>
  <c r="J9" i="9"/>
  <c r="S33" i="9"/>
  <c r="W33" i="9" s="1"/>
  <c r="L56" i="8"/>
  <c r="R57" i="8"/>
  <c r="K57" i="8"/>
  <c r="J58" i="8"/>
  <c r="S55" i="8"/>
  <c r="W55" i="8" s="1"/>
  <c r="L7" i="8"/>
  <c r="R8" i="8"/>
  <c r="K8" i="8"/>
  <c r="J9" i="8"/>
  <c r="S6" i="8"/>
  <c r="W6" i="8" s="1"/>
  <c r="L56" i="7"/>
  <c r="R57" i="7"/>
  <c r="K57" i="7"/>
  <c r="J58" i="7"/>
  <c r="L7" i="7"/>
  <c r="R8" i="7"/>
  <c r="K8" i="7"/>
  <c r="J9" i="7"/>
  <c r="K36" i="7"/>
  <c r="L35" i="7"/>
  <c r="R36" i="7"/>
  <c r="J37" i="7"/>
  <c r="S55" i="7"/>
  <c r="W55" i="7" s="1"/>
  <c r="S6" i="7"/>
  <c r="W6" i="7" s="1"/>
  <c r="S34" i="7"/>
  <c r="W34" i="7" s="1"/>
  <c r="K8" i="6"/>
  <c r="R8" i="6"/>
  <c r="L7" i="6"/>
  <c r="J9" i="6"/>
  <c r="S55" i="6"/>
  <c r="W55" i="6" s="1"/>
  <c r="S6" i="6"/>
  <c r="W6" i="6" s="1"/>
  <c r="L56" i="6"/>
  <c r="R57" i="6"/>
  <c r="K57" i="6"/>
  <c r="J58" i="6"/>
  <c r="S32" i="5"/>
  <c r="W32" i="5" s="1"/>
  <c r="S55" i="5"/>
  <c r="W55" i="5" s="1"/>
  <c r="K34" i="5"/>
  <c r="L33" i="5"/>
  <c r="R34" i="5"/>
  <c r="J35" i="5"/>
  <c r="L56" i="5"/>
  <c r="R57" i="5"/>
  <c r="K57" i="5"/>
  <c r="J58" i="5"/>
  <c r="J10" i="16" l="1"/>
  <c r="R9" i="16"/>
  <c r="K9" i="16"/>
  <c r="R34" i="16"/>
  <c r="K34" i="16"/>
  <c r="L33" i="16"/>
  <c r="J35" i="16"/>
  <c r="S32" i="16"/>
  <c r="W32" i="16" s="1"/>
  <c r="K59" i="16"/>
  <c r="L58" i="16"/>
  <c r="R59" i="16"/>
  <c r="J60" i="16"/>
  <c r="S57" i="16"/>
  <c r="W57" i="16" s="1"/>
  <c r="L59" i="15"/>
  <c r="R60" i="15"/>
  <c r="K60" i="15"/>
  <c r="J61" i="15"/>
  <c r="S58" i="15"/>
  <c r="W58" i="15" s="1"/>
  <c r="L8" i="15"/>
  <c r="R9" i="15"/>
  <c r="K9" i="15"/>
  <c r="J10" i="15"/>
  <c r="L35" i="15"/>
  <c r="R36" i="15"/>
  <c r="K36" i="15"/>
  <c r="J37" i="15"/>
  <c r="S7" i="15"/>
  <c r="W7" i="15" s="1"/>
  <c r="S34" i="15"/>
  <c r="W34" i="15" s="1"/>
  <c r="R60" i="14"/>
  <c r="K60" i="14"/>
  <c r="L59" i="14"/>
  <c r="J61" i="14"/>
  <c r="L8" i="14"/>
  <c r="R9" i="14"/>
  <c r="K9" i="14"/>
  <c r="J10" i="14"/>
  <c r="R34" i="14"/>
  <c r="K34" i="14"/>
  <c r="L33" i="14"/>
  <c r="J35" i="14"/>
  <c r="S32" i="14"/>
  <c r="W32" i="14" s="1"/>
  <c r="S58" i="14"/>
  <c r="W58" i="14" s="1"/>
  <c r="S7" i="14"/>
  <c r="W7" i="14" s="1"/>
  <c r="K34" i="8"/>
  <c r="L57" i="9"/>
  <c r="S57" i="9" s="1"/>
  <c r="W57" i="9" s="1"/>
  <c r="R58" i="9"/>
  <c r="K58" i="9"/>
  <c r="J59" i="9"/>
  <c r="R34" i="8"/>
  <c r="K59" i="13"/>
  <c r="J60" i="13"/>
  <c r="L58" i="13"/>
  <c r="S58" i="13" s="1"/>
  <c r="W58" i="13" s="1"/>
  <c r="R59" i="13"/>
  <c r="L33" i="12"/>
  <c r="S33" i="12" s="1"/>
  <c r="W33" i="12" s="1"/>
  <c r="R34" i="12"/>
  <c r="K34" i="12"/>
  <c r="J35" i="12"/>
  <c r="L7" i="12"/>
  <c r="S7" i="12" s="1"/>
  <c r="W7" i="12" s="1"/>
  <c r="J9" i="12"/>
  <c r="R8" i="12"/>
  <c r="K8" i="12"/>
  <c r="K33" i="11"/>
  <c r="J34" i="11"/>
  <c r="L32" i="11"/>
  <c r="S32" i="11" s="1"/>
  <c r="W32" i="11" s="1"/>
  <c r="R33" i="11"/>
  <c r="R33" i="8"/>
  <c r="K33" i="8"/>
  <c r="L33" i="8" s="1"/>
  <c r="S33" i="8" s="1"/>
  <c r="W33" i="8" s="1"/>
  <c r="L32" i="8"/>
  <c r="S32" i="8" s="1"/>
  <c r="W32" i="8" s="1"/>
  <c r="R33" i="6"/>
  <c r="L32" i="6"/>
  <c r="S32" i="6" s="1"/>
  <c r="W32" i="6" s="1"/>
  <c r="K33" i="6"/>
  <c r="J34" i="6"/>
  <c r="R8" i="5"/>
  <c r="L7" i="5"/>
  <c r="S7" i="5" s="1"/>
  <c r="W7" i="5" s="1"/>
  <c r="K8" i="5"/>
  <c r="J9" i="5"/>
  <c r="R10" i="13"/>
  <c r="K10" i="13"/>
  <c r="L9" i="13"/>
  <c r="J11" i="13"/>
  <c r="L34" i="13"/>
  <c r="R35" i="13"/>
  <c r="K35" i="13"/>
  <c r="J36" i="13"/>
  <c r="S8" i="13"/>
  <c r="W8" i="13" s="1"/>
  <c r="S33" i="13"/>
  <c r="W33" i="13" s="1"/>
  <c r="S56" i="12"/>
  <c r="W56" i="12" s="1"/>
  <c r="R58" i="12"/>
  <c r="K58" i="12"/>
  <c r="L57" i="12"/>
  <c r="J59" i="12"/>
  <c r="R58" i="11"/>
  <c r="K58" i="11"/>
  <c r="L57" i="11"/>
  <c r="J59" i="11"/>
  <c r="R10" i="11"/>
  <c r="K10" i="11"/>
  <c r="L9" i="11"/>
  <c r="J11" i="11"/>
  <c r="S8" i="11"/>
  <c r="W8" i="11" s="1"/>
  <c r="S56" i="11"/>
  <c r="W56" i="11" s="1"/>
  <c r="K9" i="10"/>
  <c r="R9" i="10"/>
  <c r="L8" i="10"/>
  <c r="J10" i="10"/>
  <c r="K34" i="10"/>
  <c r="R34" i="10"/>
  <c r="L33" i="10"/>
  <c r="J35" i="10"/>
  <c r="L59" i="10"/>
  <c r="R60" i="10"/>
  <c r="K60" i="10"/>
  <c r="J61" i="10"/>
  <c r="S7" i="10"/>
  <c r="W7" i="10" s="1"/>
  <c r="S32" i="10"/>
  <c r="W32" i="10" s="1"/>
  <c r="S58" i="10"/>
  <c r="W58" i="10" s="1"/>
  <c r="L8" i="9"/>
  <c r="R9" i="9"/>
  <c r="K9" i="9"/>
  <c r="J10" i="9"/>
  <c r="R36" i="9"/>
  <c r="L35" i="9"/>
  <c r="K36" i="9"/>
  <c r="J37" i="9"/>
  <c r="S34" i="9"/>
  <c r="W34" i="9" s="1"/>
  <c r="S7" i="9"/>
  <c r="W7" i="9" s="1"/>
  <c r="R58" i="8"/>
  <c r="K58" i="8"/>
  <c r="L57" i="8"/>
  <c r="J59" i="8"/>
  <c r="S7" i="8"/>
  <c r="W7" i="8" s="1"/>
  <c r="L8" i="8"/>
  <c r="R9" i="8"/>
  <c r="K9" i="8"/>
  <c r="J10" i="8"/>
  <c r="L34" i="8"/>
  <c r="R35" i="8"/>
  <c r="K35" i="8"/>
  <c r="J36" i="8"/>
  <c r="S56" i="8"/>
  <c r="W56" i="8" s="1"/>
  <c r="R37" i="7"/>
  <c r="L36" i="7"/>
  <c r="K37" i="7"/>
  <c r="J38" i="7"/>
  <c r="L8" i="7"/>
  <c r="R9" i="7"/>
  <c r="K9" i="7"/>
  <c r="J10" i="7"/>
  <c r="R58" i="7"/>
  <c r="K58" i="7"/>
  <c r="L57" i="7"/>
  <c r="J59" i="7"/>
  <c r="S35" i="7"/>
  <c r="W35" i="7" s="1"/>
  <c r="S7" i="7"/>
  <c r="W7" i="7" s="1"/>
  <c r="S56" i="7"/>
  <c r="W56" i="7" s="1"/>
  <c r="K9" i="6"/>
  <c r="L8" i="6"/>
  <c r="R9" i="6"/>
  <c r="J10" i="6"/>
  <c r="S56" i="6"/>
  <c r="W56" i="6" s="1"/>
  <c r="S7" i="6"/>
  <c r="W7" i="6" s="1"/>
  <c r="R58" i="6"/>
  <c r="K58" i="6"/>
  <c r="L57" i="6"/>
  <c r="J59" i="6"/>
  <c r="R35" i="5"/>
  <c r="K35" i="5"/>
  <c r="L34" i="5"/>
  <c r="J36" i="5"/>
  <c r="S33" i="5"/>
  <c r="W33" i="5" s="1"/>
  <c r="L57" i="5"/>
  <c r="K58" i="5"/>
  <c r="R58" i="5"/>
  <c r="J59" i="5"/>
  <c r="S56" i="5"/>
  <c r="W56" i="5" s="1"/>
  <c r="R10" i="16" l="1"/>
  <c r="K10" i="16"/>
  <c r="L9" i="16"/>
  <c r="S9" i="16" s="1"/>
  <c r="W9" i="16" s="1"/>
  <c r="J11" i="16"/>
  <c r="K35" i="16"/>
  <c r="L34" i="16"/>
  <c r="R35" i="16"/>
  <c r="J36" i="16"/>
  <c r="S58" i="16"/>
  <c r="W58" i="16" s="1"/>
  <c r="S33" i="16"/>
  <c r="W33" i="16" s="1"/>
  <c r="L59" i="16"/>
  <c r="R60" i="16"/>
  <c r="K60" i="16"/>
  <c r="J61" i="16"/>
  <c r="S35" i="15"/>
  <c r="W35" i="15" s="1"/>
  <c r="R10" i="15"/>
  <c r="K10" i="15"/>
  <c r="L9" i="15"/>
  <c r="J11" i="15"/>
  <c r="S8" i="15"/>
  <c r="W8" i="15" s="1"/>
  <c r="K61" i="15"/>
  <c r="R61" i="15"/>
  <c r="L60" i="15"/>
  <c r="J62" i="15"/>
  <c r="R37" i="15"/>
  <c r="K37" i="15"/>
  <c r="L36" i="15"/>
  <c r="J38" i="15"/>
  <c r="S59" i="15"/>
  <c r="W59" i="15" s="1"/>
  <c r="R35" i="14"/>
  <c r="K35" i="14"/>
  <c r="L34" i="14"/>
  <c r="J36" i="14"/>
  <c r="L9" i="14"/>
  <c r="R10" i="14"/>
  <c r="K10" i="14"/>
  <c r="J11" i="14"/>
  <c r="L60" i="14"/>
  <c r="R61" i="14"/>
  <c r="K61" i="14"/>
  <c r="J62" i="14"/>
  <c r="S33" i="14"/>
  <c r="W33" i="14" s="1"/>
  <c r="S59" i="14"/>
  <c r="W59" i="14" s="1"/>
  <c r="S8" i="14"/>
  <c r="W8" i="14" s="1"/>
  <c r="L58" i="9"/>
  <c r="S58" i="9" s="1"/>
  <c r="W58" i="9" s="1"/>
  <c r="K59" i="9"/>
  <c r="R59" i="9"/>
  <c r="J60" i="9"/>
  <c r="L59" i="13"/>
  <c r="S59" i="13" s="1"/>
  <c r="W59" i="13" s="1"/>
  <c r="J61" i="13"/>
  <c r="R60" i="13"/>
  <c r="K60" i="13"/>
  <c r="L34" i="12"/>
  <c r="S34" i="12" s="1"/>
  <c r="W34" i="12" s="1"/>
  <c r="R35" i="12"/>
  <c r="K35" i="12"/>
  <c r="J36" i="12"/>
  <c r="J10" i="12"/>
  <c r="L8" i="12"/>
  <c r="S8" i="12" s="1"/>
  <c r="W8" i="12" s="1"/>
  <c r="R9" i="12"/>
  <c r="K9" i="12"/>
  <c r="R34" i="11"/>
  <c r="J35" i="11"/>
  <c r="L33" i="11"/>
  <c r="S33" i="11" s="1"/>
  <c r="W33" i="11" s="1"/>
  <c r="K34" i="11"/>
  <c r="L33" i="6"/>
  <c r="S33" i="6" s="1"/>
  <c r="W33" i="6" s="1"/>
  <c r="K34" i="6"/>
  <c r="J35" i="6"/>
  <c r="R34" i="6"/>
  <c r="L8" i="5"/>
  <c r="S8" i="5" s="1"/>
  <c r="W8" i="5" s="1"/>
  <c r="J10" i="5"/>
  <c r="R9" i="5"/>
  <c r="K9" i="5"/>
  <c r="L35" i="13"/>
  <c r="R36" i="13"/>
  <c r="K36" i="13"/>
  <c r="J37" i="13"/>
  <c r="S9" i="13"/>
  <c r="W9" i="13" s="1"/>
  <c r="R11" i="13"/>
  <c r="K11" i="13"/>
  <c r="L10" i="13"/>
  <c r="J12" i="13"/>
  <c r="S34" i="13"/>
  <c r="W34" i="13" s="1"/>
  <c r="L58" i="12"/>
  <c r="R59" i="12"/>
  <c r="K59" i="12"/>
  <c r="J60" i="12"/>
  <c r="S57" i="12"/>
  <c r="W57" i="12" s="1"/>
  <c r="R11" i="11"/>
  <c r="K11" i="11"/>
  <c r="L10" i="11"/>
  <c r="J12" i="11"/>
  <c r="L58" i="11"/>
  <c r="R59" i="11"/>
  <c r="K59" i="11"/>
  <c r="J60" i="11"/>
  <c r="S9" i="11"/>
  <c r="W9" i="11" s="1"/>
  <c r="S57" i="11"/>
  <c r="W57" i="11" s="1"/>
  <c r="S33" i="10"/>
  <c r="W33" i="10" s="1"/>
  <c r="S8" i="10"/>
  <c r="W8" i="10" s="1"/>
  <c r="L60" i="10"/>
  <c r="R61" i="10"/>
  <c r="K61" i="10"/>
  <c r="J62" i="10"/>
  <c r="R35" i="10"/>
  <c r="K35" i="10"/>
  <c r="L34" i="10"/>
  <c r="J36" i="10"/>
  <c r="K10" i="10"/>
  <c r="R10" i="10"/>
  <c r="L9" i="10"/>
  <c r="J11" i="10"/>
  <c r="S59" i="10"/>
  <c r="W59" i="10" s="1"/>
  <c r="R37" i="9"/>
  <c r="K37" i="9"/>
  <c r="L36" i="9"/>
  <c r="J38" i="9"/>
  <c r="S35" i="9"/>
  <c r="W35" i="9" s="1"/>
  <c r="L9" i="9"/>
  <c r="R10" i="9"/>
  <c r="K10" i="9"/>
  <c r="J11" i="9"/>
  <c r="S8" i="9"/>
  <c r="W8" i="9" s="1"/>
  <c r="L58" i="8"/>
  <c r="R59" i="8"/>
  <c r="K59" i="8"/>
  <c r="J60" i="8"/>
  <c r="S57" i="8"/>
  <c r="W57" i="8" s="1"/>
  <c r="S8" i="8"/>
  <c r="W8" i="8" s="1"/>
  <c r="L35" i="8"/>
  <c r="R36" i="8"/>
  <c r="K36" i="8"/>
  <c r="J37" i="8"/>
  <c r="L9" i="8"/>
  <c r="R10" i="8"/>
  <c r="K10" i="8"/>
  <c r="J11" i="8"/>
  <c r="S34" i="8"/>
  <c r="W34" i="8" s="1"/>
  <c r="L58" i="7"/>
  <c r="R59" i="7"/>
  <c r="K59" i="7"/>
  <c r="J60" i="7"/>
  <c r="L9" i="7"/>
  <c r="K10" i="7"/>
  <c r="R10" i="7"/>
  <c r="J11" i="7"/>
  <c r="R38" i="7"/>
  <c r="K38" i="7"/>
  <c r="L37" i="7"/>
  <c r="J39" i="7"/>
  <c r="S57" i="7"/>
  <c r="W57" i="7" s="1"/>
  <c r="S36" i="7"/>
  <c r="W36" i="7" s="1"/>
  <c r="S8" i="7"/>
  <c r="W8" i="7" s="1"/>
  <c r="S8" i="6"/>
  <c r="W8" i="6" s="1"/>
  <c r="K10" i="6"/>
  <c r="L9" i="6"/>
  <c r="R10" i="6"/>
  <c r="J11" i="6"/>
  <c r="L58" i="6"/>
  <c r="R59" i="6"/>
  <c r="K59" i="6"/>
  <c r="J60" i="6"/>
  <c r="S57" i="6"/>
  <c r="W57" i="6" s="1"/>
  <c r="L58" i="5"/>
  <c r="R59" i="5"/>
  <c r="K59" i="5"/>
  <c r="J60" i="5"/>
  <c r="K36" i="5"/>
  <c r="L35" i="5"/>
  <c r="R36" i="5"/>
  <c r="J37" i="5"/>
  <c r="S34" i="5"/>
  <c r="W34" i="5" s="1"/>
  <c r="S57" i="5"/>
  <c r="W57" i="5" s="1"/>
  <c r="J12" i="16" l="1"/>
  <c r="K11" i="16"/>
  <c r="R11" i="16"/>
  <c r="L10" i="16"/>
  <c r="S10" i="16" s="1"/>
  <c r="W10" i="16" s="1"/>
  <c r="K61" i="16"/>
  <c r="L60" i="16"/>
  <c r="R61" i="16"/>
  <c r="J62" i="16"/>
  <c r="L35" i="16"/>
  <c r="R36" i="16"/>
  <c r="K36" i="16"/>
  <c r="J37" i="16"/>
  <c r="S59" i="16"/>
  <c r="W59" i="16" s="1"/>
  <c r="S34" i="16"/>
  <c r="W34" i="16" s="1"/>
  <c r="L61" i="15"/>
  <c r="R62" i="15"/>
  <c r="K62" i="15"/>
  <c r="J63" i="15"/>
  <c r="S60" i="15"/>
  <c r="W60" i="15" s="1"/>
  <c r="K11" i="15"/>
  <c r="L10" i="15"/>
  <c r="R11" i="15"/>
  <c r="J12" i="15"/>
  <c r="S9" i="15"/>
  <c r="W9" i="15" s="1"/>
  <c r="K38" i="15"/>
  <c r="L37" i="15"/>
  <c r="R38" i="15"/>
  <c r="J39" i="15"/>
  <c r="S36" i="15"/>
  <c r="W36" i="15" s="1"/>
  <c r="R62" i="14"/>
  <c r="K62" i="14"/>
  <c r="L61" i="14"/>
  <c r="J63" i="14"/>
  <c r="L10" i="14"/>
  <c r="R11" i="14"/>
  <c r="K11" i="14"/>
  <c r="J12" i="14"/>
  <c r="R36" i="14"/>
  <c r="K36" i="14"/>
  <c r="L35" i="14"/>
  <c r="J37" i="14"/>
  <c r="S34" i="14"/>
  <c r="W34" i="14" s="1"/>
  <c r="S60" i="14"/>
  <c r="W60" i="14" s="1"/>
  <c r="S9" i="14"/>
  <c r="W9" i="14" s="1"/>
  <c r="R60" i="9"/>
  <c r="K60" i="9"/>
  <c r="L59" i="9"/>
  <c r="S59" i="9" s="1"/>
  <c r="W59" i="9" s="1"/>
  <c r="J61" i="9"/>
  <c r="R61" i="13"/>
  <c r="K61" i="13"/>
  <c r="J62" i="13"/>
  <c r="L60" i="13"/>
  <c r="S60" i="13" s="1"/>
  <c r="W60" i="13" s="1"/>
  <c r="L35" i="12"/>
  <c r="S35" i="12" s="1"/>
  <c r="W35" i="12" s="1"/>
  <c r="R36" i="12"/>
  <c r="K36" i="12"/>
  <c r="J37" i="12"/>
  <c r="L9" i="12"/>
  <c r="S9" i="12" s="1"/>
  <c r="W9" i="12" s="1"/>
  <c r="R10" i="12"/>
  <c r="K10" i="12"/>
  <c r="J11" i="12"/>
  <c r="J36" i="11"/>
  <c r="L34" i="11"/>
  <c r="S34" i="11" s="1"/>
  <c r="W34" i="11" s="1"/>
  <c r="R35" i="11"/>
  <c r="K35" i="11"/>
  <c r="K35" i="6"/>
  <c r="R35" i="6"/>
  <c r="J36" i="6"/>
  <c r="L34" i="6"/>
  <c r="S34" i="6" s="1"/>
  <c r="W34" i="6" s="1"/>
  <c r="R10" i="5"/>
  <c r="K10" i="5"/>
  <c r="L9" i="5"/>
  <c r="S9" i="5" s="1"/>
  <c r="W9" i="5" s="1"/>
  <c r="J11" i="5"/>
  <c r="R12" i="13"/>
  <c r="K12" i="13"/>
  <c r="L11" i="13"/>
  <c r="J13" i="13"/>
  <c r="L36" i="13"/>
  <c r="R37" i="13"/>
  <c r="K37" i="13"/>
  <c r="J38" i="13"/>
  <c r="S10" i="13"/>
  <c r="W10" i="13" s="1"/>
  <c r="S35" i="13"/>
  <c r="W35" i="13" s="1"/>
  <c r="R60" i="12"/>
  <c r="K60" i="12"/>
  <c r="L59" i="12"/>
  <c r="J61" i="12"/>
  <c r="S58" i="12"/>
  <c r="W58" i="12" s="1"/>
  <c r="R60" i="11"/>
  <c r="K60" i="11"/>
  <c r="L59" i="11"/>
  <c r="J61" i="11"/>
  <c r="R12" i="11"/>
  <c r="K12" i="11"/>
  <c r="L11" i="11"/>
  <c r="J13" i="11"/>
  <c r="S10" i="11"/>
  <c r="W10" i="11" s="1"/>
  <c r="S58" i="11"/>
  <c r="W58" i="11" s="1"/>
  <c r="K11" i="10"/>
  <c r="R11" i="10"/>
  <c r="L10" i="10"/>
  <c r="J12" i="10"/>
  <c r="R36" i="10"/>
  <c r="K36" i="10"/>
  <c r="L35" i="10"/>
  <c r="J37" i="10"/>
  <c r="L61" i="10"/>
  <c r="R62" i="10"/>
  <c r="K62" i="10"/>
  <c r="J63" i="10"/>
  <c r="S9" i="10"/>
  <c r="W9" i="10" s="1"/>
  <c r="S34" i="10"/>
  <c r="W34" i="10" s="1"/>
  <c r="S60" i="10"/>
  <c r="W60" i="10" s="1"/>
  <c r="L10" i="9"/>
  <c r="R11" i="9"/>
  <c r="K11" i="9"/>
  <c r="J12" i="9"/>
  <c r="R38" i="9"/>
  <c r="K38" i="9"/>
  <c r="J39" i="9"/>
  <c r="L37" i="9"/>
  <c r="S36" i="9"/>
  <c r="W36" i="9" s="1"/>
  <c r="S9" i="9"/>
  <c r="W9" i="9" s="1"/>
  <c r="L36" i="8"/>
  <c r="R37" i="8"/>
  <c r="K37" i="8"/>
  <c r="J38" i="8"/>
  <c r="L10" i="8"/>
  <c r="R11" i="8"/>
  <c r="K11" i="8"/>
  <c r="J12" i="8"/>
  <c r="R60" i="8"/>
  <c r="K60" i="8"/>
  <c r="L59" i="8"/>
  <c r="J61" i="8"/>
  <c r="S9" i="8"/>
  <c r="W9" i="8" s="1"/>
  <c r="S35" i="8"/>
  <c r="W35" i="8" s="1"/>
  <c r="S58" i="8"/>
  <c r="W58" i="8" s="1"/>
  <c r="L38" i="7"/>
  <c r="K39" i="7"/>
  <c r="R39" i="7"/>
  <c r="J40" i="7"/>
  <c r="L10" i="7"/>
  <c r="K11" i="7"/>
  <c r="R11" i="7"/>
  <c r="J12" i="7"/>
  <c r="R60" i="7"/>
  <c r="K60" i="7"/>
  <c r="L59" i="7"/>
  <c r="J61" i="7"/>
  <c r="S37" i="7"/>
  <c r="W37" i="7" s="1"/>
  <c r="S9" i="7"/>
  <c r="W9" i="7" s="1"/>
  <c r="S58" i="7"/>
  <c r="W58" i="7" s="1"/>
  <c r="R60" i="6"/>
  <c r="K60" i="6"/>
  <c r="L59" i="6"/>
  <c r="J61" i="6"/>
  <c r="R11" i="6"/>
  <c r="K11" i="6"/>
  <c r="L10" i="6"/>
  <c r="J12" i="6"/>
  <c r="S9" i="6"/>
  <c r="W9" i="6" s="1"/>
  <c r="S58" i="6"/>
  <c r="W58" i="6" s="1"/>
  <c r="L59" i="5"/>
  <c r="K60" i="5"/>
  <c r="R60" i="5"/>
  <c r="J61" i="5"/>
  <c r="S35" i="5"/>
  <c r="W35" i="5" s="1"/>
  <c r="K37" i="5"/>
  <c r="L36" i="5"/>
  <c r="R37" i="5"/>
  <c r="J38" i="5"/>
  <c r="S58" i="5"/>
  <c r="W58" i="5" s="1"/>
  <c r="L11" i="16" l="1"/>
  <c r="S11" i="16" s="1"/>
  <c r="W11" i="16" s="1"/>
  <c r="R12" i="16"/>
  <c r="K12" i="16"/>
  <c r="J13" i="16"/>
  <c r="L61" i="16"/>
  <c r="R62" i="16"/>
  <c r="K62" i="16"/>
  <c r="J63" i="16"/>
  <c r="S35" i="16"/>
  <c r="W35" i="16" s="1"/>
  <c r="S60" i="16"/>
  <c r="W60" i="16" s="1"/>
  <c r="R37" i="16"/>
  <c r="K37" i="16"/>
  <c r="L36" i="16"/>
  <c r="J38" i="16"/>
  <c r="L11" i="15"/>
  <c r="R12" i="15"/>
  <c r="K12" i="15"/>
  <c r="J13" i="15"/>
  <c r="S10" i="15"/>
  <c r="W10" i="15" s="1"/>
  <c r="L38" i="15"/>
  <c r="R39" i="15"/>
  <c r="K39" i="15"/>
  <c r="J40" i="15"/>
  <c r="K63" i="15"/>
  <c r="R63" i="15"/>
  <c r="L62" i="15"/>
  <c r="J64" i="15"/>
  <c r="S37" i="15"/>
  <c r="W37" i="15" s="1"/>
  <c r="S61" i="15"/>
  <c r="W61" i="15" s="1"/>
  <c r="R37" i="14"/>
  <c r="K37" i="14"/>
  <c r="L36" i="14"/>
  <c r="J38" i="14"/>
  <c r="L62" i="14"/>
  <c r="R63" i="14"/>
  <c r="K63" i="14"/>
  <c r="J64" i="14"/>
  <c r="S35" i="14"/>
  <c r="W35" i="14" s="1"/>
  <c r="R12" i="14"/>
  <c r="K12" i="14"/>
  <c r="L11" i="14"/>
  <c r="J13" i="14"/>
  <c r="S61" i="14"/>
  <c r="W61" i="14" s="1"/>
  <c r="S10" i="14"/>
  <c r="W10" i="14" s="1"/>
  <c r="L60" i="9"/>
  <c r="S60" i="9" s="1"/>
  <c r="W60" i="9" s="1"/>
  <c r="R61" i="9"/>
  <c r="J62" i="9"/>
  <c r="K61" i="9"/>
  <c r="R62" i="13"/>
  <c r="K62" i="13"/>
  <c r="L61" i="13"/>
  <c r="S61" i="13" s="1"/>
  <c r="W61" i="13" s="1"/>
  <c r="J63" i="13"/>
  <c r="J38" i="12"/>
  <c r="L36" i="12"/>
  <c r="S36" i="12" s="1"/>
  <c r="W36" i="12" s="1"/>
  <c r="R37" i="12"/>
  <c r="K37" i="12"/>
  <c r="J12" i="12"/>
  <c r="L10" i="12"/>
  <c r="S10" i="12" s="1"/>
  <c r="W10" i="12" s="1"/>
  <c r="R11" i="12"/>
  <c r="K11" i="12"/>
  <c r="K36" i="11"/>
  <c r="J37" i="11"/>
  <c r="L35" i="11"/>
  <c r="S35" i="11" s="1"/>
  <c r="W35" i="11" s="1"/>
  <c r="R36" i="11"/>
  <c r="L35" i="6"/>
  <c r="S35" i="6" s="1"/>
  <c r="W35" i="6" s="1"/>
  <c r="K36" i="6"/>
  <c r="J37" i="6"/>
  <c r="R36" i="6"/>
  <c r="R11" i="5"/>
  <c r="K11" i="5"/>
  <c r="L10" i="5"/>
  <c r="S10" i="5" s="1"/>
  <c r="W10" i="5" s="1"/>
  <c r="J12" i="5"/>
  <c r="L37" i="13"/>
  <c r="R38" i="13"/>
  <c r="K38" i="13"/>
  <c r="J39" i="13"/>
  <c r="R13" i="13"/>
  <c r="K13" i="13"/>
  <c r="L12" i="13"/>
  <c r="J14" i="13"/>
  <c r="S11" i="13"/>
  <c r="W11" i="13" s="1"/>
  <c r="S36" i="13"/>
  <c r="W36" i="13" s="1"/>
  <c r="L60" i="12"/>
  <c r="R61" i="12"/>
  <c r="K61" i="12"/>
  <c r="J62" i="12"/>
  <c r="S59" i="12"/>
  <c r="W59" i="12" s="1"/>
  <c r="R13" i="11"/>
  <c r="K13" i="11"/>
  <c r="L12" i="11"/>
  <c r="J14" i="11"/>
  <c r="L60" i="11"/>
  <c r="R61" i="11"/>
  <c r="K61" i="11"/>
  <c r="J62" i="11"/>
  <c r="S11" i="11"/>
  <c r="W11" i="11" s="1"/>
  <c r="S59" i="11"/>
  <c r="W59" i="11" s="1"/>
  <c r="L62" i="10"/>
  <c r="R63" i="10"/>
  <c r="K63" i="10"/>
  <c r="J64" i="10"/>
  <c r="K37" i="10"/>
  <c r="L36" i="10"/>
  <c r="R37" i="10"/>
  <c r="J38" i="10"/>
  <c r="K12" i="10"/>
  <c r="L11" i="10"/>
  <c r="R12" i="10"/>
  <c r="J13" i="10"/>
  <c r="S35" i="10"/>
  <c r="W35" i="10" s="1"/>
  <c r="S10" i="10"/>
  <c r="W10" i="10" s="1"/>
  <c r="S61" i="10"/>
  <c r="W61" i="10" s="1"/>
  <c r="S37" i="9"/>
  <c r="W37" i="9" s="1"/>
  <c r="L11" i="9"/>
  <c r="R12" i="9"/>
  <c r="K12" i="9"/>
  <c r="J13" i="9"/>
  <c r="R39" i="9"/>
  <c r="K39" i="9"/>
  <c r="L38" i="9"/>
  <c r="J40" i="9"/>
  <c r="S10" i="9"/>
  <c r="W10" i="9" s="1"/>
  <c r="L11" i="8"/>
  <c r="R12" i="8"/>
  <c r="K12" i="8"/>
  <c r="J13" i="8"/>
  <c r="L37" i="8"/>
  <c r="R38" i="8"/>
  <c r="K38" i="8"/>
  <c r="J39" i="8"/>
  <c r="L60" i="8"/>
  <c r="R61" i="8"/>
  <c r="K61" i="8"/>
  <c r="J62" i="8"/>
  <c r="S59" i="8"/>
  <c r="W59" i="8" s="1"/>
  <c r="S10" i="8"/>
  <c r="W10" i="8" s="1"/>
  <c r="S36" i="8"/>
  <c r="W36" i="8" s="1"/>
  <c r="L11" i="7"/>
  <c r="R12" i="7"/>
  <c r="K12" i="7"/>
  <c r="J13" i="7"/>
  <c r="S59" i="7"/>
  <c r="W59" i="7" s="1"/>
  <c r="L60" i="7"/>
  <c r="R61" i="7"/>
  <c r="K61" i="7"/>
  <c r="J62" i="7"/>
  <c r="L39" i="7"/>
  <c r="R40" i="7"/>
  <c r="K40" i="7"/>
  <c r="J41" i="7"/>
  <c r="S10" i="7"/>
  <c r="W10" i="7" s="1"/>
  <c r="S38" i="7"/>
  <c r="W38" i="7" s="1"/>
  <c r="R12" i="6"/>
  <c r="K12" i="6"/>
  <c r="L11" i="6"/>
  <c r="J13" i="6"/>
  <c r="L60" i="6"/>
  <c r="R61" i="6"/>
  <c r="K61" i="6"/>
  <c r="J62" i="6"/>
  <c r="S10" i="6"/>
  <c r="W10" i="6" s="1"/>
  <c r="S59" i="6"/>
  <c r="W59" i="6" s="1"/>
  <c r="S36" i="5"/>
  <c r="W36" i="5" s="1"/>
  <c r="K38" i="5"/>
  <c r="L37" i="5"/>
  <c r="R38" i="5"/>
  <c r="J39" i="5"/>
  <c r="L60" i="5"/>
  <c r="R61" i="5"/>
  <c r="K61" i="5"/>
  <c r="J62" i="5"/>
  <c r="S59" i="5"/>
  <c r="W59" i="5" s="1"/>
  <c r="L12" i="16" l="1"/>
  <c r="S12" i="16" s="1"/>
  <c r="W12" i="16" s="1"/>
  <c r="R13" i="16"/>
  <c r="J14" i="16"/>
  <c r="K13" i="16"/>
  <c r="K38" i="16"/>
  <c r="L37" i="16"/>
  <c r="R38" i="16"/>
  <c r="J39" i="16"/>
  <c r="K63" i="16"/>
  <c r="L62" i="16"/>
  <c r="R63" i="16"/>
  <c r="J64" i="16"/>
  <c r="S36" i="16"/>
  <c r="W36" i="16" s="1"/>
  <c r="S61" i="16"/>
  <c r="W61" i="16" s="1"/>
  <c r="S38" i="15"/>
  <c r="W38" i="15" s="1"/>
  <c r="R40" i="15"/>
  <c r="K40" i="15"/>
  <c r="L39" i="15"/>
  <c r="J41" i="15"/>
  <c r="R13" i="15"/>
  <c r="K13" i="15"/>
  <c r="L12" i="15"/>
  <c r="J14" i="15"/>
  <c r="L63" i="15"/>
  <c r="R64" i="15"/>
  <c r="K64" i="15"/>
  <c r="J65" i="15"/>
  <c r="S62" i="15"/>
  <c r="W62" i="15" s="1"/>
  <c r="S11" i="15"/>
  <c r="W11" i="15" s="1"/>
  <c r="R64" i="14"/>
  <c r="K64" i="14"/>
  <c r="L63" i="14"/>
  <c r="J65" i="14"/>
  <c r="R38" i="14"/>
  <c r="K38" i="14"/>
  <c r="L37" i="14"/>
  <c r="J39" i="14"/>
  <c r="S36" i="14"/>
  <c r="W36" i="14" s="1"/>
  <c r="R13" i="14"/>
  <c r="K13" i="14"/>
  <c r="L12" i="14"/>
  <c r="J14" i="14"/>
  <c r="S11" i="14"/>
  <c r="W11" i="14" s="1"/>
  <c r="S62" i="14"/>
  <c r="W62" i="14" s="1"/>
  <c r="R62" i="9"/>
  <c r="K62" i="9"/>
  <c r="L61" i="9"/>
  <c r="S61" i="9" s="1"/>
  <c r="W61" i="9" s="1"/>
  <c r="J63" i="9"/>
  <c r="L62" i="13"/>
  <c r="S62" i="13" s="1"/>
  <c r="W62" i="13" s="1"/>
  <c r="R63" i="13"/>
  <c r="K63" i="13"/>
  <c r="J64" i="13"/>
  <c r="L37" i="12"/>
  <c r="S37" i="12" s="1"/>
  <c r="W37" i="12" s="1"/>
  <c r="R38" i="12"/>
  <c r="K38" i="12"/>
  <c r="J39" i="12"/>
  <c r="R12" i="12"/>
  <c r="K12" i="12"/>
  <c r="J13" i="12"/>
  <c r="L11" i="12"/>
  <c r="S11" i="12" s="1"/>
  <c r="W11" i="12" s="1"/>
  <c r="K37" i="11"/>
  <c r="J38" i="11"/>
  <c r="L36" i="11"/>
  <c r="S36" i="11" s="1"/>
  <c r="W36" i="11" s="1"/>
  <c r="R37" i="11"/>
  <c r="J38" i="6"/>
  <c r="R37" i="6"/>
  <c r="L36" i="6"/>
  <c r="S36" i="6" s="1"/>
  <c r="W36" i="6" s="1"/>
  <c r="K37" i="6"/>
  <c r="R12" i="5"/>
  <c r="K12" i="5"/>
  <c r="L11" i="5"/>
  <c r="S11" i="5" s="1"/>
  <c r="W11" i="5" s="1"/>
  <c r="J13" i="5"/>
  <c r="R14" i="13"/>
  <c r="K14" i="13"/>
  <c r="L13" i="13"/>
  <c r="J15" i="13"/>
  <c r="L38" i="13"/>
  <c r="R39" i="13"/>
  <c r="K39" i="13"/>
  <c r="J40" i="13"/>
  <c r="S12" i="13"/>
  <c r="W12" i="13" s="1"/>
  <c r="S37" i="13"/>
  <c r="W37" i="13" s="1"/>
  <c r="R62" i="12"/>
  <c r="K62" i="12"/>
  <c r="L61" i="12"/>
  <c r="J63" i="12"/>
  <c r="S60" i="12"/>
  <c r="W60" i="12" s="1"/>
  <c r="R62" i="11"/>
  <c r="K62" i="11"/>
  <c r="L61" i="11"/>
  <c r="J63" i="11"/>
  <c r="R14" i="11"/>
  <c r="K14" i="11"/>
  <c r="L13" i="11"/>
  <c r="J15" i="11"/>
  <c r="S12" i="11"/>
  <c r="W12" i="11" s="1"/>
  <c r="S60" i="11"/>
  <c r="W60" i="11" s="1"/>
  <c r="K13" i="10"/>
  <c r="R13" i="10"/>
  <c r="L12" i="10"/>
  <c r="J14" i="10"/>
  <c r="K38" i="10"/>
  <c r="R38" i="10"/>
  <c r="L37" i="10"/>
  <c r="J39" i="10"/>
  <c r="L63" i="10"/>
  <c r="R64" i="10"/>
  <c r="K64" i="10"/>
  <c r="J65" i="10"/>
  <c r="S11" i="10"/>
  <c r="W11" i="10" s="1"/>
  <c r="S36" i="10"/>
  <c r="W36" i="10" s="1"/>
  <c r="S62" i="10"/>
  <c r="W62" i="10" s="1"/>
  <c r="S38" i="9"/>
  <c r="W38" i="9" s="1"/>
  <c r="S11" i="9"/>
  <c r="W11" i="9" s="1"/>
  <c r="R40" i="9"/>
  <c r="K40" i="9"/>
  <c r="L39" i="9"/>
  <c r="J41" i="9"/>
  <c r="L12" i="9"/>
  <c r="R13" i="9"/>
  <c r="K13" i="9"/>
  <c r="J14" i="9"/>
  <c r="R62" i="8"/>
  <c r="K62" i="8"/>
  <c r="L61" i="8"/>
  <c r="J63" i="8"/>
  <c r="L38" i="8"/>
  <c r="R39" i="8"/>
  <c r="K39" i="8"/>
  <c r="J40" i="8"/>
  <c r="L12" i="8"/>
  <c r="R13" i="8"/>
  <c r="K13" i="8"/>
  <c r="J14" i="8"/>
  <c r="S60" i="8"/>
  <c r="W60" i="8" s="1"/>
  <c r="S37" i="8"/>
  <c r="W37" i="8" s="1"/>
  <c r="S11" i="8"/>
  <c r="W11" i="8" s="1"/>
  <c r="S39" i="7"/>
  <c r="W39" i="7" s="1"/>
  <c r="L40" i="7"/>
  <c r="R41" i="7"/>
  <c r="K41" i="7"/>
  <c r="J42" i="7"/>
  <c r="R62" i="7"/>
  <c r="K62" i="7"/>
  <c r="L61" i="7"/>
  <c r="J63" i="7"/>
  <c r="L12" i="7"/>
  <c r="R13" i="7"/>
  <c r="K13" i="7"/>
  <c r="J14" i="7"/>
  <c r="S60" i="7"/>
  <c r="W60" i="7" s="1"/>
  <c r="S11" i="7"/>
  <c r="W11" i="7" s="1"/>
  <c r="S11" i="6"/>
  <c r="W11" i="6" s="1"/>
  <c r="R62" i="6"/>
  <c r="K62" i="6"/>
  <c r="L61" i="6"/>
  <c r="J63" i="6"/>
  <c r="R13" i="6"/>
  <c r="K13" i="6"/>
  <c r="L12" i="6"/>
  <c r="J14" i="6"/>
  <c r="S60" i="6"/>
  <c r="W60" i="6" s="1"/>
  <c r="L61" i="5"/>
  <c r="K62" i="5"/>
  <c r="R62" i="5"/>
  <c r="J63" i="5"/>
  <c r="R39" i="5"/>
  <c r="K39" i="5"/>
  <c r="L38" i="5"/>
  <c r="J40" i="5"/>
  <c r="S37" i="5"/>
  <c r="W37" i="5" s="1"/>
  <c r="S60" i="5"/>
  <c r="W60" i="5" s="1"/>
  <c r="J15" i="16" l="1"/>
  <c r="L13" i="16"/>
  <c r="S13" i="16" s="1"/>
  <c r="W13" i="16" s="1"/>
  <c r="K14" i="16"/>
  <c r="R14" i="16"/>
  <c r="S62" i="16"/>
  <c r="W62" i="16" s="1"/>
  <c r="L38" i="16"/>
  <c r="R39" i="16"/>
  <c r="K39" i="16"/>
  <c r="J40" i="16"/>
  <c r="S37" i="16"/>
  <c r="W37" i="16" s="1"/>
  <c r="L63" i="16"/>
  <c r="R64" i="16"/>
  <c r="K64" i="16"/>
  <c r="J65" i="16"/>
  <c r="K41" i="15"/>
  <c r="L40" i="15"/>
  <c r="R41" i="15"/>
  <c r="J42" i="15"/>
  <c r="S63" i="15"/>
  <c r="W63" i="15" s="1"/>
  <c r="S39" i="15"/>
  <c r="W39" i="15" s="1"/>
  <c r="K14" i="15"/>
  <c r="L13" i="15"/>
  <c r="R14" i="15"/>
  <c r="J15" i="15"/>
  <c r="S12" i="15"/>
  <c r="W12" i="15" s="1"/>
  <c r="K65" i="15"/>
  <c r="R65" i="15"/>
  <c r="L64" i="15"/>
  <c r="J66" i="15"/>
  <c r="R39" i="14"/>
  <c r="K39" i="14"/>
  <c r="L38" i="14"/>
  <c r="J40" i="14"/>
  <c r="L64" i="14"/>
  <c r="R65" i="14"/>
  <c r="K65" i="14"/>
  <c r="J66" i="14"/>
  <c r="S37" i="14"/>
  <c r="W37" i="14" s="1"/>
  <c r="S63" i="14"/>
  <c r="W63" i="14" s="1"/>
  <c r="R14" i="14"/>
  <c r="K14" i="14"/>
  <c r="L13" i="14"/>
  <c r="J15" i="14"/>
  <c r="S12" i="14"/>
  <c r="W12" i="14" s="1"/>
  <c r="L62" i="9"/>
  <c r="S62" i="9" s="1"/>
  <c r="W62" i="9" s="1"/>
  <c r="K63" i="9"/>
  <c r="R63" i="9"/>
  <c r="J64" i="9"/>
  <c r="R64" i="13"/>
  <c r="K64" i="13"/>
  <c r="L63" i="13"/>
  <c r="S63" i="13" s="1"/>
  <c r="W63" i="13" s="1"/>
  <c r="J65" i="13"/>
  <c r="L38" i="12"/>
  <c r="S38" i="12" s="1"/>
  <c r="W38" i="12" s="1"/>
  <c r="R39" i="12"/>
  <c r="K39" i="12"/>
  <c r="J40" i="12"/>
  <c r="R13" i="12"/>
  <c r="K13" i="12"/>
  <c r="J14" i="12"/>
  <c r="L12" i="12"/>
  <c r="S12" i="12" s="1"/>
  <c r="W12" i="12" s="1"/>
  <c r="K38" i="11"/>
  <c r="L37" i="11"/>
  <c r="S37" i="11" s="1"/>
  <c r="W37" i="11" s="1"/>
  <c r="J39" i="11"/>
  <c r="R38" i="11"/>
  <c r="R38" i="6"/>
  <c r="L37" i="6"/>
  <c r="S37" i="6" s="1"/>
  <c r="W37" i="6" s="1"/>
  <c r="K38" i="6"/>
  <c r="J39" i="6"/>
  <c r="L12" i="5"/>
  <c r="S12" i="5" s="1"/>
  <c r="W12" i="5" s="1"/>
  <c r="R13" i="5"/>
  <c r="K13" i="5"/>
  <c r="J14" i="5"/>
  <c r="S38" i="13"/>
  <c r="W38" i="13" s="1"/>
  <c r="S13" i="13"/>
  <c r="W13" i="13" s="1"/>
  <c r="R15" i="13"/>
  <c r="K15" i="13"/>
  <c r="L14" i="13"/>
  <c r="J16" i="13"/>
  <c r="L39" i="13"/>
  <c r="R40" i="13"/>
  <c r="K40" i="13"/>
  <c r="J41" i="13"/>
  <c r="L62" i="12"/>
  <c r="R63" i="12"/>
  <c r="K63" i="12"/>
  <c r="J64" i="12"/>
  <c r="S61" i="12"/>
  <c r="W61" i="12" s="1"/>
  <c r="R15" i="11"/>
  <c r="K15" i="11"/>
  <c r="L14" i="11"/>
  <c r="J16" i="11"/>
  <c r="L62" i="11"/>
  <c r="R63" i="11"/>
  <c r="K63" i="11"/>
  <c r="J64" i="11"/>
  <c r="S13" i="11"/>
  <c r="W13" i="11" s="1"/>
  <c r="S61" i="11"/>
  <c r="W61" i="11" s="1"/>
  <c r="L64" i="10"/>
  <c r="R65" i="10"/>
  <c r="K65" i="10"/>
  <c r="J66" i="10"/>
  <c r="S37" i="10"/>
  <c r="W37" i="10" s="1"/>
  <c r="S12" i="10"/>
  <c r="W12" i="10" s="1"/>
  <c r="R39" i="10"/>
  <c r="K39" i="10"/>
  <c r="L38" i="10"/>
  <c r="J40" i="10"/>
  <c r="K14" i="10"/>
  <c r="R14" i="10"/>
  <c r="L13" i="10"/>
  <c r="J15" i="10"/>
  <c r="S63" i="10"/>
  <c r="W63" i="10" s="1"/>
  <c r="S39" i="9"/>
  <c r="W39" i="9" s="1"/>
  <c r="R14" i="9"/>
  <c r="L13" i="9"/>
  <c r="K14" i="9"/>
  <c r="J15" i="9"/>
  <c r="R41" i="9"/>
  <c r="K41" i="9"/>
  <c r="L40" i="9"/>
  <c r="J42" i="9"/>
  <c r="S12" i="9"/>
  <c r="W12" i="9" s="1"/>
  <c r="S12" i="8"/>
  <c r="W12" i="8" s="1"/>
  <c r="L13" i="8"/>
  <c r="R14" i="8"/>
  <c r="K14" i="8"/>
  <c r="J15" i="8"/>
  <c r="L39" i="8"/>
  <c r="R40" i="8"/>
  <c r="K40" i="8"/>
  <c r="J41" i="8"/>
  <c r="L62" i="8"/>
  <c r="R63" i="8"/>
  <c r="K63" i="8"/>
  <c r="J64" i="8"/>
  <c r="S61" i="8"/>
  <c r="W61" i="8" s="1"/>
  <c r="S38" i="8"/>
  <c r="W38" i="8" s="1"/>
  <c r="S12" i="7"/>
  <c r="W12" i="7" s="1"/>
  <c r="S40" i="7"/>
  <c r="W40" i="7" s="1"/>
  <c r="K14" i="7"/>
  <c r="R14" i="7"/>
  <c r="L13" i="7"/>
  <c r="J15" i="7"/>
  <c r="L41" i="7"/>
  <c r="R42" i="7"/>
  <c r="K42" i="7"/>
  <c r="J43" i="7"/>
  <c r="L62" i="7"/>
  <c r="R63" i="7"/>
  <c r="K63" i="7"/>
  <c r="J64" i="7"/>
  <c r="S61" i="7"/>
  <c r="W61" i="7" s="1"/>
  <c r="R14" i="6"/>
  <c r="K14" i="6"/>
  <c r="L13" i="6"/>
  <c r="J15" i="6"/>
  <c r="L62" i="6"/>
  <c r="R63" i="6"/>
  <c r="K63" i="6"/>
  <c r="J64" i="6"/>
  <c r="S12" i="6"/>
  <c r="W12" i="6" s="1"/>
  <c r="S61" i="6"/>
  <c r="W61" i="6" s="1"/>
  <c r="L62" i="5"/>
  <c r="R63" i="5"/>
  <c r="K63" i="5"/>
  <c r="J64" i="5"/>
  <c r="K40" i="5"/>
  <c r="L39" i="5"/>
  <c r="R40" i="5"/>
  <c r="J41" i="5"/>
  <c r="S38" i="5"/>
  <c r="W38" i="5" s="1"/>
  <c r="S61" i="5"/>
  <c r="W61" i="5" s="1"/>
  <c r="L14" i="16" l="1"/>
  <c r="S14" i="16" s="1"/>
  <c r="W14" i="16" s="1"/>
  <c r="R15" i="16"/>
  <c r="K15" i="16"/>
  <c r="J16" i="16"/>
  <c r="S63" i="16"/>
  <c r="W63" i="16" s="1"/>
  <c r="R40" i="16"/>
  <c r="K40" i="16"/>
  <c r="L39" i="16"/>
  <c r="J41" i="16"/>
  <c r="K65" i="16"/>
  <c r="R65" i="16"/>
  <c r="L64" i="16"/>
  <c r="J66" i="16"/>
  <c r="S38" i="16"/>
  <c r="W38" i="16" s="1"/>
  <c r="S64" i="15"/>
  <c r="W64" i="15" s="1"/>
  <c r="L41" i="15"/>
  <c r="R42" i="15"/>
  <c r="K42" i="15"/>
  <c r="J43" i="15"/>
  <c r="L14" i="15"/>
  <c r="R15" i="15"/>
  <c r="K15" i="15"/>
  <c r="J16" i="15"/>
  <c r="L65" i="15"/>
  <c r="R66" i="15"/>
  <c r="K66" i="15"/>
  <c r="J67" i="15"/>
  <c r="S40" i="15"/>
  <c r="W40" i="15" s="1"/>
  <c r="S13" i="15"/>
  <c r="W13" i="15" s="1"/>
  <c r="R15" i="14"/>
  <c r="K15" i="14"/>
  <c r="L14" i="14"/>
  <c r="J16" i="14"/>
  <c r="R40" i="14"/>
  <c r="K40" i="14"/>
  <c r="L39" i="14"/>
  <c r="J41" i="14"/>
  <c r="S38" i="14"/>
  <c r="W38" i="14" s="1"/>
  <c r="R66" i="14"/>
  <c r="K66" i="14"/>
  <c r="L65" i="14"/>
  <c r="J67" i="14"/>
  <c r="S13" i="14"/>
  <c r="W13" i="14" s="1"/>
  <c r="S64" i="14"/>
  <c r="W64" i="14" s="1"/>
  <c r="L63" i="9"/>
  <c r="S63" i="9" s="1"/>
  <c r="W63" i="9" s="1"/>
  <c r="J65" i="9"/>
  <c r="R64" i="9"/>
  <c r="K64" i="9"/>
  <c r="J66" i="13"/>
  <c r="L64" i="13"/>
  <c r="S64" i="13" s="1"/>
  <c r="W64" i="13" s="1"/>
  <c r="R65" i="13"/>
  <c r="K65" i="13"/>
  <c r="L39" i="12"/>
  <c r="S39" i="12" s="1"/>
  <c r="W39" i="12" s="1"/>
  <c r="R40" i="12"/>
  <c r="K40" i="12"/>
  <c r="J41" i="12"/>
  <c r="R14" i="12"/>
  <c r="L13" i="12"/>
  <c r="S13" i="12" s="1"/>
  <c r="W13" i="12" s="1"/>
  <c r="K14" i="12"/>
  <c r="J15" i="12"/>
  <c r="K39" i="11"/>
  <c r="L38" i="11"/>
  <c r="S38" i="11" s="1"/>
  <c r="W38" i="11" s="1"/>
  <c r="R39" i="11"/>
  <c r="J40" i="11"/>
  <c r="J40" i="6"/>
  <c r="K39" i="6"/>
  <c r="R39" i="6"/>
  <c r="L38" i="6"/>
  <c r="S38" i="6" s="1"/>
  <c r="W38" i="6" s="1"/>
  <c r="K14" i="5"/>
  <c r="L13" i="5"/>
  <c r="S13" i="5" s="1"/>
  <c r="W13" i="5" s="1"/>
  <c r="R14" i="5"/>
  <c r="J15" i="5"/>
  <c r="R16" i="13"/>
  <c r="K16" i="13"/>
  <c r="L15" i="13"/>
  <c r="J17" i="13"/>
  <c r="S14" i="13"/>
  <c r="W14" i="13" s="1"/>
  <c r="L40" i="13"/>
  <c r="R41" i="13"/>
  <c r="K41" i="13"/>
  <c r="J42" i="13"/>
  <c r="S39" i="13"/>
  <c r="W39" i="13" s="1"/>
  <c r="R64" i="12"/>
  <c r="K64" i="12"/>
  <c r="L63" i="12"/>
  <c r="J65" i="12"/>
  <c r="S62" i="12"/>
  <c r="W62" i="12" s="1"/>
  <c r="R64" i="11"/>
  <c r="K64" i="11"/>
  <c r="L63" i="11"/>
  <c r="J65" i="11"/>
  <c r="R16" i="11"/>
  <c r="K16" i="11"/>
  <c r="L15" i="11"/>
  <c r="J17" i="11"/>
  <c r="S14" i="11"/>
  <c r="W14" i="11" s="1"/>
  <c r="S62" i="11"/>
  <c r="W62" i="11" s="1"/>
  <c r="K15" i="10"/>
  <c r="L14" i="10"/>
  <c r="R15" i="10"/>
  <c r="J16" i="10"/>
  <c r="K40" i="10"/>
  <c r="R40" i="10"/>
  <c r="L39" i="10"/>
  <c r="J41" i="10"/>
  <c r="L65" i="10"/>
  <c r="R66" i="10"/>
  <c r="K66" i="10"/>
  <c r="J67" i="10"/>
  <c r="S13" i="10"/>
  <c r="W13" i="10" s="1"/>
  <c r="S38" i="10"/>
  <c r="W38" i="10" s="1"/>
  <c r="S64" i="10"/>
  <c r="W64" i="10" s="1"/>
  <c r="S13" i="9"/>
  <c r="W13" i="9" s="1"/>
  <c r="R15" i="9"/>
  <c r="K15" i="9"/>
  <c r="L14" i="9"/>
  <c r="J16" i="9"/>
  <c r="R42" i="9"/>
  <c r="K42" i="9"/>
  <c r="J43" i="9"/>
  <c r="L41" i="9"/>
  <c r="S40" i="9"/>
  <c r="W40" i="9" s="1"/>
  <c r="S13" i="8"/>
  <c r="W13" i="8" s="1"/>
  <c r="R64" i="8"/>
  <c r="K64" i="8"/>
  <c r="L63" i="8"/>
  <c r="J65" i="8"/>
  <c r="L40" i="8"/>
  <c r="R41" i="8"/>
  <c r="K41" i="8"/>
  <c r="J42" i="8"/>
  <c r="L14" i="8"/>
  <c r="R15" i="8"/>
  <c r="K15" i="8"/>
  <c r="J16" i="8"/>
  <c r="S62" i="8"/>
  <c r="W62" i="8" s="1"/>
  <c r="S39" i="8"/>
  <c r="W39" i="8" s="1"/>
  <c r="R64" i="7"/>
  <c r="K64" i="7"/>
  <c r="L63" i="7"/>
  <c r="J65" i="7"/>
  <c r="L42" i="7"/>
  <c r="K43" i="7"/>
  <c r="R43" i="7"/>
  <c r="J44" i="7"/>
  <c r="R15" i="7"/>
  <c r="L14" i="7"/>
  <c r="K15" i="7"/>
  <c r="J16" i="7"/>
  <c r="S13" i="7"/>
  <c r="W13" i="7" s="1"/>
  <c r="S62" i="7"/>
  <c r="W62" i="7" s="1"/>
  <c r="S41" i="7"/>
  <c r="W41" i="7" s="1"/>
  <c r="R64" i="6"/>
  <c r="K64" i="6"/>
  <c r="L63" i="6"/>
  <c r="J65" i="6"/>
  <c r="R15" i="6"/>
  <c r="K15" i="6"/>
  <c r="L14" i="6"/>
  <c r="J16" i="6"/>
  <c r="S62" i="6"/>
  <c r="W62" i="6" s="1"/>
  <c r="S13" i="6"/>
  <c r="W13" i="6" s="1"/>
  <c r="K41" i="5"/>
  <c r="L40" i="5"/>
  <c r="R41" i="5"/>
  <c r="J42" i="5"/>
  <c r="L63" i="5"/>
  <c r="K64" i="5"/>
  <c r="R64" i="5"/>
  <c r="J65" i="5"/>
  <c r="S39" i="5"/>
  <c r="W39" i="5" s="1"/>
  <c r="S62" i="5"/>
  <c r="W62" i="5" s="1"/>
  <c r="J17" i="16" l="1"/>
  <c r="K16" i="16"/>
  <c r="L15" i="16"/>
  <c r="S15" i="16" s="1"/>
  <c r="W15" i="16" s="1"/>
  <c r="R16" i="16"/>
  <c r="L65" i="16"/>
  <c r="R66" i="16"/>
  <c r="K66" i="16"/>
  <c r="J67" i="16"/>
  <c r="S64" i="16"/>
  <c r="W64" i="16" s="1"/>
  <c r="K41" i="16"/>
  <c r="L40" i="16"/>
  <c r="R41" i="16"/>
  <c r="J42" i="16"/>
  <c r="S39" i="16"/>
  <c r="W39" i="16" s="1"/>
  <c r="S65" i="15"/>
  <c r="W65" i="15" s="1"/>
  <c r="R43" i="15"/>
  <c r="K43" i="15"/>
  <c r="L42" i="15"/>
  <c r="J44" i="15"/>
  <c r="S41" i="15"/>
  <c r="W41" i="15" s="1"/>
  <c r="R16" i="15"/>
  <c r="K16" i="15"/>
  <c r="L15" i="15"/>
  <c r="J17" i="15"/>
  <c r="S14" i="15"/>
  <c r="W14" i="15" s="1"/>
  <c r="K67" i="15"/>
  <c r="L66" i="15"/>
  <c r="R67" i="15"/>
  <c r="J68" i="15"/>
  <c r="R41" i="14"/>
  <c r="K41" i="14"/>
  <c r="L40" i="14"/>
  <c r="J42" i="14"/>
  <c r="R16" i="14"/>
  <c r="K16" i="14"/>
  <c r="L15" i="14"/>
  <c r="J17" i="14"/>
  <c r="S39" i="14"/>
  <c r="W39" i="14" s="1"/>
  <c r="S14" i="14"/>
  <c r="W14" i="14" s="1"/>
  <c r="L66" i="14"/>
  <c r="R67" i="14"/>
  <c r="K67" i="14"/>
  <c r="J68" i="14"/>
  <c r="S65" i="14"/>
  <c r="W65" i="14" s="1"/>
  <c r="L64" i="9"/>
  <c r="S64" i="9" s="1"/>
  <c r="W64" i="9" s="1"/>
  <c r="K65" i="9"/>
  <c r="J66" i="9"/>
  <c r="R65" i="9"/>
  <c r="L65" i="13"/>
  <c r="S65" i="13" s="1"/>
  <c r="W65" i="13" s="1"/>
  <c r="J67" i="13"/>
  <c r="R66" i="13"/>
  <c r="K66" i="13"/>
  <c r="J42" i="12"/>
  <c r="L40" i="12"/>
  <c r="S40" i="12" s="1"/>
  <c r="W40" i="12" s="1"/>
  <c r="R41" i="12"/>
  <c r="K41" i="12"/>
  <c r="R15" i="12"/>
  <c r="K15" i="12"/>
  <c r="J16" i="12"/>
  <c r="L14" i="12"/>
  <c r="S14" i="12" s="1"/>
  <c r="W14" i="12" s="1"/>
  <c r="K40" i="11"/>
  <c r="L39" i="11"/>
  <c r="S39" i="11" s="1"/>
  <c r="W39" i="11" s="1"/>
  <c r="R40" i="11"/>
  <c r="J41" i="11"/>
  <c r="R40" i="6"/>
  <c r="J41" i="6"/>
  <c r="L39" i="6"/>
  <c r="S39" i="6" s="1"/>
  <c r="W39" i="6" s="1"/>
  <c r="K40" i="6"/>
  <c r="L14" i="5"/>
  <c r="S14" i="5" s="1"/>
  <c r="W14" i="5" s="1"/>
  <c r="R15" i="5"/>
  <c r="J16" i="5"/>
  <c r="K15" i="5"/>
  <c r="L41" i="13"/>
  <c r="R42" i="13"/>
  <c r="K42" i="13"/>
  <c r="J43" i="13"/>
  <c r="S15" i="13"/>
  <c r="W15" i="13" s="1"/>
  <c r="R17" i="13"/>
  <c r="K17" i="13"/>
  <c r="L16" i="13"/>
  <c r="J18" i="13"/>
  <c r="S40" i="13"/>
  <c r="W40" i="13" s="1"/>
  <c r="L64" i="12"/>
  <c r="R65" i="12"/>
  <c r="K65" i="12"/>
  <c r="J66" i="12"/>
  <c r="S63" i="12"/>
  <c r="W63" i="12" s="1"/>
  <c r="R17" i="11"/>
  <c r="K17" i="11"/>
  <c r="L16" i="11"/>
  <c r="J18" i="11"/>
  <c r="L64" i="11"/>
  <c r="R65" i="11"/>
  <c r="K65" i="11"/>
  <c r="J66" i="11"/>
  <c r="S15" i="11"/>
  <c r="W15" i="11" s="1"/>
  <c r="S63" i="11"/>
  <c r="W63" i="11" s="1"/>
  <c r="L66" i="10"/>
  <c r="R67" i="10"/>
  <c r="K67" i="10"/>
  <c r="J68" i="10"/>
  <c r="K41" i="10"/>
  <c r="L40" i="10"/>
  <c r="R41" i="10"/>
  <c r="J42" i="10"/>
  <c r="K16" i="10"/>
  <c r="R16" i="10"/>
  <c r="L15" i="10"/>
  <c r="J17" i="10"/>
  <c r="S39" i="10"/>
  <c r="W39" i="10" s="1"/>
  <c r="S14" i="10"/>
  <c r="W14" i="10" s="1"/>
  <c r="S65" i="10"/>
  <c r="W65" i="10" s="1"/>
  <c r="S41" i="9"/>
  <c r="W41" i="9" s="1"/>
  <c r="R16" i="9"/>
  <c r="K16" i="9"/>
  <c r="L15" i="9"/>
  <c r="J17" i="9"/>
  <c r="R43" i="9"/>
  <c r="K43" i="9"/>
  <c r="L42" i="9"/>
  <c r="J44" i="9"/>
  <c r="S14" i="9"/>
  <c r="W14" i="9" s="1"/>
  <c r="S14" i="8"/>
  <c r="W14" i="8" s="1"/>
  <c r="S40" i="8"/>
  <c r="W40" i="8" s="1"/>
  <c r="L15" i="8"/>
  <c r="R16" i="8"/>
  <c r="K16" i="8"/>
  <c r="J17" i="8"/>
  <c r="L41" i="8"/>
  <c r="R42" i="8"/>
  <c r="K42" i="8"/>
  <c r="J43" i="8"/>
  <c r="L64" i="8"/>
  <c r="R65" i="8"/>
  <c r="K65" i="8"/>
  <c r="J66" i="8"/>
  <c r="S63" i="8"/>
  <c r="W63" i="8" s="1"/>
  <c r="S14" i="7"/>
  <c r="W14" i="7" s="1"/>
  <c r="K16" i="7"/>
  <c r="L15" i="7"/>
  <c r="R16" i="7"/>
  <c r="J17" i="7"/>
  <c r="L43" i="7"/>
  <c r="R44" i="7"/>
  <c r="K44" i="7"/>
  <c r="J45" i="7"/>
  <c r="L64" i="7"/>
  <c r="R65" i="7"/>
  <c r="K65" i="7"/>
  <c r="J66" i="7"/>
  <c r="S63" i="7"/>
  <c r="W63" i="7" s="1"/>
  <c r="S42" i="7"/>
  <c r="W42" i="7" s="1"/>
  <c r="R16" i="6"/>
  <c r="K16" i="6"/>
  <c r="L15" i="6"/>
  <c r="J17" i="6"/>
  <c r="L64" i="6"/>
  <c r="R65" i="6"/>
  <c r="K65" i="6"/>
  <c r="J66" i="6"/>
  <c r="S14" i="6"/>
  <c r="W14" i="6" s="1"/>
  <c r="S63" i="6"/>
  <c r="W63" i="6" s="1"/>
  <c r="L64" i="5"/>
  <c r="R65" i="5"/>
  <c r="K65" i="5"/>
  <c r="J66" i="5"/>
  <c r="S40" i="5"/>
  <c r="W40" i="5" s="1"/>
  <c r="K42" i="5"/>
  <c r="L41" i="5"/>
  <c r="R42" i="5"/>
  <c r="J43" i="5"/>
  <c r="S63" i="5"/>
  <c r="W63" i="5" s="1"/>
  <c r="K17" i="16" l="1"/>
  <c r="L16" i="16"/>
  <c r="S16" i="16" s="1"/>
  <c r="W16" i="16" s="1"/>
  <c r="R17" i="16"/>
  <c r="J18" i="16"/>
  <c r="L41" i="16"/>
  <c r="R42" i="16"/>
  <c r="K42" i="16"/>
  <c r="J43" i="16"/>
  <c r="S40" i="16"/>
  <c r="W40" i="16" s="1"/>
  <c r="K67" i="16"/>
  <c r="R67" i="16"/>
  <c r="L66" i="16"/>
  <c r="J68" i="16"/>
  <c r="S65" i="16"/>
  <c r="W65" i="16" s="1"/>
  <c r="S15" i="15"/>
  <c r="W15" i="15" s="1"/>
  <c r="S42" i="15"/>
  <c r="W42" i="15" s="1"/>
  <c r="K17" i="15"/>
  <c r="L16" i="15"/>
  <c r="R17" i="15"/>
  <c r="J18" i="15"/>
  <c r="K44" i="15"/>
  <c r="L43" i="15"/>
  <c r="R44" i="15"/>
  <c r="J45" i="15"/>
  <c r="S66" i="15"/>
  <c r="W66" i="15" s="1"/>
  <c r="L67" i="15"/>
  <c r="R68" i="15"/>
  <c r="K68" i="15"/>
  <c r="J69" i="15"/>
  <c r="R42" i="14"/>
  <c r="K42" i="14"/>
  <c r="L41" i="14"/>
  <c r="J43" i="14"/>
  <c r="S15" i="14"/>
  <c r="W15" i="14" s="1"/>
  <c r="R68" i="14"/>
  <c r="K68" i="14"/>
  <c r="L67" i="14"/>
  <c r="J69" i="14"/>
  <c r="R17" i="14"/>
  <c r="K17" i="14"/>
  <c r="L16" i="14"/>
  <c r="J18" i="14"/>
  <c r="S40" i="14"/>
  <c r="W40" i="14" s="1"/>
  <c r="S66" i="14"/>
  <c r="W66" i="14" s="1"/>
  <c r="J67" i="9"/>
  <c r="R66" i="9"/>
  <c r="L65" i="9"/>
  <c r="S65" i="9" s="1"/>
  <c r="W65" i="9" s="1"/>
  <c r="K66" i="9"/>
  <c r="L66" i="13"/>
  <c r="S66" i="13" s="1"/>
  <c r="W66" i="13" s="1"/>
  <c r="R67" i="13"/>
  <c r="K67" i="13"/>
  <c r="J68" i="13"/>
  <c r="R42" i="12"/>
  <c r="K42" i="12"/>
  <c r="J43" i="12"/>
  <c r="L41" i="12"/>
  <c r="S41" i="12" s="1"/>
  <c r="W41" i="12" s="1"/>
  <c r="R16" i="12"/>
  <c r="K16" i="12"/>
  <c r="J17" i="12"/>
  <c r="L15" i="12"/>
  <c r="S15" i="12" s="1"/>
  <c r="W15" i="12" s="1"/>
  <c r="K41" i="11"/>
  <c r="L40" i="11"/>
  <c r="S40" i="11" s="1"/>
  <c r="W40" i="11" s="1"/>
  <c r="R41" i="11"/>
  <c r="J42" i="11"/>
  <c r="J42" i="6"/>
  <c r="R41" i="6"/>
  <c r="L40" i="6"/>
  <c r="S40" i="6" s="1"/>
  <c r="W40" i="6" s="1"/>
  <c r="K41" i="6"/>
  <c r="L15" i="5"/>
  <c r="S15" i="5" s="1"/>
  <c r="W15" i="5" s="1"/>
  <c r="R16" i="5"/>
  <c r="K16" i="5"/>
  <c r="J17" i="5"/>
  <c r="L42" i="13"/>
  <c r="R43" i="13"/>
  <c r="K43" i="13"/>
  <c r="J44" i="13"/>
  <c r="R18" i="13"/>
  <c r="K18" i="13"/>
  <c r="L17" i="13"/>
  <c r="J19" i="13"/>
  <c r="S16" i="13"/>
  <c r="W16" i="13" s="1"/>
  <c r="S41" i="13"/>
  <c r="W41" i="13" s="1"/>
  <c r="R66" i="12"/>
  <c r="K66" i="12"/>
  <c r="L65" i="12"/>
  <c r="J67" i="12"/>
  <c r="S64" i="12"/>
  <c r="W64" i="12" s="1"/>
  <c r="R66" i="11"/>
  <c r="K66" i="11"/>
  <c r="L65" i="11"/>
  <c r="J67" i="11"/>
  <c r="R18" i="11"/>
  <c r="K18" i="11"/>
  <c r="L17" i="11"/>
  <c r="J19" i="11"/>
  <c r="S16" i="11"/>
  <c r="W16" i="11" s="1"/>
  <c r="S64" i="11"/>
  <c r="W64" i="11" s="1"/>
  <c r="K17" i="10"/>
  <c r="R17" i="10"/>
  <c r="L16" i="10"/>
  <c r="J18" i="10"/>
  <c r="R42" i="10"/>
  <c r="L41" i="10"/>
  <c r="K42" i="10"/>
  <c r="J43" i="10"/>
  <c r="L67" i="10"/>
  <c r="R68" i="10"/>
  <c r="K68" i="10"/>
  <c r="J69" i="10"/>
  <c r="S15" i="10"/>
  <c r="W15" i="10" s="1"/>
  <c r="S40" i="10"/>
  <c r="W40" i="10" s="1"/>
  <c r="S66" i="10"/>
  <c r="W66" i="10" s="1"/>
  <c r="R17" i="9"/>
  <c r="L16" i="9"/>
  <c r="K17" i="9"/>
  <c r="J18" i="9"/>
  <c r="R44" i="9"/>
  <c r="K44" i="9"/>
  <c r="L43" i="9"/>
  <c r="J45" i="9"/>
  <c r="S42" i="9"/>
  <c r="W42" i="9" s="1"/>
  <c r="S15" i="9"/>
  <c r="W15" i="9" s="1"/>
  <c r="R66" i="8"/>
  <c r="K66" i="8"/>
  <c r="L65" i="8"/>
  <c r="J67" i="8"/>
  <c r="L42" i="8"/>
  <c r="R43" i="8"/>
  <c r="K43" i="8"/>
  <c r="J44" i="8"/>
  <c r="L16" i="8"/>
  <c r="R17" i="8"/>
  <c r="K17" i="8"/>
  <c r="J18" i="8"/>
  <c r="S64" i="8"/>
  <c r="W64" i="8" s="1"/>
  <c r="S41" i="8"/>
  <c r="W41" i="8" s="1"/>
  <c r="S15" i="8"/>
  <c r="W15" i="8" s="1"/>
  <c r="S64" i="7"/>
  <c r="W64" i="7" s="1"/>
  <c r="L44" i="7"/>
  <c r="R45" i="7"/>
  <c r="K45" i="7"/>
  <c r="J46" i="7"/>
  <c r="S15" i="7"/>
  <c r="W15" i="7" s="1"/>
  <c r="S43" i="7"/>
  <c r="W43" i="7" s="1"/>
  <c r="R66" i="7"/>
  <c r="K66" i="7"/>
  <c r="L65" i="7"/>
  <c r="J67" i="7"/>
  <c r="K17" i="7"/>
  <c r="L16" i="7"/>
  <c r="R17" i="7"/>
  <c r="J18" i="7"/>
  <c r="R17" i="6"/>
  <c r="K17" i="6"/>
  <c r="L16" i="6"/>
  <c r="J18" i="6"/>
  <c r="R66" i="6"/>
  <c r="K66" i="6"/>
  <c r="L65" i="6"/>
  <c r="J67" i="6"/>
  <c r="S15" i="6"/>
  <c r="W15" i="6" s="1"/>
  <c r="S64" i="6"/>
  <c r="W64" i="6" s="1"/>
  <c r="S41" i="5"/>
  <c r="W41" i="5" s="1"/>
  <c r="L65" i="5"/>
  <c r="K66" i="5"/>
  <c r="R66" i="5"/>
  <c r="J67" i="5"/>
  <c r="R43" i="5"/>
  <c r="L42" i="5"/>
  <c r="K43" i="5"/>
  <c r="J44" i="5"/>
  <c r="S64" i="5"/>
  <c r="W64" i="5" s="1"/>
  <c r="L17" i="16" l="1"/>
  <c r="S17" i="16" s="1"/>
  <c r="W17" i="16" s="1"/>
  <c r="R18" i="16"/>
  <c r="K18" i="16"/>
  <c r="J19" i="16"/>
  <c r="R43" i="16"/>
  <c r="K43" i="16"/>
  <c r="L42" i="16"/>
  <c r="J44" i="16"/>
  <c r="L67" i="16"/>
  <c r="R68" i="16"/>
  <c r="K68" i="16"/>
  <c r="J69" i="16"/>
  <c r="S66" i="16"/>
  <c r="W66" i="16" s="1"/>
  <c r="S41" i="16"/>
  <c r="W41" i="16" s="1"/>
  <c r="L17" i="15"/>
  <c r="R18" i="15"/>
  <c r="K18" i="15"/>
  <c r="J19" i="15"/>
  <c r="L44" i="15"/>
  <c r="R45" i="15"/>
  <c r="K45" i="15"/>
  <c r="J46" i="15"/>
  <c r="S16" i="15"/>
  <c r="W16" i="15" s="1"/>
  <c r="K69" i="15"/>
  <c r="L68" i="15"/>
  <c r="R69" i="15"/>
  <c r="J70" i="15"/>
  <c r="S67" i="15"/>
  <c r="W67" i="15" s="1"/>
  <c r="S43" i="15"/>
  <c r="W43" i="15" s="1"/>
  <c r="R18" i="14"/>
  <c r="K18" i="14"/>
  <c r="L17" i="14"/>
  <c r="J19" i="14"/>
  <c r="R43" i="14"/>
  <c r="K43" i="14"/>
  <c r="L42" i="14"/>
  <c r="J44" i="14"/>
  <c r="S41" i="14"/>
  <c r="W41" i="14" s="1"/>
  <c r="L68" i="14"/>
  <c r="R69" i="14"/>
  <c r="K69" i="14"/>
  <c r="J70" i="14"/>
  <c r="S16" i="14"/>
  <c r="W16" i="14" s="1"/>
  <c r="S67" i="14"/>
  <c r="W67" i="14" s="1"/>
  <c r="J68" i="9"/>
  <c r="L66" i="9"/>
  <c r="S66" i="9" s="1"/>
  <c r="W66" i="9" s="1"/>
  <c r="K67" i="9"/>
  <c r="R67" i="9"/>
  <c r="R68" i="13"/>
  <c r="K68" i="13"/>
  <c r="L67" i="13"/>
  <c r="S67" i="13" s="1"/>
  <c r="W67" i="13" s="1"/>
  <c r="J69" i="13"/>
  <c r="R43" i="12"/>
  <c r="K43" i="12"/>
  <c r="J44" i="12"/>
  <c r="L42" i="12"/>
  <c r="S42" i="12" s="1"/>
  <c r="W42" i="12" s="1"/>
  <c r="R17" i="12"/>
  <c r="K17" i="12"/>
  <c r="J18" i="12"/>
  <c r="L16" i="12"/>
  <c r="S16" i="12" s="1"/>
  <c r="W16" i="12" s="1"/>
  <c r="K42" i="11"/>
  <c r="J43" i="11"/>
  <c r="L41" i="11"/>
  <c r="S41" i="11" s="1"/>
  <c r="W41" i="11" s="1"/>
  <c r="R42" i="11"/>
  <c r="K42" i="6"/>
  <c r="R42" i="6"/>
  <c r="J43" i="6"/>
  <c r="L41" i="6"/>
  <c r="S41" i="6" s="1"/>
  <c r="W41" i="6" s="1"/>
  <c r="L16" i="5"/>
  <c r="S16" i="5" s="1"/>
  <c r="W16" i="5" s="1"/>
  <c r="R17" i="5"/>
  <c r="K17" i="5"/>
  <c r="J18" i="5"/>
  <c r="L43" i="13"/>
  <c r="R44" i="13"/>
  <c r="K44" i="13"/>
  <c r="J45" i="13"/>
  <c r="R19" i="13"/>
  <c r="K19" i="13"/>
  <c r="L18" i="13"/>
  <c r="J20" i="13"/>
  <c r="S17" i="13"/>
  <c r="W17" i="13" s="1"/>
  <c r="S42" i="13"/>
  <c r="W42" i="13" s="1"/>
  <c r="S65" i="12"/>
  <c r="W65" i="12" s="1"/>
  <c r="L66" i="12"/>
  <c r="R67" i="12"/>
  <c r="K67" i="12"/>
  <c r="J68" i="12"/>
  <c r="R19" i="11"/>
  <c r="K19" i="11"/>
  <c r="L18" i="11"/>
  <c r="J20" i="11"/>
  <c r="L66" i="11"/>
  <c r="R67" i="11"/>
  <c r="K67" i="11"/>
  <c r="J68" i="11"/>
  <c r="S17" i="11"/>
  <c r="W17" i="11" s="1"/>
  <c r="S65" i="11"/>
  <c r="W65" i="11" s="1"/>
  <c r="L68" i="10"/>
  <c r="R69" i="10"/>
  <c r="K69" i="10"/>
  <c r="J70" i="10"/>
  <c r="R43" i="10"/>
  <c r="K43" i="10"/>
  <c r="L42" i="10"/>
  <c r="J44" i="10"/>
  <c r="K18" i="10"/>
  <c r="L17" i="10"/>
  <c r="R18" i="10"/>
  <c r="J19" i="10"/>
  <c r="S16" i="10"/>
  <c r="W16" i="10" s="1"/>
  <c r="S41" i="10"/>
  <c r="W41" i="10" s="1"/>
  <c r="S67" i="10"/>
  <c r="W67" i="10" s="1"/>
  <c r="R45" i="9"/>
  <c r="K45" i="9"/>
  <c r="L44" i="9"/>
  <c r="J46" i="9"/>
  <c r="S16" i="9"/>
  <c r="W16" i="9" s="1"/>
  <c r="R18" i="9"/>
  <c r="K18" i="9"/>
  <c r="L17" i="9"/>
  <c r="J19" i="9"/>
  <c r="S43" i="9"/>
  <c r="W43" i="9" s="1"/>
  <c r="L17" i="8"/>
  <c r="R18" i="8"/>
  <c r="K18" i="8"/>
  <c r="J19" i="8"/>
  <c r="L43" i="8"/>
  <c r="R44" i="8"/>
  <c r="K44" i="8"/>
  <c r="J45" i="8"/>
  <c r="L66" i="8"/>
  <c r="R67" i="8"/>
  <c r="K67" i="8"/>
  <c r="J68" i="8"/>
  <c r="S65" i="8"/>
  <c r="W65" i="8" s="1"/>
  <c r="S16" i="8"/>
  <c r="W16" i="8" s="1"/>
  <c r="S42" i="8"/>
  <c r="W42" i="8" s="1"/>
  <c r="S16" i="7"/>
  <c r="W16" i="7" s="1"/>
  <c r="S44" i="7"/>
  <c r="W44" i="7" s="1"/>
  <c r="K18" i="7"/>
  <c r="L17" i="7"/>
  <c r="R18" i="7"/>
  <c r="J19" i="7"/>
  <c r="L66" i="7"/>
  <c r="R67" i="7"/>
  <c r="K67" i="7"/>
  <c r="J68" i="7"/>
  <c r="K46" i="7"/>
  <c r="R46" i="7"/>
  <c r="L45" i="7"/>
  <c r="J47" i="7"/>
  <c r="S65" i="7"/>
  <c r="W65" i="7" s="1"/>
  <c r="L66" i="6"/>
  <c r="R67" i="6"/>
  <c r="K67" i="6"/>
  <c r="J68" i="6"/>
  <c r="R18" i="6"/>
  <c r="K18" i="6"/>
  <c r="J19" i="6"/>
  <c r="L17" i="6"/>
  <c r="S65" i="6"/>
  <c r="W65" i="6" s="1"/>
  <c r="S16" i="6"/>
  <c r="W16" i="6" s="1"/>
  <c r="S42" i="5"/>
  <c r="W42" i="5" s="1"/>
  <c r="S65" i="5"/>
  <c r="W65" i="5" s="1"/>
  <c r="K44" i="5"/>
  <c r="R44" i="5"/>
  <c r="L43" i="5"/>
  <c r="J45" i="5"/>
  <c r="L66" i="5"/>
  <c r="R67" i="5"/>
  <c r="K67" i="5"/>
  <c r="J68" i="5"/>
  <c r="R19" i="16" l="1"/>
  <c r="K19" i="16"/>
  <c r="L18" i="16"/>
  <c r="S18" i="16" s="1"/>
  <c r="W18" i="16" s="1"/>
  <c r="J20" i="16"/>
  <c r="K44" i="16"/>
  <c r="L43" i="16"/>
  <c r="R44" i="16"/>
  <c r="J45" i="16"/>
  <c r="S42" i="16"/>
  <c r="W42" i="16" s="1"/>
  <c r="S67" i="16"/>
  <c r="W67" i="16" s="1"/>
  <c r="L68" i="16"/>
  <c r="K69" i="16"/>
  <c r="R69" i="16"/>
  <c r="J70" i="16"/>
  <c r="R19" i="15"/>
  <c r="K19" i="15"/>
  <c r="L18" i="15"/>
  <c r="J20" i="15"/>
  <c r="S68" i="15"/>
  <c r="W68" i="15" s="1"/>
  <c r="S44" i="15"/>
  <c r="W44" i="15" s="1"/>
  <c r="L69" i="15"/>
  <c r="R70" i="15"/>
  <c r="K70" i="15"/>
  <c r="J71" i="15"/>
  <c r="R46" i="15"/>
  <c r="K46" i="15"/>
  <c r="L45" i="15"/>
  <c r="J47" i="15"/>
  <c r="S17" i="15"/>
  <c r="W17" i="15" s="1"/>
  <c r="R44" i="14"/>
  <c r="K44" i="14"/>
  <c r="L43" i="14"/>
  <c r="J45" i="14"/>
  <c r="R19" i="14"/>
  <c r="K19" i="14"/>
  <c r="L18" i="14"/>
  <c r="J20" i="14"/>
  <c r="S68" i="14"/>
  <c r="W68" i="14" s="1"/>
  <c r="S42" i="14"/>
  <c r="W42" i="14" s="1"/>
  <c r="S17" i="14"/>
  <c r="W17" i="14" s="1"/>
  <c r="R70" i="14"/>
  <c r="K70" i="14"/>
  <c r="L69" i="14"/>
  <c r="J71" i="14"/>
  <c r="J69" i="9"/>
  <c r="K68" i="9"/>
  <c r="L67" i="9"/>
  <c r="S67" i="9" s="1"/>
  <c r="W67" i="9" s="1"/>
  <c r="R68" i="9"/>
  <c r="L68" i="13"/>
  <c r="S68" i="13" s="1"/>
  <c r="W68" i="13" s="1"/>
  <c r="R69" i="13"/>
  <c r="K69" i="13"/>
  <c r="J70" i="13"/>
  <c r="R44" i="12"/>
  <c r="K44" i="12"/>
  <c r="J45" i="12"/>
  <c r="L43" i="12"/>
  <c r="S43" i="12" s="1"/>
  <c r="W43" i="12" s="1"/>
  <c r="R18" i="12"/>
  <c r="K18" i="12"/>
  <c r="L17" i="12"/>
  <c r="S17" i="12" s="1"/>
  <c r="W17" i="12" s="1"/>
  <c r="J19" i="12"/>
  <c r="K43" i="11"/>
  <c r="J44" i="11"/>
  <c r="L42" i="11"/>
  <c r="S42" i="11" s="1"/>
  <c r="W42" i="11" s="1"/>
  <c r="R43" i="11"/>
  <c r="J44" i="6"/>
  <c r="L42" i="6"/>
  <c r="S42" i="6" s="1"/>
  <c r="W42" i="6" s="1"/>
  <c r="K43" i="6"/>
  <c r="R43" i="6"/>
  <c r="J19" i="5"/>
  <c r="J20" i="5" s="1"/>
  <c r="L17" i="5"/>
  <c r="S17" i="5" s="1"/>
  <c r="W17" i="5" s="1"/>
  <c r="K18" i="5"/>
  <c r="R18" i="5"/>
  <c r="R45" i="13"/>
  <c r="L44" i="13"/>
  <c r="K45" i="13"/>
  <c r="J46" i="13"/>
  <c r="R20" i="13"/>
  <c r="K20" i="13"/>
  <c r="L19" i="13"/>
  <c r="J21" i="13"/>
  <c r="S18" i="13"/>
  <c r="W18" i="13" s="1"/>
  <c r="S43" i="13"/>
  <c r="W43" i="13" s="1"/>
  <c r="S66" i="12"/>
  <c r="W66" i="12" s="1"/>
  <c r="R68" i="12"/>
  <c r="K68" i="12"/>
  <c r="L67" i="12"/>
  <c r="J69" i="12"/>
  <c r="K20" i="11"/>
  <c r="R20" i="11"/>
  <c r="L19" i="11"/>
  <c r="J21" i="11"/>
  <c r="R68" i="11"/>
  <c r="K68" i="11"/>
  <c r="L67" i="11"/>
  <c r="J69" i="11"/>
  <c r="S18" i="11"/>
  <c r="W18" i="11" s="1"/>
  <c r="S66" i="11"/>
  <c r="W66" i="11" s="1"/>
  <c r="K19" i="10"/>
  <c r="R19" i="10"/>
  <c r="L18" i="10"/>
  <c r="J20" i="10"/>
  <c r="K44" i="10"/>
  <c r="R44" i="10"/>
  <c r="L43" i="10"/>
  <c r="J45" i="10"/>
  <c r="L69" i="10"/>
  <c r="R70" i="10"/>
  <c r="K70" i="10"/>
  <c r="J71" i="10"/>
  <c r="S42" i="10"/>
  <c r="W42" i="10" s="1"/>
  <c r="S17" i="10"/>
  <c r="W17" i="10" s="1"/>
  <c r="S68" i="10"/>
  <c r="W68" i="10" s="1"/>
  <c r="S44" i="9"/>
  <c r="W44" i="9" s="1"/>
  <c r="R19" i="9"/>
  <c r="K19" i="9"/>
  <c r="L18" i="9"/>
  <c r="J20" i="9"/>
  <c r="R46" i="9"/>
  <c r="L45" i="9"/>
  <c r="K46" i="9"/>
  <c r="J47" i="9"/>
  <c r="S17" i="9"/>
  <c r="W17" i="9" s="1"/>
  <c r="R68" i="8"/>
  <c r="K68" i="8"/>
  <c r="L67" i="8"/>
  <c r="J69" i="8"/>
  <c r="L44" i="8"/>
  <c r="R45" i="8"/>
  <c r="K45" i="8"/>
  <c r="J46" i="8"/>
  <c r="L18" i="8"/>
  <c r="R19" i="8"/>
  <c r="K19" i="8"/>
  <c r="J20" i="8"/>
  <c r="S66" i="8"/>
  <c r="W66" i="8" s="1"/>
  <c r="S43" i="8"/>
  <c r="W43" i="8" s="1"/>
  <c r="S17" i="8"/>
  <c r="W17" i="8" s="1"/>
  <c r="S66" i="7"/>
  <c r="W66" i="7" s="1"/>
  <c r="R47" i="7"/>
  <c r="K47" i="7"/>
  <c r="L47" i="7" s="1"/>
  <c r="L46" i="7"/>
  <c r="R68" i="7"/>
  <c r="K68" i="7"/>
  <c r="L67" i="7"/>
  <c r="J69" i="7"/>
  <c r="S45" i="7"/>
  <c r="W45" i="7" s="1"/>
  <c r="R19" i="7"/>
  <c r="L18" i="7"/>
  <c r="K19" i="7"/>
  <c r="J20" i="7"/>
  <c r="S17" i="7"/>
  <c r="W17" i="7" s="1"/>
  <c r="R19" i="6"/>
  <c r="K19" i="6"/>
  <c r="L18" i="6"/>
  <c r="J20" i="6"/>
  <c r="S17" i="6"/>
  <c r="W17" i="6" s="1"/>
  <c r="R68" i="6"/>
  <c r="K68" i="6"/>
  <c r="L67" i="6"/>
  <c r="J69" i="6"/>
  <c r="S66" i="6"/>
  <c r="W66" i="6" s="1"/>
  <c r="S66" i="5"/>
  <c r="W66" i="5" s="1"/>
  <c r="L67" i="5"/>
  <c r="R68" i="5"/>
  <c r="K68" i="5"/>
  <c r="J69" i="5"/>
  <c r="K20" i="5"/>
  <c r="R20" i="5"/>
  <c r="J21" i="5"/>
  <c r="L44" i="5"/>
  <c r="R45" i="5"/>
  <c r="K45" i="5"/>
  <c r="J46" i="5"/>
  <c r="S43" i="5"/>
  <c r="W43" i="5" s="1"/>
  <c r="K20" i="16" l="1"/>
  <c r="L19" i="16"/>
  <c r="S19" i="16" s="1"/>
  <c r="W19" i="16" s="1"/>
  <c r="J21" i="16"/>
  <c r="R20" i="16"/>
  <c r="L44" i="16"/>
  <c r="R45" i="16"/>
  <c r="K45" i="16"/>
  <c r="J46" i="16"/>
  <c r="L69" i="16"/>
  <c r="R70" i="16"/>
  <c r="K70" i="16"/>
  <c r="J71" i="16"/>
  <c r="S43" i="16"/>
  <c r="W43" i="16" s="1"/>
  <c r="S68" i="16"/>
  <c r="W68" i="16" s="1"/>
  <c r="S69" i="15"/>
  <c r="W69" i="15" s="1"/>
  <c r="R47" i="15"/>
  <c r="K47" i="15"/>
  <c r="L47" i="15" s="1"/>
  <c r="L46" i="15"/>
  <c r="K20" i="15"/>
  <c r="L19" i="15"/>
  <c r="R20" i="15"/>
  <c r="J21" i="15"/>
  <c r="K71" i="15"/>
  <c r="L70" i="15"/>
  <c r="R71" i="15"/>
  <c r="J72" i="15"/>
  <c r="S45" i="15"/>
  <c r="W45" i="15" s="1"/>
  <c r="S18" i="15"/>
  <c r="W18" i="15" s="1"/>
  <c r="R20" i="14"/>
  <c r="K20" i="14"/>
  <c r="L19" i="14"/>
  <c r="J21" i="14"/>
  <c r="R45" i="14"/>
  <c r="K45" i="14"/>
  <c r="L44" i="14"/>
  <c r="J46" i="14"/>
  <c r="S18" i="14"/>
  <c r="W18" i="14" s="1"/>
  <c r="S43" i="14"/>
  <c r="W43" i="14" s="1"/>
  <c r="L70" i="14"/>
  <c r="R71" i="14"/>
  <c r="K71" i="14"/>
  <c r="J72" i="14"/>
  <c r="S69" i="14"/>
  <c r="W69" i="14" s="1"/>
  <c r="J70" i="9"/>
  <c r="L68" i="9"/>
  <c r="S68" i="9" s="1"/>
  <c r="W68" i="9" s="1"/>
  <c r="R69" i="9"/>
  <c r="K69" i="9"/>
  <c r="R70" i="13"/>
  <c r="K70" i="13"/>
  <c r="L69" i="13"/>
  <c r="S69" i="13" s="1"/>
  <c r="W69" i="13" s="1"/>
  <c r="J71" i="13"/>
  <c r="L44" i="12"/>
  <c r="S44" i="12" s="1"/>
  <c r="W44" i="12" s="1"/>
  <c r="R45" i="12"/>
  <c r="K45" i="12"/>
  <c r="J46" i="12"/>
  <c r="R19" i="12"/>
  <c r="K19" i="12"/>
  <c r="J20" i="12"/>
  <c r="L18" i="12"/>
  <c r="S18" i="12" s="1"/>
  <c r="W18" i="12" s="1"/>
  <c r="K44" i="11"/>
  <c r="J45" i="11"/>
  <c r="L43" i="11"/>
  <c r="S43" i="11" s="1"/>
  <c r="W43" i="11" s="1"/>
  <c r="R44" i="11"/>
  <c r="L43" i="6"/>
  <c r="S43" i="6" s="1"/>
  <c r="W43" i="6" s="1"/>
  <c r="K44" i="6"/>
  <c r="J45" i="6"/>
  <c r="R44" i="6"/>
  <c r="R19" i="5"/>
  <c r="K19" i="5"/>
  <c r="L19" i="5" s="1"/>
  <c r="S19" i="5" s="1"/>
  <c r="W19" i="5" s="1"/>
  <c r="L18" i="5"/>
  <c r="S18" i="5" s="1"/>
  <c r="W18" i="5" s="1"/>
  <c r="R46" i="13"/>
  <c r="K46" i="13"/>
  <c r="L45" i="13"/>
  <c r="J47" i="13"/>
  <c r="R21" i="13"/>
  <c r="K21" i="13"/>
  <c r="L20" i="13"/>
  <c r="J22" i="13"/>
  <c r="S44" i="13"/>
  <c r="W44" i="13" s="1"/>
  <c r="S19" i="13"/>
  <c r="W19" i="13" s="1"/>
  <c r="L68" i="12"/>
  <c r="R69" i="12"/>
  <c r="K69" i="12"/>
  <c r="J70" i="12"/>
  <c r="S67" i="12"/>
  <c r="W67" i="12" s="1"/>
  <c r="R21" i="11"/>
  <c r="L20" i="11"/>
  <c r="K21" i="11"/>
  <c r="J22" i="11"/>
  <c r="S19" i="11"/>
  <c r="W19" i="11" s="1"/>
  <c r="L68" i="11"/>
  <c r="R69" i="11"/>
  <c r="K69" i="11"/>
  <c r="J70" i="11"/>
  <c r="S67" i="11"/>
  <c r="W67" i="11" s="1"/>
  <c r="L70" i="10"/>
  <c r="R71" i="10"/>
  <c r="K71" i="10"/>
  <c r="J72" i="10"/>
  <c r="L44" i="10"/>
  <c r="R45" i="10"/>
  <c r="K45" i="10"/>
  <c r="J46" i="10"/>
  <c r="K20" i="10"/>
  <c r="R20" i="10"/>
  <c r="L19" i="10"/>
  <c r="J21" i="10"/>
  <c r="S43" i="10"/>
  <c r="W43" i="10" s="1"/>
  <c r="S18" i="10"/>
  <c r="W18" i="10" s="1"/>
  <c r="S69" i="10"/>
  <c r="W69" i="10" s="1"/>
  <c r="R47" i="9"/>
  <c r="K47" i="9"/>
  <c r="L47" i="9" s="1"/>
  <c r="L46" i="9"/>
  <c r="R20" i="9"/>
  <c r="K20" i="9"/>
  <c r="L19" i="9"/>
  <c r="J21" i="9"/>
  <c r="S45" i="9"/>
  <c r="W45" i="9" s="1"/>
  <c r="S18" i="9"/>
  <c r="W18" i="9" s="1"/>
  <c r="L19" i="8"/>
  <c r="R20" i="8"/>
  <c r="K20" i="8"/>
  <c r="J21" i="8"/>
  <c r="R46" i="8"/>
  <c r="L45" i="8"/>
  <c r="K46" i="8"/>
  <c r="J47" i="8"/>
  <c r="L68" i="8"/>
  <c r="R69" i="8"/>
  <c r="K69" i="8"/>
  <c r="J70" i="8"/>
  <c r="S67" i="8"/>
  <c r="W67" i="8" s="1"/>
  <c r="S18" i="8"/>
  <c r="W18" i="8" s="1"/>
  <c r="S44" i="8"/>
  <c r="W44" i="8" s="1"/>
  <c r="S67" i="7"/>
  <c r="W67" i="7" s="1"/>
  <c r="S47" i="7"/>
  <c r="W47" i="7" s="1"/>
  <c r="X47" i="7" s="1"/>
  <c r="M47" i="7"/>
  <c r="N47" i="7" s="1"/>
  <c r="T47" i="7" s="1"/>
  <c r="K20" i="7"/>
  <c r="L19" i="7"/>
  <c r="R20" i="7"/>
  <c r="J21" i="7"/>
  <c r="S18" i="7"/>
  <c r="W18" i="7" s="1"/>
  <c r="L68" i="7"/>
  <c r="R69" i="7"/>
  <c r="K69" i="7"/>
  <c r="J70" i="7"/>
  <c r="S46" i="7"/>
  <c r="W46" i="7" s="1"/>
  <c r="S18" i="6"/>
  <c r="W18" i="6" s="1"/>
  <c r="K20" i="6"/>
  <c r="J21" i="6"/>
  <c r="R20" i="6"/>
  <c r="L19" i="6"/>
  <c r="L68" i="6"/>
  <c r="R69" i="6"/>
  <c r="K69" i="6"/>
  <c r="J70" i="6"/>
  <c r="S67" i="6"/>
  <c r="W67" i="6" s="1"/>
  <c r="L45" i="5"/>
  <c r="R46" i="5"/>
  <c r="K46" i="5"/>
  <c r="J47" i="5"/>
  <c r="R21" i="5"/>
  <c r="J22" i="5"/>
  <c r="K21" i="5"/>
  <c r="L20" i="5"/>
  <c r="L68" i="5"/>
  <c r="R69" i="5"/>
  <c r="K69" i="5"/>
  <c r="J70" i="5"/>
  <c r="S44" i="5"/>
  <c r="W44" i="5" s="1"/>
  <c r="S67" i="5"/>
  <c r="W67" i="5" s="1"/>
  <c r="J22" i="16" l="1"/>
  <c r="L20" i="16"/>
  <c r="S20" i="16" s="1"/>
  <c r="W20" i="16" s="1"/>
  <c r="R21" i="16"/>
  <c r="K21" i="16"/>
  <c r="K71" i="16"/>
  <c r="R71" i="16"/>
  <c r="L70" i="16"/>
  <c r="J72" i="16"/>
  <c r="S69" i="16"/>
  <c r="W69" i="16" s="1"/>
  <c r="R46" i="16"/>
  <c r="K46" i="16"/>
  <c r="L45" i="16"/>
  <c r="J47" i="16"/>
  <c r="S44" i="16"/>
  <c r="W44" i="16" s="1"/>
  <c r="S19" i="15"/>
  <c r="W19" i="15" s="1"/>
  <c r="S70" i="15"/>
  <c r="W70" i="15" s="1"/>
  <c r="S46" i="15"/>
  <c r="W46" i="15" s="1"/>
  <c r="M47" i="15"/>
  <c r="N47" i="15" s="1"/>
  <c r="T47" i="15" s="1"/>
  <c r="S47" i="15"/>
  <c r="W47" i="15" s="1"/>
  <c r="X47" i="15" s="1"/>
  <c r="L20" i="15"/>
  <c r="R21" i="15"/>
  <c r="K21" i="15"/>
  <c r="J22" i="15"/>
  <c r="L71" i="15"/>
  <c r="R72" i="15"/>
  <c r="K72" i="15"/>
  <c r="L72" i="15" s="1"/>
  <c r="R72" i="14"/>
  <c r="K72" i="14"/>
  <c r="L72" i="14" s="1"/>
  <c r="L71" i="14"/>
  <c r="L45" i="14"/>
  <c r="R46" i="14"/>
  <c r="K46" i="14"/>
  <c r="J47" i="14"/>
  <c r="R21" i="14"/>
  <c r="K21" i="14"/>
  <c r="L20" i="14"/>
  <c r="J22" i="14"/>
  <c r="S19" i="14"/>
  <c r="W19" i="14" s="1"/>
  <c r="S44" i="14"/>
  <c r="W44" i="14" s="1"/>
  <c r="S70" i="14"/>
  <c r="W70" i="14" s="1"/>
  <c r="J71" i="9"/>
  <c r="R70" i="9"/>
  <c r="K70" i="9"/>
  <c r="L69" i="9"/>
  <c r="S69" i="9" s="1"/>
  <c r="W69" i="9" s="1"/>
  <c r="J72" i="13"/>
  <c r="L70" i="13"/>
  <c r="S70" i="13" s="1"/>
  <c r="W70" i="13" s="1"/>
  <c r="R71" i="13"/>
  <c r="K71" i="13"/>
  <c r="J47" i="12"/>
  <c r="R46" i="12"/>
  <c r="L45" i="12"/>
  <c r="S45" i="12" s="1"/>
  <c r="W45" i="12" s="1"/>
  <c r="K46" i="12"/>
  <c r="L19" i="12"/>
  <c r="S19" i="12" s="1"/>
  <c r="W19" i="12" s="1"/>
  <c r="R20" i="12"/>
  <c r="K20" i="12"/>
  <c r="J21" i="12"/>
  <c r="R45" i="11"/>
  <c r="K45" i="11"/>
  <c r="J46" i="11"/>
  <c r="L44" i="11"/>
  <c r="S44" i="11" s="1"/>
  <c r="W44" i="11" s="1"/>
  <c r="J46" i="6"/>
  <c r="R45" i="6"/>
  <c r="K45" i="6"/>
  <c r="L44" i="6"/>
  <c r="S44" i="6" s="1"/>
  <c r="W44" i="6" s="1"/>
  <c r="S20" i="13"/>
  <c r="W20" i="13" s="1"/>
  <c r="R47" i="13"/>
  <c r="K47" i="13"/>
  <c r="L47" i="13" s="1"/>
  <c r="L46" i="13"/>
  <c r="S45" i="13"/>
  <c r="W45" i="13" s="1"/>
  <c r="R22" i="13"/>
  <c r="K22" i="13"/>
  <c r="L22" i="13" s="1"/>
  <c r="L21" i="13"/>
  <c r="S68" i="12"/>
  <c r="W68" i="12" s="1"/>
  <c r="R70" i="12"/>
  <c r="K70" i="12"/>
  <c r="L69" i="12"/>
  <c r="J71" i="12"/>
  <c r="R70" i="11"/>
  <c r="K70" i="11"/>
  <c r="L69" i="11"/>
  <c r="J71" i="11"/>
  <c r="L21" i="11"/>
  <c r="R22" i="11"/>
  <c r="K22" i="11"/>
  <c r="L22" i="11" s="1"/>
  <c r="S68" i="11"/>
  <c r="W68" i="11" s="1"/>
  <c r="S20" i="11"/>
  <c r="W20" i="11" s="1"/>
  <c r="K21" i="10"/>
  <c r="R21" i="10"/>
  <c r="L20" i="10"/>
  <c r="J22" i="10"/>
  <c r="L45" i="10"/>
  <c r="R46" i="10"/>
  <c r="K46" i="10"/>
  <c r="J47" i="10"/>
  <c r="R72" i="10"/>
  <c r="K72" i="10"/>
  <c r="L72" i="10" s="1"/>
  <c r="L71" i="10"/>
  <c r="S19" i="10"/>
  <c r="W19" i="10" s="1"/>
  <c r="S44" i="10"/>
  <c r="W44" i="10" s="1"/>
  <c r="S70" i="10"/>
  <c r="W70" i="10" s="1"/>
  <c r="R21" i="9"/>
  <c r="K21" i="9"/>
  <c r="L20" i="9"/>
  <c r="J22" i="9"/>
  <c r="S46" i="9"/>
  <c r="W46" i="9" s="1"/>
  <c r="S19" i="9"/>
  <c r="W19" i="9" s="1"/>
  <c r="M47" i="9"/>
  <c r="N47" i="9" s="1"/>
  <c r="T47" i="9" s="1"/>
  <c r="S47" i="9"/>
  <c r="W47" i="9" s="1"/>
  <c r="X47" i="9" s="1"/>
  <c r="R70" i="8"/>
  <c r="K70" i="8"/>
  <c r="L69" i="8"/>
  <c r="J71" i="8"/>
  <c r="R21" i="8"/>
  <c r="L20" i="8"/>
  <c r="K21" i="8"/>
  <c r="J22" i="8"/>
  <c r="K47" i="8"/>
  <c r="L47" i="8" s="1"/>
  <c r="R47" i="8"/>
  <c r="L46" i="8"/>
  <c r="S45" i="8"/>
  <c r="W45" i="8" s="1"/>
  <c r="S68" i="8"/>
  <c r="W68" i="8" s="1"/>
  <c r="S19" i="8"/>
  <c r="W19" i="8" s="1"/>
  <c r="M46" i="7"/>
  <c r="S68" i="7"/>
  <c r="W68" i="7" s="1"/>
  <c r="X46" i="7"/>
  <c r="Y47" i="7"/>
  <c r="Z47" i="7" s="1"/>
  <c r="K21" i="7"/>
  <c r="L20" i="7"/>
  <c r="R21" i="7"/>
  <c r="J22" i="7"/>
  <c r="R70" i="7"/>
  <c r="K70" i="7"/>
  <c r="L69" i="7"/>
  <c r="J71" i="7"/>
  <c r="S19" i="7"/>
  <c r="W19" i="7" s="1"/>
  <c r="S19" i="6"/>
  <c r="W19" i="6" s="1"/>
  <c r="S68" i="6"/>
  <c r="W68" i="6" s="1"/>
  <c r="R70" i="6"/>
  <c r="K70" i="6"/>
  <c r="L69" i="6"/>
  <c r="J71" i="6"/>
  <c r="L20" i="6"/>
  <c r="K21" i="6"/>
  <c r="R21" i="6"/>
  <c r="J22" i="6"/>
  <c r="L69" i="5"/>
  <c r="K70" i="5"/>
  <c r="R70" i="5"/>
  <c r="J71" i="5"/>
  <c r="R47" i="5"/>
  <c r="K47" i="5"/>
  <c r="L47" i="5" s="1"/>
  <c r="L46" i="5"/>
  <c r="R22" i="5"/>
  <c r="K22" i="5"/>
  <c r="L22" i="5" s="1"/>
  <c r="L21" i="5"/>
  <c r="S20" i="5"/>
  <c r="W20" i="5" s="1"/>
  <c r="S68" i="5"/>
  <c r="W68" i="5" s="1"/>
  <c r="S45" i="5"/>
  <c r="W45" i="5" s="1"/>
  <c r="L21" i="16" l="1"/>
  <c r="K22" i="16"/>
  <c r="L22" i="16" s="1"/>
  <c r="R22" i="16"/>
  <c r="M46" i="15"/>
  <c r="R47" i="16"/>
  <c r="K47" i="16"/>
  <c r="L47" i="16" s="1"/>
  <c r="L46" i="16"/>
  <c r="S45" i="16"/>
  <c r="W45" i="16" s="1"/>
  <c r="L71" i="16"/>
  <c r="R72" i="16"/>
  <c r="K72" i="16"/>
  <c r="L72" i="16" s="1"/>
  <c r="S70" i="16"/>
  <c r="W70" i="16" s="1"/>
  <c r="N46" i="15"/>
  <c r="T46" i="15" s="1"/>
  <c r="M45" i="15"/>
  <c r="S72" i="15"/>
  <c r="W72" i="15" s="1"/>
  <c r="X72" i="15" s="1"/>
  <c r="M72" i="15"/>
  <c r="N72" i="15" s="1"/>
  <c r="T72" i="15" s="1"/>
  <c r="R22" i="15"/>
  <c r="K22" i="15"/>
  <c r="L22" i="15" s="1"/>
  <c r="L21" i="15"/>
  <c r="S20" i="15"/>
  <c r="W20" i="15" s="1"/>
  <c r="Y47" i="15"/>
  <c r="Z47" i="15" s="1"/>
  <c r="X46" i="15"/>
  <c r="S71" i="15"/>
  <c r="W71" i="15" s="1"/>
  <c r="S45" i="14"/>
  <c r="W45" i="14" s="1"/>
  <c r="K22" i="14"/>
  <c r="L22" i="14" s="1"/>
  <c r="L21" i="14"/>
  <c r="R22" i="14"/>
  <c r="R47" i="14"/>
  <c r="K47" i="14"/>
  <c r="L47" i="14" s="1"/>
  <c r="L46" i="14"/>
  <c r="S71" i="14"/>
  <c r="W71" i="14" s="1"/>
  <c r="S20" i="14"/>
  <c r="W20" i="14" s="1"/>
  <c r="M72" i="14"/>
  <c r="N72" i="14" s="1"/>
  <c r="T72" i="14" s="1"/>
  <c r="S72" i="14"/>
  <c r="W72" i="14" s="1"/>
  <c r="X72" i="14" s="1"/>
  <c r="R71" i="9"/>
  <c r="J72" i="9"/>
  <c r="L70" i="9"/>
  <c r="S70" i="9" s="1"/>
  <c r="W70" i="9" s="1"/>
  <c r="K71" i="9"/>
  <c r="R72" i="13"/>
  <c r="L71" i="13"/>
  <c r="S71" i="13" s="1"/>
  <c r="W71" i="13" s="1"/>
  <c r="K72" i="13"/>
  <c r="L72" i="13" s="1"/>
  <c r="L46" i="12"/>
  <c r="S46" i="12" s="1"/>
  <c r="W46" i="12" s="1"/>
  <c r="R47" i="12"/>
  <c r="K47" i="12"/>
  <c r="L47" i="12" s="1"/>
  <c r="L20" i="12"/>
  <c r="S20" i="12" s="1"/>
  <c r="W20" i="12" s="1"/>
  <c r="K21" i="12"/>
  <c r="R21" i="12"/>
  <c r="J22" i="12"/>
  <c r="K46" i="11"/>
  <c r="L45" i="11"/>
  <c r="S45" i="11" s="1"/>
  <c r="W45" i="11" s="1"/>
  <c r="R46" i="11"/>
  <c r="J47" i="11"/>
  <c r="K46" i="6"/>
  <c r="L45" i="6"/>
  <c r="S45" i="6" s="1"/>
  <c r="W45" i="6" s="1"/>
  <c r="R46" i="6"/>
  <c r="J47" i="6"/>
  <c r="S21" i="13"/>
  <c r="W21" i="13" s="1"/>
  <c r="S46" i="13"/>
  <c r="W46" i="13" s="1"/>
  <c r="M47" i="13"/>
  <c r="N47" i="13" s="1"/>
  <c r="T47" i="13" s="1"/>
  <c r="S47" i="13"/>
  <c r="W47" i="13" s="1"/>
  <c r="X47" i="13" s="1"/>
  <c r="M22" i="13"/>
  <c r="N22" i="13" s="1"/>
  <c r="T22" i="13" s="1"/>
  <c r="S22" i="13"/>
  <c r="W22" i="13" s="1"/>
  <c r="X22" i="13" s="1"/>
  <c r="L70" i="12"/>
  <c r="R71" i="12"/>
  <c r="K71" i="12"/>
  <c r="J72" i="12"/>
  <c r="S69" i="12"/>
  <c r="W69" i="12" s="1"/>
  <c r="L70" i="11"/>
  <c r="R71" i="11"/>
  <c r="K71" i="11"/>
  <c r="J72" i="11"/>
  <c r="S69" i="11"/>
  <c r="W69" i="11" s="1"/>
  <c r="M22" i="11"/>
  <c r="N22" i="11" s="1"/>
  <c r="T22" i="11" s="1"/>
  <c r="S22" i="11"/>
  <c r="W22" i="11" s="1"/>
  <c r="X22" i="11" s="1"/>
  <c r="S21" i="11"/>
  <c r="W21" i="11" s="1"/>
  <c r="R47" i="10"/>
  <c r="K47" i="10"/>
  <c r="L47" i="10" s="1"/>
  <c r="L46" i="10"/>
  <c r="R22" i="10"/>
  <c r="K22" i="10"/>
  <c r="L22" i="10" s="1"/>
  <c r="L21" i="10"/>
  <c r="S71" i="10"/>
  <c r="W71" i="10" s="1"/>
  <c r="S20" i="10"/>
  <c r="W20" i="10" s="1"/>
  <c r="M72" i="10"/>
  <c r="N72" i="10" s="1"/>
  <c r="T72" i="10" s="1"/>
  <c r="S72" i="10"/>
  <c r="W72" i="10" s="1"/>
  <c r="X72" i="10" s="1"/>
  <c r="S45" i="10"/>
  <c r="W45" i="10" s="1"/>
  <c r="S20" i="9"/>
  <c r="W20" i="9" s="1"/>
  <c r="X46" i="9"/>
  <c r="Y47" i="9"/>
  <c r="Z47" i="9" s="1"/>
  <c r="M46" i="9"/>
  <c r="K22" i="9"/>
  <c r="L22" i="9" s="1"/>
  <c r="L21" i="9"/>
  <c r="R22" i="9"/>
  <c r="L21" i="8"/>
  <c r="R22" i="8"/>
  <c r="K22" i="8"/>
  <c r="L22" i="8" s="1"/>
  <c r="L70" i="8"/>
  <c r="R71" i="8"/>
  <c r="K71" i="8"/>
  <c r="J72" i="8"/>
  <c r="S46" i="8"/>
  <c r="W46" i="8" s="1"/>
  <c r="S69" i="8"/>
  <c r="W69" i="8" s="1"/>
  <c r="S20" i="8"/>
  <c r="W20" i="8" s="1"/>
  <c r="S47" i="8"/>
  <c r="W47" i="8" s="1"/>
  <c r="X47" i="8" s="1"/>
  <c r="M47" i="8"/>
  <c r="N47" i="8" s="1"/>
  <c r="T47" i="8" s="1"/>
  <c r="S20" i="7"/>
  <c r="W20" i="7" s="1"/>
  <c r="L70" i="7"/>
  <c r="R71" i="7"/>
  <c r="K71" i="7"/>
  <c r="J72" i="7"/>
  <c r="R22" i="7"/>
  <c r="K22" i="7"/>
  <c r="L22" i="7" s="1"/>
  <c r="L21" i="7"/>
  <c r="N46" i="7"/>
  <c r="T46" i="7" s="1"/>
  <c r="M45" i="7"/>
  <c r="S69" i="7"/>
  <c r="W69" i="7" s="1"/>
  <c r="Y46" i="7"/>
  <c r="X45" i="7"/>
  <c r="L21" i="6"/>
  <c r="K22" i="6"/>
  <c r="L22" i="6" s="1"/>
  <c r="R22" i="6"/>
  <c r="L70" i="6"/>
  <c r="R71" i="6"/>
  <c r="K71" i="6"/>
  <c r="J72" i="6"/>
  <c r="S69" i="6"/>
  <c r="W69" i="6" s="1"/>
  <c r="S20" i="6"/>
  <c r="W20" i="6" s="1"/>
  <c r="L70" i="5"/>
  <c r="R71" i="5"/>
  <c r="K71" i="5"/>
  <c r="J72" i="5"/>
  <c r="S46" i="5"/>
  <c r="W46" i="5" s="1"/>
  <c r="S21" i="5"/>
  <c r="W21" i="5" s="1"/>
  <c r="M47" i="5"/>
  <c r="N47" i="5" s="1"/>
  <c r="T47" i="5" s="1"/>
  <c r="S47" i="5"/>
  <c r="W47" i="5" s="1"/>
  <c r="X47" i="5" s="1"/>
  <c r="M22" i="5"/>
  <c r="N22" i="5" s="1"/>
  <c r="T22" i="5" s="1"/>
  <c r="S22" i="5"/>
  <c r="W22" i="5" s="1"/>
  <c r="X22" i="5" s="1"/>
  <c r="S69" i="5"/>
  <c r="W69" i="5" s="1"/>
  <c r="M22" i="16" l="1"/>
  <c r="N22" i="16" s="1"/>
  <c r="T22" i="16" s="1"/>
  <c r="S22" i="16"/>
  <c r="W22" i="16" s="1"/>
  <c r="X22" i="16" s="1"/>
  <c r="S21" i="16"/>
  <c r="W21" i="16" s="1"/>
  <c r="M21" i="16"/>
  <c r="S71" i="16"/>
  <c r="W71" i="16" s="1"/>
  <c r="S72" i="16"/>
  <c r="W72" i="16" s="1"/>
  <c r="X72" i="16" s="1"/>
  <c r="M72" i="16"/>
  <c r="N72" i="16" s="1"/>
  <c r="T72" i="16" s="1"/>
  <c r="S46" i="16"/>
  <c r="W46" i="16" s="1"/>
  <c r="M47" i="16"/>
  <c r="N47" i="16" s="1"/>
  <c r="T47" i="16" s="1"/>
  <c r="S47" i="16"/>
  <c r="W47" i="16" s="1"/>
  <c r="X47" i="16" s="1"/>
  <c r="Y72" i="15"/>
  <c r="Z72" i="15" s="1"/>
  <c r="X71" i="15"/>
  <c r="S22" i="15"/>
  <c r="W22" i="15" s="1"/>
  <c r="X22" i="15" s="1"/>
  <c r="M22" i="15"/>
  <c r="N22" i="15" s="1"/>
  <c r="T22" i="15" s="1"/>
  <c r="N45" i="15"/>
  <c r="T45" i="15" s="1"/>
  <c r="M44" i="15"/>
  <c r="X45" i="15"/>
  <c r="Y46" i="15"/>
  <c r="S21" i="15"/>
  <c r="W21" i="15" s="1"/>
  <c r="M21" i="15"/>
  <c r="Z46" i="15"/>
  <c r="M71" i="15"/>
  <c r="S46" i="14"/>
  <c r="W46" i="14" s="1"/>
  <c r="S21" i="14"/>
  <c r="W21" i="14" s="1"/>
  <c r="S22" i="14"/>
  <c r="W22" i="14" s="1"/>
  <c r="X22" i="14" s="1"/>
  <c r="M22" i="14"/>
  <c r="N22" i="14" s="1"/>
  <c r="T22" i="14" s="1"/>
  <c r="M47" i="14"/>
  <c r="N47" i="14" s="1"/>
  <c r="T47" i="14" s="1"/>
  <c r="S47" i="14"/>
  <c r="W47" i="14" s="1"/>
  <c r="X47" i="14" s="1"/>
  <c r="Y72" i="14"/>
  <c r="Z72" i="14" s="1"/>
  <c r="X71" i="14"/>
  <c r="M71" i="14"/>
  <c r="R72" i="9"/>
  <c r="L71" i="9"/>
  <c r="S71" i="9" s="1"/>
  <c r="W71" i="9" s="1"/>
  <c r="K72" i="9"/>
  <c r="L72" i="9" s="1"/>
  <c r="M21" i="11"/>
  <c r="M72" i="13"/>
  <c r="S72" i="13"/>
  <c r="W72" i="13" s="1"/>
  <c r="X72" i="13" s="1"/>
  <c r="S47" i="12"/>
  <c r="W47" i="12" s="1"/>
  <c r="X47" i="12" s="1"/>
  <c r="M47" i="12"/>
  <c r="M46" i="5"/>
  <c r="M46" i="13"/>
  <c r="M45" i="13" s="1"/>
  <c r="K22" i="12"/>
  <c r="L22" i="12" s="1"/>
  <c r="L21" i="12"/>
  <c r="R22" i="12"/>
  <c r="K47" i="11"/>
  <c r="L47" i="11" s="1"/>
  <c r="L46" i="11"/>
  <c r="R47" i="11"/>
  <c r="M46" i="8"/>
  <c r="N46" i="8" s="1"/>
  <c r="T46" i="8" s="1"/>
  <c r="R47" i="6"/>
  <c r="L46" i="6"/>
  <c r="K47" i="6"/>
  <c r="L47" i="6" s="1"/>
  <c r="Y22" i="13"/>
  <c r="Z22" i="13" s="1"/>
  <c r="X21" i="13"/>
  <c r="Y47" i="13"/>
  <c r="Z47" i="13" s="1"/>
  <c r="X46" i="13"/>
  <c r="N46" i="13"/>
  <c r="T46" i="13" s="1"/>
  <c r="M21" i="13"/>
  <c r="S70" i="12"/>
  <c r="W70" i="12" s="1"/>
  <c r="R72" i="12"/>
  <c r="K72" i="12"/>
  <c r="L72" i="12" s="1"/>
  <c r="L71" i="12"/>
  <c r="S70" i="11"/>
  <c r="W70" i="11" s="1"/>
  <c r="Y22" i="11"/>
  <c r="Z22" i="11" s="1"/>
  <c r="X21" i="11"/>
  <c r="N21" i="11"/>
  <c r="T21" i="11" s="1"/>
  <c r="M20" i="11"/>
  <c r="R72" i="11"/>
  <c r="K72" i="11"/>
  <c r="L72" i="11" s="1"/>
  <c r="L71" i="11"/>
  <c r="Y72" i="10"/>
  <c r="Z72" i="10" s="1"/>
  <c r="X71" i="10"/>
  <c r="M71" i="10"/>
  <c r="S46" i="10"/>
  <c r="W46" i="10" s="1"/>
  <c r="S21" i="10"/>
  <c r="W21" i="10" s="1"/>
  <c r="M47" i="10"/>
  <c r="N47" i="10" s="1"/>
  <c r="T47" i="10" s="1"/>
  <c r="S47" i="10"/>
  <c r="W47" i="10" s="1"/>
  <c r="X47" i="10" s="1"/>
  <c r="M22" i="10"/>
  <c r="N22" i="10" s="1"/>
  <c r="T22" i="10" s="1"/>
  <c r="S22" i="10"/>
  <c r="W22" i="10" s="1"/>
  <c r="X22" i="10" s="1"/>
  <c r="N46" i="9"/>
  <c r="T46" i="9" s="1"/>
  <c r="M45" i="9"/>
  <c r="S21" i="9"/>
  <c r="W21" i="9" s="1"/>
  <c r="M22" i="9"/>
  <c r="N22" i="9" s="1"/>
  <c r="T22" i="9" s="1"/>
  <c r="S22" i="9"/>
  <c r="W22" i="9" s="1"/>
  <c r="X22" i="9" s="1"/>
  <c r="Y46" i="9"/>
  <c r="X45" i="9"/>
  <c r="S70" i="8"/>
  <c r="W70" i="8" s="1"/>
  <c r="R72" i="8"/>
  <c r="K72" i="8"/>
  <c r="L72" i="8" s="1"/>
  <c r="L71" i="8"/>
  <c r="M22" i="8"/>
  <c r="N22" i="8" s="1"/>
  <c r="T22" i="8" s="1"/>
  <c r="S22" i="8"/>
  <c r="W22" i="8" s="1"/>
  <c r="X22" i="8" s="1"/>
  <c r="X46" i="8"/>
  <c r="Y47" i="8"/>
  <c r="Z47" i="8" s="1"/>
  <c r="S21" i="8"/>
  <c r="W21" i="8" s="1"/>
  <c r="R72" i="7"/>
  <c r="K72" i="7"/>
  <c r="L72" i="7" s="1"/>
  <c r="L71" i="7"/>
  <c r="S21" i="7"/>
  <c r="W21" i="7" s="1"/>
  <c r="S22" i="7"/>
  <c r="W22" i="7" s="1"/>
  <c r="X22" i="7" s="1"/>
  <c r="M22" i="7"/>
  <c r="N22" i="7" s="1"/>
  <c r="T22" i="7" s="1"/>
  <c r="Z46" i="7"/>
  <c r="Y45" i="7"/>
  <c r="X44" i="7"/>
  <c r="N45" i="7"/>
  <c r="T45" i="7" s="1"/>
  <c r="M44" i="7"/>
  <c r="S70" i="7"/>
  <c r="W70" i="7" s="1"/>
  <c r="R72" i="6"/>
  <c r="K72" i="6"/>
  <c r="L72" i="6" s="1"/>
  <c r="L71" i="6"/>
  <c r="M22" i="6"/>
  <c r="N22" i="6" s="1"/>
  <c r="T22" i="6" s="1"/>
  <c r="S22" i="6"/>
  <c r="W22" i="6" s="1"/>
  <c r="X22" i="6" s="1"/>
  <c r="S70" i="6"/>
  <c r="W70" i="6" s="1"/>
  <c r="S21" i="6"/>
  <c r="W21" i="6" s="1"/>
  <c r="Y22" i="5"/>
  <c r="Z22" i="5" s="1"/>
  <c r="X21" i="5"/>
  <c r="R72" i="5"/>
  <c r="K72" i="5"/>
  <c r="L72" i="5" s="1"/>
  <c r="L71" i="5"/>
  <c r="M21" i="5"/>
  <c r="Y47" i="5"/>
  <c r="Z47" i="5" s="1"/>
  <c r="X46" i="5"/>
  <c r="N46" i="5"/>
  <c r="T46" i="5" s="1"/>
  <c r="M45" i="5"/>
  <c r="S70" i="5"/>
  <c r="W70" i="5" s="1"/>
  <c r="N21" i="16" l="1"/>
  <c r="T21" i="16" s="1"/>
  <c r="M20" i="16"/>
  <c r="X21" i="16"/>
  <c r="Y22" i="16"/>
  <c r="Z22" i="16" s="1"/>
  <c r="M46" i="16"/>
  <c r="Y72" i="16"/>
  <c r="Z72" i="16" s="1"/>
  <c r="X71" i="16"/>
  <c r="Y47" i="16"/>
  <c r="Z47" i="16" s="1"/>
  <c r="X46" i="16"/>
  <c r="M71" i="16"/>
  <c r="N21" i="15"/>
  <c r="T21" i="15" s="1"/>
  <c r="M20" i="15"/>
  <c r="Y45" i="15"/>
  <c r="X44" i="15"/>
  <c r="Z45" i="15"/>
  <c r="X21" i="15"/>
  <c r="Y22" i="15"/>
  <c r="X70" i="15"/>
  <c r="Y71" i="15"/>
  <c r="N44" i="15"/>
  <c r="T44" i="15" s="1"/>
  <c r="M43" i="15"/>
  <c r="Z22" i="15"/>
  <c r="N71" i="15"/>
  <c r="T71" i="15" s="1"/>
  <c r="Z71" i="15" s="1"/>
  <c r="M70" i="15"/>
  <c r="M21" i="14"/>
  <c r="Y47" i="14"/>
  <c r="Z47" i="14" s="1"/>
  <c r="X46" i="14"/>
  <c r="X70" i="14"/>
  <c r="Y71" i="14"/>
  <c r="N71" i="14"/>
  <c r="T71" i="14" s="1"/>
  <c r="M70" i="14"/>
  <c r="Y22" i="14"/>
  <c r="Z22" i="14" s="1"/>
  <c r="X21" i="14"/>
  <c r="M46" i="14"/>
  <c r="M72" i="9"/>
  <c r="N72" i="9" s="1"/>
  <c r="T72" i="9" s="1"/>
  <c r="S72" i="9"/>
  <c r="W72" i="9" s="1"/>
  <c r="X72" i="9" s="1"/>
  <c r="X71" i="13"/>
  <c r="Y72" i="13"/>
  <c r="N72" i="13"/>
  <c r="T72" i="13" s="1"/>
  <c r="M71" i="13"/>
  <c r="N47" i="12"/>
  <c r="T47" i="12" s="1"/>
  <c r="M46" i="12"/>
  <c r="X46" i="12"/>
  <c r="Y47" i="12"/>
  <c r="Z45" i="7"/>
  <c r="S21" i="12"/>
  <c r="W21" i="12" s="1"/>
  <c r="S22" i="12"/>
  <c r="W22" i="12" s="1"/>
  <c r="X22" i="12" s="1"/>
  <c r="M22" i="12"/>
  <c r="N22" i="12" s="1"/>
  <c r="T22" i="12" s="1"/>
  <c r="S46" i="11"/>
  <c r="W46" i="11" s="1"/>
  <c r="S47" i="11"/>
  <c r="W47" i="11" s="1"/>
  <c r="X47" i="11" s="1"/>
  <c r="M47" i="11"/>
  <c r="N47" i="11" s="1"/>
  <c r="T47" i="11" s="1"/>
  <c r="M46" i="10"/>
  <c r="M45" i="8"/>
  <c r="N45" i="8" s="1"/>
  <c r="T45" i="8" s="1"/>
  <c r="M21" i="8"/>
  <c r="N21" i="8" s="1"/>
  <c r="T21" i="8" s="1"/>
  <c r="S47" i="6"/>
  <c r="W47" i="6" s="1"/>
  <c r="X47" i="6" s="1"/>
  <c r="M47" i="6"/>
  <c r="N47" i="6" s="1"/>
  <c r="T47" i="6" s="1"/>
  <c r="S46" i="6"/>
  <c r="W46" i="6" s="1"/>
  <c r="N45" i="13"/>
  <c r="T45" i="13" s="1"/>
  <c r="M44" i="13"/>
  <c r="Y46" i="13"/>
  <c r="Z46" i="13" s="1"/>
  <c r="X45" i="13"/>
  <c r="Y21" i="13"/>
  <c r="X20" i="13"/>
  <c r="N21" i="13"/>
  <c r="T21" i="13" s="1"/>
  <c r="M20" i="13"/>
  <c r="S71" i="12"/>
  <c r="W71" i="12" s="1"/>
  <c r="M72" i="12"/>
  <c r="N72" i="12" s="1"/>
  <c r="T72" i="12" s="1"/>
  <c r="S72" i="12"/>
  <c r="W72" i="12" s="1"/>
  <c r="X72" i="12" s="1"/>
  <c r="N20" i="11"/>
  <c r="T20" i="11" s="1"/>
  <c r="M19" i="11"/>
  <c r="S71" i="11"/>
  <c r="W71" i="11" s="1"/>
  <c r="Y21" i="11"/>
  <c r="Z21" i="11" s="1"/>
  <c r="X20" i="11"/>
  <c r="M72" i="11"/>
  <c r="N72" i="11" s="1"/>
  <c r="T72" i="11" s="1"/>
  <c r="S72" i="11"/>
  <c r="W72" i="11" s="1"/>
  <c r="X72" i="11" s="1"/>
  <c r="Y22" i="10"/>
  <c r="Z22" i="10" s="1"/>
  <c r="X21" i="10"/>
  <c r="M21" i="10"/>
  <c r="N71" i="10"/>
  <c r="T71" i="10" s="1"/>
  <c r="M70" i="10"/>
  <c r="Y47" i="10"/>
  <c r="Z47" i="10" s="1"/>
  <c r="X46" i="10"/>
  <c r="N46" i="10"/>
  <c r="T46" i="10" s="1"/>
  <c r="M45" i="10"/>
  <c r="X70" i="10"/>
  <c r="Y71" i="10"/>
  <c r="Y45" i="9"/>
  <c r="X44" i="9"/>
  <c r="N45" i="9"/>
  <c r="T45" i="9" s="1"/>
  <c r="M44" i="9"/>
  <c r="M21" i="9"/>
  <c r="Z46" i="9"/>
  <c r="Y22" i="9"/>
  <c r="Z22" i="9" s="1"/>
  <c r="X21" i="9"/>
  <c r="S71" i="8"/>
  <c r="W71" i="8" s="1"/>
  <c r="Y46" i="8"/>
  <c r="Z46" i="8" s="1"/>
  <c r="X45" i="8"/>
  <c r="M72" i="8"/>
  <c r="N72" i="8" s="1"/>
  <c r="T72" i="8" s="1"/>
  <c r="S72" i="8"/>
  <c r="W72" i="8" s="1"/>
  <c r="X72" i="8" s="1"/>
  <c r="Y22" i="8"/>
  <c r="Z22" i="8" s="1"/>
  <c r="X21" i="8"/>
  <c r="S71" i="7"/>
  <c r="W71" i="7" s="1"/>
  <c r="Y44" i="7"/>
  <c r="X43" i="7"/>
  <c r="Y22" i="7"/>
  <c r="Z22" i="7" s="1"/>
  <c r="X21" i="7"/>
  <c r="M72" i="7"/>
  <c r="N72" i="7" s="1"/>
  <c r="T72" i="7" s="1"/>
  <c r="S72" i="7"/>
  <c r="W72" i="7" s="1"/>
  <c r="X72" i="7" s="1"/>
  <c r="N44" i="7"/>
  <c r="T44" i="7" s="1"/>
  <c r="M43" i="7"/>
  <c r="M21" i="7"/>
  <c r="S71" i="6"/>
  <c r="W71" i="6" s="1"/>
  <c r="M72" i="6"/>
  <c r="N72" i="6" s="1"/>
  <c r="T72" i="6" s="1"/>
  <c r="S72" i="6"/>
  <c r="W72" i="6" s="1"/>
  <c r="X72" i="6" s="1"/>
  <c r="M21" i="6"/>
  <c r="Y22" i="6"/>
  <c r="Z22" i="6" s="1"/>
  <c r="X21" i="6"/>
  <c r="M72" i="5"/>
  <c r="N72" i="5" s="1"/>
  <c r="T72" i="5" s="1"/>
  <c r="S72" i="5"/>
  <c r="W72" i="5" s="1"/>
  <c r="X72" i="5" s="1"/>
  <c r="N45" i="5"/>
  <c r="T45" i="5" s="1"/>
  <c r="M44" i="5"/>
  <c r="N21" i="5"/>
  <c r="T21" i="5" s="1"/>
  <c r="M20" i="5"/>
  <c r="X20" i="5"/>
  <c r="Y21" i="5"/>
  <c r="X45" i="5"/>
  <c r="Y46" i="5"/>
  <c r="Z46" i="5" s="1"/>
  <c r="S71" i="5"/>
  <c r="W71" i="5" s="1"/>
  <c r="Y21" i="16" l="1"/>
  <c r="X20" i="16"/>
  <c r="N20" i="16"/>
  <c r="T20" i="16" s="1"/>
  <c r="M19" i="16"/>
  <c r="Z21" i="16"/>
  <c r="X70" i="16"/>
  <c r="Y71" i="16"/>
  <c r="X45" i="16"/>
  <c r="Y46" i="16"/>
  <c r="N71" i="16"/>
  <c r="T71" i="16" s="1"/>
  <c r="M70" i="16"/>
  <c r="N46" i="16"/>
  <c r="T46" i="16" s="1"/>
  <c r="Z46" i="16" s="1"/>
  <c r="M45" i="16"/>
  <c r="N43" i="15"/>
  <c r="T43" i="15" s="1"/>
  <c r="M42" i="15"/>
  <c r="X69" i="15"/>
  <c r="Y70" i="15"/>
  <c r="Y21" i="15"/>
  <c r="Z21" i="15" s="1"/>
  <c r="X20" i="15"/>
  <c r="Y44" i="15"/>
  <c r="Z44" i="15" s="1"/>
  <c r="X43" i="15"/>
  <c r="N70" i="15"/>
  <c r="T70" i="15" s="1"/>
  <c r="Z70" i="15" s="1"/>
  <c r="M69" i="15"/>
  <c r="N20" i="15"/>
  <c r="T20" i="15" s="1"/>
  <c r="M19" i="15"/>
  <c r="Z71" i="14"/>
  <c r="Y46" i="14"/>
  <c r="X45" i="14"/>
  <c r="N21" i="14"/>
  <c r="T21" i="14" s="1"/>
  <c r="M20" i="14"/>
  <c r="N46" i="14"/>
  <c r="T46" i="14" s="1"/>
  <c r="M45" i="14"/>
  <c r="X20" i="14"/>
  <c r="Y21" i="14"/>
  <c r="N70" i="14"/>
  <c r="T70" i="14" s="1"/>
  <c r="M69" i="14"/>
  <c r="X69" i="14"/>
  <c r="Y70" i="14"/>
  <c r="M71" i="9"/>
  <c r="X71" i="9"/>
  <c r="Y72" i="9"/>
  <c r="Z72" i="9" s="1"/>
  <c r="Z45" i="9"/>
  <c r="M44" i="8"/>
  <c r="Z47" i="12"/>
  <c r="N71" i="13"/>
  <c r="T71" i="13" s="1"/>
  <c r="M70" i="13"/>
  <c r="Z72" i="13"/>
  <c r="Y71" i="13"/>
  <c r="X70" i="13"/>
  <c r="Y46" i="12"/>
  <c r="X45" i="12"/>
  <c r="M45" i="12"/>
  <c r="N46" i="12"/>
  <c r="T46" i="12" s="1"/>
  <c r="Z21" i="5"/>
  <c r="M20" i="8"/>
  <c r="N20" i="8" s="1"/>
  <c r="T20" i="8" s="1"/>
  <c r="M46" i="6"/>
  <c r="M45" i="6" s="1"/>
  <c r="Z21" i="13"/>
  <c r="X21" i="12"/>
  <c r="Y22" i="12"/>
  <c r="Z22" i="12" s="1"/>
  <c r="M21" i="12"/>
  <c r="Y47" i="11"/>
  <c r="Z47" i="11" s="1"/>
  <c r="X46" i="11"/>
  <c r="M46" i="11"/>
  <c r="N46" i="6"/>
  <c r="T46" i="6" s="1"/>
  <c r="Y47" i="6"/>
  <c r="Z47" i="6" s="1"/>
  <c r="X46" i="6"/>
  <c r="M71" i="5"/>
  <c r="N44" i="13"/>
  <c r="T44" i="13" s="1"/>
  <c r="M43" i="13"/>
  <c r="Y20" i="13"/>
  <c r="X19" i="13"/>
  <c r="Y45" i="13"/>
  <c r="Z45" i="13" s="1"/>
  <c r="X44" i="13"/>
  <c r="N20" i="13"/>
  <c r="T20" i="13" s="1"/>
  <c r="M19" i="13"/>
  <c r="Y72" i="12"/>
  <c r="Z72" i="12" s="1"/>
  <c r="X71" i="12"/>
  <c r="M71" i="12"/>
  <c r="M71" i="11"/>
  <c r="N19" i="11"/>
  <c r="T19" i="11" s="1"/>
  <c r="M18" i="11"/>
  <c r="Y72" i="11"/>
  <c r="Z72" i="11" s="1"/>
  <c r="X71" i="11"/>
  <c r="Y20" i="11"/>
  <c r="Z20" i="11" s="1"/>
  <c r="X19" i="11"/>
  <c r="X45" i="10"/>
  <c r="Y46" i="10"/>
  <c r="Z46" i="10" s="1"/>
  <c r="Y21" i="10"/>
  <c r="X20" i="10"/>
  <c r="N21" i="10"/>
  <c r="T21" i="10" s="1"/>
  <c r="M20" i="10"/>
  <c r="X69" i="10"/>
  <c r="Y70" i="10"/>
  <c r="N45" i="10"/>
  <c r="T45" i="10" s="1"/>
  <c r="M44" i="10"/>
  <c r="N70" i="10"/>
  <c r="T70" i="10" s="1"/>
  <c r="M69" i="10"/>
  <c r="Z71" i="10"/>
  <c r="Y21" i="9"/>
  <c r="X20" i="9"/>
  <c r="N21" i="9"/>
  <c r="T21" i="9" s="1"/>
  <c r="M20" i="9"/>
  <c r="N44" i="9"/>
  <c r="T44" i="9" s="1"/>
  <c r="M43" i="9"/>
  <c r="Y44" i="9"/>
  <c r="X43" i="9"/>
  <c r="Y45" i="8"/>
  <c r="Z45" i="8" s="1"/>
  <c r="X44" i="8"/>
  <c r="M71" i="8"/>
  <c r="N44" i="8"/>
  <c r="T44" i="8" s="1"/>
  <c r="M43" i="8"/>
  <c r="Y21" i="8"/>
  <c r="Z21" i="8" s="1"/>
  <c r="X20" i="8"/>
  <c r="Y72" i="8"/>
  <c r="Z72" i="8" s="1"/>
  <c r="X71" i="8"/>
  <c r="N21" i="7"/>
  <c r="T21" i="7" s="1"/>
  <c r="M20" i="7"/>
  <c r="N43" i="7"/>
  <c r="T43" i="7" s="1"/>
  <c r="M42" i="7"/>
  <c r="Y21" i="7"/>
  <c r="X20" i="7"/>
  <c r="Z44" i="7"/>
  <c r="M71" i="7"/>
  <c r="Y72" i="7"/>
  <c r="Z72" i="7" s="1"/>
  <c r="X71" i="7"/>
  <c r="Y43" i="7"/>
  <c r="X42" i="7"/>
  <c r="Y72" i="6"/>
  <c r="Z72" i="6" s="1"/>
  <c r="X71" i="6"/>
  <c r="X20" i="6"/>
  <c r="Y21" i="6"/>
  <c r="N21" i="6"/>
  <c r="T21" i="6" s="1"/>
  <c r="M20" i="6"/>
  <c r="M71" i="6"/>
  <c r="X19" i="5"/>
  <c r="Y20" i="5"/>
  <c r="N44" i="5"/>
  <c r="T44" i="5" s="1"/>
  <c r="M43" i="5"/>
  <c r="N71" i="5"/>
  <c r="T71" i="5" s="1"/>
  <c r="M70" i="5"/>
  <c r="X44" i="5"/>
  <c r="Y45" i="5"/>
  <c r="Z45" i="5" s="1"/>
  <c r="N20" i="5"/>
  <c r="T20" i="5" s="1"/>
  <c r="M19" i="5"/>
  <c r="Y72" i="5"/>
  <c r="Z72" i="5" s="1"/>
  <c r="X71" i="5"/>
  <c r="N19" i="16" l="1"/>
  <c r="T19" i="16" s="1"/>
  <c r="M18" i="16"/>
  <c r="Z71" i="16"/>
  <c r="X19" i="16"/>
  <c r="Y20" i="16"/>
  <c r="Z20" i="16" s="1"/>
  <c r="N45" i="16"/>
  <c r="T45" i="16" s="1"/>
  <c r="M44" i="16"/>
  <c r="Y45" i="16"/>
  <c r="X44" i="16"/>
  <c r="N70" i="16"/>
  <c r="T70" i="16" s="1"/>
  <c r="M69" i="16"/>
  <c r="X69" i="16"/>
  <c r="Y70" i="16"/>
  <c r="X42" i="15"/>
  <c r="Y43" i="15"/>
  <c r="Z43" i="15" s="1"/>
  <c r="Y20" i="15"/>
  <c r="Z20" i="15" s="1"/>
  <c r="X19" i="15"/>
  <c r="N42" i="15"/>
  <c r="T42" i="15" s="1"/>
  <c r="M41" i="15"/>
  <c r="N69" i="15"/>
  <c r="T69" i="15" s="1"/>
  <c r="M68" i="15"/>
  <c r="X68" i="15"/>
  <c r="Y69" i="15"/>
  <c r="N19" i="15"/>
  <c r="T19" i="15" s="1"/>
  <c r="M18" i="15"/>
  <c r="Z46" i="14"/>
  <c r="Z21" i="14"/>
  <c r="N20" i="14"/>
  <c r="T20" i="14" s="1"/>
  <c r="M19" i="14"/>
  <c r="X68" i="14"/>
  <c r="Y69" i="14"/>
  <c r="X19" i="14"/>
  <c r="Y20" i="14"/>
  <c r="N69" i="14"/>
  <c r="T69" i="14" s="1"/>
  <c r="M68" i="14"/>
  <c r="N45" i="14"/>
  <c r="T45" i="14" s="1"/>
  <c r="M44" i="14"/>
  <c r="Y45" i="14"/>
  <c r="X44" i="14"/>
  <c r="Z70" i="14"/>
  <c r="X70" i="9"/>
  <c r="Y71" i="9"/>
  <c r="N71" i="9"/>
  <c r="T71" i="9" s="1"/>
  <c r="M70" i="9"/>
  <c r="Z71" i="13"/>
  <c r="N70" i="13"/>
  <c r="T70" i="13" s="1"/>
  <c r="M69" i="13"/>
  <c r="M19" i="8"/>
  <c r="M18" i="8" s="1"/>
  <c r="Z46" i="12"/>
  <c r="X69" i="13"/>
  <c r="Y70" i="13"/>
  <c r="Z21" i="10"/>
  <c r="M44" i="12"/>
  <c r="N45" i="12"/>
  <c r="T45" i="12" s="1"/>
  <c r="X44" i="12"/>
  <c r="Y45" i="12"/>
  <c r="Z20" i="13"/>
  <c r="N21" i="12"/>
  <c r="T21" i="12" s="1"/>
  <c r="M20" i="12"/>
  <c r="Y21" i="12"/>
  <c r="X20" i="12"/>
  <c r="N46" i="11"/>
  <c r="T46" i="11" s="1"/>
  <c r="M45" i="11"/>
  <c r="X45" i="11"/>
  <c r="Y46" i="11"/>
  <c r="N45" i="6"/>
  <c r="T45" i="6" s="1"/>
  <c r="M44" i="6"/>
  <c r="Y46" i="6"/>
  <c r="Z46" i="6" s="1"/>
  <c r="X45" i="6"/>
  <c r="Z21" i="6"/>
  <c r="Z20" i="5"/>
  <c r="Y44" i="13"/>
  <c r="Z44" i="13" s="1"/>
  <c r="X43" i="13"/>
  <c r="N19" i="13"/>
  <c r="T19" i="13" s="1"/>
  <c r="M18" i="13"/>
  <c r="Y19" i="13"/>
  <c r="X18" i="13"/>
  <c r="N43" i="13"/>
  <c r="T43" i="13" s="1"/>
  <c r="M42" i="13"/>
  <c r="X70" i="12"/>
  <c r="Y71" i="12"/>
  <c r="N71" i="12"/>
  <c r="T71" i="12" s="1"/>
  <c r="M70" i="12"/>
  <c r="X70" i="11"/>
  <c r="Y71" i="11"/>
  <c r="N71" i="11"/>
  <c r="T71" i="11" s="1"/>
  <c r="M70" i="11"/>
  <c r="Y19" i="11"/>
  <c r="Z19" i="11" s="1"/>
  <c r="X18" i="11"/>
  <c r="N18" i="11"/>
  <c r="T18" i="11" s="1"/>
  <c r="M17" i="11"/>
  <c r="N69" i="10"/>
  <c r="T69" i="10" s="1"/>
  <c r="M68" i="10"/>
  <c r="Y20" i="10"/>
  <c r="X19" i="10"/>
  <c r="Z70" i="10"/>
  <c r="X68" i="10"/>
  <c r="Y69" i="10"/>
  <c r="N44" i="10"/>
  <c r="T44" i="10" s="1"/>
  <c r="M43" i="10"/>
  <c r="N20" i="10"/>
  <c r="T20" i="10" s="1"/>
  <c r="M19" i="10"/>
  <c r="X44" i="10"/>
  <c r="Y45" i="10"/>
  <c r="Z45" i="10" s="1"/>
  <c r="Z44" i="9"/>
  <c r="Z21" i="9"/>
  <c r="Y43" i="9"/>
  <c r="X42" i="9"/>
  <c r="Y20" i="9"/>
  <c r="X19" i="9"/>
  <c r="N43" i="9"/>
  <c r="T43" i="9" s="1"/>
  <c r="M42" i="9"/>
  <c r="N20" i="9"/>
  <c r="T20" i="9" s="1"/>
  <c r="M19" i="9"/>
  <c r="Y20" i="8"/>
  <c r="Z20" i="8" s="1"/>
  <c r="X19" i="8"/>
  <c r="N71" i="8"/>
  <c r="T71" i="8" s="1"/>
  <c r="M70" i="8"/>
  <c r="X70" i="8"/>
  <c r="Y71" i="8"/>
  <c r="N43" i="8"/>
  <c r="T43" i="8" s="1"/>
  <c r="M42" i="8"/>
  <c r="X43" i="8"/>
  <c r="Y44" i="8"/>
  <c r="Z44" i="8" s="1"/>
  <c r="Z43" i="7"/>
  <c r="Y20" i="7"/>
  <c r="X19" i="7"/>
  <c r="N20" i="7"/>
  <c r="T20" i="7" s="1"/>
  <c r="M19" i="7"/>
  <c r="X70" i="7"/>
  <c r="Y71" i="7"/>
  <c r="Y42" i="7"/>
  <c r="X41" i="7"/>
  <c r="N71" i="7"/>
  <c r="T71" i="7" s="1"/>
  <c r="M70" i="7"/>
  <c r="N42" i="7"/>
  <c r="T42" i="7" s="1"/>
  <c r="M41" i="7"/>
  <c r="Z21" i="7"/>
  <c r="N71" i="6"/>
  <c r="T71" i="6" s="1"/>
  <c r="M70" i="6"/>
  <c r="N20" i="6"/>
  <c r="T20" i="6" s="1"/>
  <c r="M19" i="6"/>
  <c r="X19" i="6"/>
  <c r="Y20" i="6"/>
  <c r="X70" i="6"/>
  <c r="Y71" i="6"/>
  <c r="Y44" i="5"/>
  <c r="Z44" i="5" s="1"/>
  <c r="X43" i="5"/>
  <c r="N43" i="5"/>
  <c r="T43" i="5" s="1"/>
  <c r="M42" i="5"/>
  <c r="X70" i="5"/>
  <c r="Y71" i="5"/>
  <c r="Z71" i="5" s="1"/>
  <c r="N19" i="5"/>
  <c r="T19" i="5" s="1"/>
  <c r="M18" i="5"/>
  <c r="N70" i="5"/>
  <c r="T70" i="5" s="1"/>
  <c r="M69" i="5"/>
  <c r="Y19" i="5"/>
  <c r="X18" i="5"/>
  <c r="Z45" i="16" l="1"/>
  <c r="X18" i="16"/>
  <c r="Y19" i="16"/>
  <c r="M17" i="16"/>
  <c r="N18" i="16"/>
  <c r="T18" i="16" s="1"/>
  <c r="Z70" i="16"/>
  <c r="Z19" i="16"/>
  <c r="Y44" i="16"/>
  <c r="X43" i="16"/>
  <c r="X68" i="16"/>
  <c r="Y69" i="16"/>
  <c r="N69" i="16"/>
  <c r="T69" i="16" s="1"/>
  <c r="M68" i="16"/>
  <c r="N44" i="16"/>
  <c r="T44" i="16" s="1"/>
  <c r="M43" i="16"/>
  <c r="Y68" i="15"/>
  <c r="X67" i="15"/>
  <c r="Z69" i="15"/>
  <c r="N68" i="15"/>
  <c r="T68" i="15" s="1"/>
  <c r="M67" i="15"/>
  <c r="N41" i="15"/>
  <c r="T41" i="15" s="1"/>
  <c r="M40" i="15"/>
  <c r="X18" i="15"/>
  <c r="Y19" i="15"/>
  <c r="Z19" i="15" s="1"/>
  <c r="Y42" i="15"/>
  <c r="Z42" i="15" s="1"/>
  <c r="X41" i="15"/>
  <c r="N18" i="15"/>
  <c r="T18" i="15" s="1"/>
  <c r="M17" i="15"/>
  <c r="X67" i="14"/>
  <c r="Y68" i="14"/>
  <c r="Y44" i="14"/>
  <c r="X43" i="14"/>
  <c r="N68" i="14"/>
  <c r="T68" i="14" s="1"/>
  <c r="M67" i="14"/>
  <c r="Z69" i="14"/>
  <c r="N44" i="14"/>
  <c r="T44" i="14" s="1"/>
  <c r="M43" i="14"/>
  <c r="N19" i="14"/>
  <c r="T19" i="14" s="1"/>
  <c r="M18" i="14"/>
  <c r="Z45" i="14"/>
  <c r="Y19" i="14"/>
  <c r="X18" i="14"/>
  <c r="Z20" i="14"/>
  <c r="N70" i="9"/>
  <c r="T70" i="9" s="1"/>
  <c r="M69" i="9"/>
  <c r="Z71" i="9"/>
  <c r="X69" i="9"/>
  <c r="Y70" i="9"/>
  <c r="Z42" i="7"/>
  <c r="N19" i="8"/>
  <c r="T19" i="8" s="1"/>
  <c r="Z45" i="12"/>
  <c r="N69" i="13"/>
  <c r="T69" i="13" s="1"/>
  <c r="M68" i="13"/>
  <c r="X68" i="13"/>
  <c r="Y69" i="13"/>
  <c r="Z70" i="13"/>
  <c r="Z71" i="8"/>
  <c r="X43" i="12"/>
  <c r="Y44" i="12"/>
  <c r="Z46" i="11"/>
  <c r="N44" i="12"/>
  <c r="T44" i="12" s="1"/>
  <c r="M43" i="12"/>
  <c r="Z20" i="10"/>
  <c r="N20" i="12"/>
  <c r="T20" i="12" s="1"/>
  <c r="M19" i="12"/>
  <c r="Y20" i="12"/>
  <c r="X19" i="12"/>
  <c r="Z21" i="12"/>
  <c r="X44" i="11"/>
  <c r="Y45" i="11"/>
  <c r="N45" i="11"/>
  <c r="T45" i="11" s="1"/>
  <c r="M44" i="11"/>
  <c r="Z43" i="9"/>
  <c r="Z20" i="7"/>
  <c r="N44" i="6"/>
  <c r="T44" i="6" s="1"/>
  <c r="M43" i="6"/>
  <c r="Y45" i="6"/>
  <c r="Z45" i="6" s="1"/>
  <c r="X44" i="6"/>
  <c r="Z20" i="6"/>
  <c r="Z19" i="5"/>
  <c r="Y18" i="13"/>
  <c r="X17" i="13"/>
  <c r="Y43" i="13"/>
  <c r="Z43" i="13" s="1"/>
  <c r="X42" i="13"/>
  <c r="N18" i="13"/>
  <c r="T18" i="13" s="1"/>
  <c r="M17" i="13"/>
  <c r="N42" i="13"/>
  <c r="T42" i="13" s="1"/>
  <c r="M41" i="13"/>
  <c r="Z19" i="13"/>
  <c r="X69" i="12"/>
  <c r="Y70" i="12"/>
  <c r="N70" i="12"/>
  <c r="T70" i="12" s="1"/>
  <c r="M69" i="12"/>
  <c r="Z71" i="12"/>
  <c r="N17" i="11"/>
  <c r="T17" i="11" s="1"/>
  <c r="M16" i="11"/>
  <c r="X69" i="11"/>
  <c r="Y70" i="11"/>
  <c r="N70" i="11"/>
  <c r="T70" i="11" s="1"/>
  <c r="M69" i="11"/>
  <c r="Y18" i="11"/>
  <c r="Z18" i="11" s="1"/>
  <c r="X17" i="11"/>
  <c r="Z71" i="11"/>
  <c r="Y19" i="10"/>
  <c r="X18" i="10"/>
  <c r="N19" i="10"/>
  <c r="T19" i="10" s="1"/>
  <c r="M18" i="10"/>
  <c r="X67" i="10"/>
  <c r="Y68" i="10"/>
  <c r="N68" i="10"/>
  <c r="T68" i="10" s="1"/>
  <c r="M67" i="10"/>
  <c r="X43" i="10"/>
  <c r="Y44" i="10"/>
  <c r="Z44" i="10" s="1"/>
  <c r="N43" i="10"/>
  <c r="T43" i="10" s="1"/>
  <c r="M42" i="10"/>
  <c r="Z69" i="10"/>
  <c r="N19" i="9"/>
  <c r="T19" i="9" s="1"/>
  <c r="M18" i="9"/>
  <c r="Y42" i="9"/>
  <c r="X41" i="9"/>
  <c r="Z20" i="9"/>
  <c r="N42" i="9"/>
  <c r="T42" i="9" s="1"/>
  <c r="M41" i="9"/>
  <c r="Y19" i="9"/>
  <c r="X18" i="9"/>
  <c r="N18" i="8"/>
  <c r="T18" i="8" s="1"/>
  <c r="M17" i="8"/>
  <c r="X42" i="8"/>
  <c r="Y43" i="8"/>
  <c r="Z43" i="8" s="1"/>
  <c r="X69" i="8"/>
  <c r="Y70" i="8"/>
  <c r="Y19" i="8"/>
  <c r="X18" i="8"/>
  <c r="N42" i="8"/>
  <c r="T42" i="8" s="1"/>
  <c r="M41" i="8"/>
  <c r="N70" i="8"/>
  <c r="T70" i="8" s="1"/>
  <c r="M69" i="8"/>
  <c r="N70" i="7"/>
  <c r="T70" i="7" s="1"/>
  <c r="M69" i="7"/>
  <c r="X18" i="7"/>
  <c r="Y19" i="7"/>
  <c r="Z71" i="7"/>
  <c r="X69" i="7"/>
  <c r="Y70" i="7"/>
  <c r="N41" i="7"/>
  <c r="T41" i="7" s="1"/>
  <c r="M40" i="7"/>
  <c r="Y41" i="7"/>
  <c r="X40" i="7"/>
  <c r="N19" i="7"/>
  <c r="T19" i="7" s="1"/>
  <c r="Z19" i="7" s="1"/>
  <c r="M18" i="7"/>
  <c r="N19" i="6"/>
  <c r="T19" i="6" s="1"/>
  <c r="M18" i="6"/>
  <c r="Y19" i="6"/>
  <c r="X18" i="6"/>
  <c r="N70" i="6"/>
  <c r="T70" i="6" s="1"/>
  <c r="M69" i="6"/>
  <c r="X69" i="6"/>
  <c r="Y70" i="6"/>
  <c r="Z71" i="6"/>
  <c r="N18" i="5"/>
  <c r="T18" i="5" s="1"/>
  <c r="M17" i="5"/>
  <c r="N42" i="5"/>
  <c r="T42" i="5" s="1"/>
  <c r="M41" i="5"/>
  <c r="N69" i="5"/>
  <c r="T69" i="5" s="1"/>
  <c r="M68" i="5"/>
  <c r="X42" i="5"/>
  <c r="Y43" i="5"/>
  <c r="Z43" i="5" s="1"/>
  <c r="Y18" i="5"/>
  <c r="X17" i="5"/>
  <c r="X69" i="5"/>
  <c r="Y70" i="5"/>
  <c r="Z70" i="5" s="1"/>
  <c r="Z44" i="16" l="1"/>
  <c r="N17" i="16"/>
  <c r="T17" i="16" s="1"/>
  <c r="M16" i="16"/>
  <c r="Z69" i="16"/>
  <c r="Y18" i="16"/>
  <c r="Z18" i="16" s="1"/>
  <c r="X17" i="16"/>
  <c r="Z68" i="15"/>
  <c r="X67" i="16"/>
  <c r="Y68" i="16"/>
  <c r="X42" i="16"/>
  <c r="Y43" i="16"/>
  <c r="N68" i="16"/>
  <c r="T68" i="16" s="1"/>
  <c r="M67" i="16"/>
  <c r="N43" i="16"/>
  <c r="T43" i="16" s="1"/>
  <c r="M42" i="16"/>
  <c r="Y18" i="15"/>
  <c r="X17" i="15"/>
  <c r="N40" i="15"/>
  <c r="T40" i="15" s="1"/>
  <c r="M39" i="15"/>
  <c r="Z41" i="15"/>
  <c r="N67" i="15"/>
  <c r="T67" i="15" s="1"/>
  <c r="M66" i="15"/>
  <c r="N17" i="15"/>
  <c r="T17" i="15" s="1"/>
  <c r="M16" i="15"/>
  <c r="X66" i="15"/>
  <c r="Y67" i="15"/>
  <c r="Z18" i="15"/>
  <c r="Y41" i="15"/>
  <c r="X40" i="15"/>
  <c r="Z44" i="14"/>
  <c r="Z19" i="14"/>
  <c r="Y43" i="14"/>
  <c r="X42" i="14"/>
  <c r="N18" i="14"/>
  <c r="T18" i="14" s="1"/>
  <c r="M17" i="14"/>
  <c r="Y18" i="14"/>
  <c r="X17" i="14"/>
  <c r="N67" i="14"/>
  <c r="T67" i="14" s="1"/>
  <c r="M66" i="14"/>
  <c r="N43" i="14"/>
  <c r="T43" i="14" s="1"/>
  <c r="Z43" i="14" s="1"/>
  <c r="M42" i="14"/>
  <c r="Z68" i="14"/>
  <c r="X66" i="14"/>
  <c r="Y67" i="14"/>
  <c r="Z19" i="8"/>
  <c r="Z70" i="9"/>
  <c r="Y69" i="9"/>
  <c r="X68" i="9"/>
  <c r="M68" i="9"/>
  <c r="N69" i="9"/>
  <c r="T69" i="9" s="1"/>
  <c r="Z42" i="9"/>
  <c r="Y68" i="13"/>
  <c r="X67" i="13"/>
  <c r="N68" i="13"/>
  <c r="T68" i="13" s="1"/>
  <c r="M67" i="13"/>
  <c r="Z69" i="13"/>
  <c r="M42" i="12"/>
  <c r="N43" i="12"/>
  <c r="T43" i="12" s="1"/>
  <c r="X42" i="12"/>
  <c r="Y43" i="12"/>
  <c r="Z44" i="12"/>
  <c r="Z18" i="13"/>
  <c r="Z70" i="12"/>
  <c r="N19" i="12"/>
  <c r="T19" i="12" s="1"/>
  <c r="M18" i="12"/>
  <c r="Y19" i="12"/>
  <c r="X18" i="12"/>
  <c r="Z20" i="12"/>
  <c r="N44" i="11"/>
  <c r="T44" i="11" s="1"/>
  <c r="M43" i="11"/>
  <c r="Z45" i="11"/>
  <c r="Y44" i="11"/>
  <c r="X43" i="11"/>
  <c r="Z68" i="10"/>
  <c r="Z41" i="7"/>
  <c r="X43" i="6"/>
  <c r="Y44" i="6"/>
  <c r="Z44" i="6" s="1"/>
  <c r="N43" i="6"/>
  <c r="T43" i="6" s="1"/>
  <c r="M42" i="6"/>
  <c r="Z70" i="6"/>
  <c r="Z19" i="6"/>
  <c r="Z18" i="5"/>
  <c r="Y42" i="13"/>
  <c r="Z42" i="13" s="1"/>
  <c r="X41" i="13"/>
  <c r="Y17" i="13"/>
  <c r="X16" i="13"/>
  <c r="N41" i="13"/>
  <c r="T41" i="13" s="1"/>
  <c r="M40" i="13"/>
  <c r="N17" i="13"/>
  <c r="T17" i="13" s="1"/>
  <c r="M16" i="13"/>
  <c r="X68" i="12"/>
  <c r="Y69" i="12"/>
  <c r="N69" i="12"/>
  <c r="T69" i="12" s="1"/>
  <c r="M68" i="12"/>
  <c r="X68" i="11"/>
  <c r="Y69" i="11"/>
  <c r="N16" i="11"/>
  <c r="T16" i="11" s="1"/>
  <c r="M15" i="11"/>
  <c r="N69" i="11"/>
  <c r="T69" i="11" s="1"/>
  <c r="M68" i="11"/>
  <c r="Z70" i="11"/>
  <c r="Y17" i="11"/>
  <c r="Z17" i="11" s="1"/>
  <c r="X16" i="11"/>
  <c r="Z19" i="10"/>
  <c r="Y18" i="10"/>
  <c r="X17" i="10"/>
  <c r="X66" i="10"/>
  <c r="Y67" i="10"/>
  <c r="Y43" i="10"/>
  <c r="Z43" i="10" s="1"/>
  <c r="X42" i="10"/>
  <c r="N42" i="10"/>
  <c r="T42" i="10" s="1"/>
  <c r="M41" i="10"/>
  <c r="N67" i="10"/>
  <c r="T67" i="10" s="1"/>
  <c r="M66" i="10"/>
  <c r="N18" i="10"/>
  <c r="T18" i="10" s="1"/>
  <c r="M17" i="10"/>
  <c r="Y18" i="9"/>
  <c r="X17" i="9"/>
  <c r="N41" i="9"/>
  <c r="T41" i="9" s="1"/>
  <c r="M40" i="9"/>
  <c r="Y41" i="9"/>
  <c r="X40" i="9"/>
  <c r="N18" i="9"/>
  <c r="T18" i="9" s="1"/>
  <c r="Z18" i="9" s="1"/>
  <c r="M17" i="9"/>
  <c r="Z19" i="9"/>
  <c r="N69" i="8"/>
  <c r="T69" i="8" s="1"/>
  <c r="M68" i="8"/>
  <c r="N41" i="8"/>
  <c r="T41" i="8" s="1"/>
  <c r="M40" i="8"/>
  <c r="X41" i="8"/>
  <c r="Y42" i="8"/>
  <c r="Z42" i="8" s="1"/>
  <c r="N17" i="8"/>
  <c r="T17" i="8" s="1"/>
  <c r="M16" i="8"/>
  <c r="X68" i="8"/>
  <c r="Y69" i="8"/>
  <c r="Z70" i="8"/>
  <c r="Y18" i="8"/>
  <c r="Z18" i="8" s="1"/>
  <c r="X17" i="8"/>
  <c r="X17" i="7"/>
  <c r="Y18" i="7"/>
  <c r="Y40" i="7"/>
  <c r="X39" i="7"/>
  <c r="X68" i="7"/>
  <c r="Y69" i="7"/>
  <c r="N69" i="7"/>
  <c r="T69" i="7" s="1"/>
  <c r="M68" i="7"/>
  <c r="N18" i="7"/>
  <c r="T18" i="7" s="1"/>
  <c r="M17" i="7"/>
  <c r="N40" i="7"/>
  <c r="T40" i="7" s="1"/>
  <c r="Z40" i="7" s="1"/>
  <c r="M39" i="7"/>
  <c r="Z70" i="7"/>
  <c r="N69" i="6"/>
  <c r="T69" i="6" s="1"/>
  <c r="M68" i="6"/>
  <c r="N18" i="6"/>
  <c r="T18" i="6" s="1"/>
  <c r="M17" i="6"/>
  <c r="Y18" i="6"/>
  <c r="X17" i="6"/>
  <c r="X68" i="6"/>
  <c r="Y69" i="6"/>
  <c r="X41" i="5"/>
  <c r="Y42" i="5"/>
  <c r="Z42" i="5" s="1"/>
  <c r="Y17" i="5"/>
  <c r="X16" i="5"/>
  <c r="X68" i="5"/>
  <c r="Y69" i="5"/>
  <c r="Z69" i="5" s="1"/>
  <c r="N41" i="5"/>
  <c r="T41" i="5" s="1"/>
  <c r="M40" i="5"/>
  <c r="N68" i="5"/>
  <c r="T68" i="5" s="1"/>
  <c r="M67" i="5"/>
  <c r="N17" i="5"/>
  <c r="T17" i="5" s="1"/>
  <c r="M16" i="5"/>
  <c r="Z43" i="16" l="1"/>
  <c r="X16" i="16"/>
  <c r="Y17" i="16"/>
  <c r="M15" i="16"/>
  <c r="N16" i="16"/>
  <c r="T16" i="16" s="1"/>
  <c r="Z68" i="16"/>
  <c r="Z17" i="16"/>
  <c r="Y42" i="16"/>
  <c r="X41" i="16"/>
  <c r="N42" i="16"/>
  <c r="T42" i="16" s="1"/>
  <c r="Z42" i="16" s="1"/>
  <c r="M41" i="16"/>
  <c r="N67" i="16"/>
  <c r="T67" i="16" s="1"/>
  <c r="M66" i="16"/>
  <c r="X66" i="16"/>
  <c r="Y67" i="16"/>
  <c r="Y66" i="15"/>
  <c r="X65" i="15"/>
  <c r="N66" i="15"/>
  <c r="T66" i="15" s="1"/>
  <c r="M65" i="15"/>
  <c r="X39" i="15"/>
  <c r="Y40" i="15"/>
  <c r="Z40" i="15" s="1"/>
  <c r="Y17" i="15"/>
  <c r="Z17" i="15" s="1"/>
  <c r="X16" i="15"/>
  <c r="N16" i="15"/>
  <c r="T16" i="15" s="1"/>
  <c r="M15" i="15"/>
  <c r="Z67" i="15"/>
  <c r="N39" i="15"/>
  <c r="T39" i="15" s="1"/>
  <c r="M38" i="15"/>
  <c r="N42" i="14"/>
  <c r="T42" i="14" s="1"/>
  <c r="M41" i="14"/>
  <c r="X65" i="14"/>
  <c r="Y66" i="14"/>
  <c r="N66" i="14"/>
  <c r="T66" i="14" s="1"/>
  <c r="M65" i="14"/>
  <c r="N17" i="14"/>
  <c r="T17" i="14" s="1"/>
  <c r="M16" i="14"/>
  <c r="X16" i="14"/>
  <c r="Y17" i="14"/>
  <c r="Z67" i="14"/>
  <c r="Z18" i="14"/>
  <c r="Y42" i="14"/>
  <c r="X41" i="14"/>
  <c r="N68" i="9"/>
  <c r="T68" i="9" s="1"/>
  <c r="M67" i="9"/>
  <c r="X67" i="9"/>
  <c r="Y68" i="9"/>
  <c r="Z68" i="9" s="1"/>
  <c r="Z69" i="9"/>
  <c r="Z68" i="13"/>
  <c r="N67" i="13"/>
  <c r="T67" i="13" s="1"/>
  <c r="M66" i="13"/>
  <c r="Z17" i="5"/>
  <c r="X66" i="13"/>
  <c r="Y67" i="13"/>
  <c r="Z41" i="9"/>
  <c r="X41" i="12"/>
  <c r="Y42" i="12"/>
  <c r="Z43" i="12"/>
  <c r="N42" i="12"/>
  <c r="T42" i="12" s="1"/>
  <c r="M41" i="12"/>
  <c r="Z17" i="13"/>
  <c r="Z19" i="12"/>
  <c r="Z44" i="11"/>
  <c r="Z69" i="12"/>
  <c r="N18" i="12"/>
  <c r="T18" i="12" s="1"/>
  <c r="M17" i="12"/>
  <c r="Y18" i="12"/>
  <c r="X17" i="12"/>
  <c r="N43" i="11"/>
  <c r="T43" i="11" s="1"/>
  <c r="M42" i="11"/>
  <c r="Y43" i="11"/>
  <c r="X42" i="11"/>
  <c r="M41" i="6"/>
  <c r="N42" i="6"/>
  <c r="T42" i="6" s="1"/>
  <c r="X42" i="6"/>
  <c r="Y43" i="6"/>
  <c r="Z43" i="6" s="1"/>
  <c r="Y41" i="13"/>
  <c r="Z41" i="13" s="1"/>
  <c r="X40" i="13"/>
  <c r="Y16" i="13"/>
  <c r="X15" i="13"/>
  <c r="N40" i="13"/>
  <c r="T40" i="13" s="1"/>
  <c r="M39" i="13"/>
  <c r="N16" i="13"/>
  <c r="T16" i="13" s="1"/>
  <c r="M15" i="13"/>
  <c r="N68" i="12"/>
  <c r="T68" i="12" s="1"/>
  <c r="M67" i="12"/>
  <c r="X67" i="12"/>
  <c r="Y68" i="12"/>
  <c r="N15" i="11"/>
  <c r="T15" i="11" s="1"/>
  <c r="M14" i="11"/>
  <c r="Y16" i="11"/>
  <c r="Z16" i="11" s="1"/>
  <c r="X15" i="11"/>
  <c r="N68" i="11"/>
  <c r="T68" i="11" s="1"/>
  <c r="M67" i="11"/>
  <c r="Z69" i="11"/>
  <c r="X67" i="11"/>
  <c r="Y68" i="11"/>
  <c r="N66" i="10"/>
  <c r="T66" i="10" s="1"/>
  <c r="M65" i="10"/>
  <c r="Y42" i="10"/>
  <c r="Z42" i="10" s="1"/>
  <c r="X41" i="10"/>
  <c r="Z67" i="10"/>
  <c r="Y17" i="10"/>
  <c r="X16" i="10"/>
  <c r="N17" i="10"/>
  <c r="T17" i="10" s="1"/>
  <c r="M16" i="10"/>
  <c r="N41" i="10"/>
  <c r="T41" i="10" s="1"/>
  <c r="M40" i="10"/>
  <c r="Z18" i="10"/>
  <c r="X65" i="10"/>
  <c r="Y66" i="10"/>
  <c r="Y17" i="9"/>
  <c r="X16" i="9"/>
  <c r="Y40" i="9"/>
  <c r="X39" i="9"/>
  <c r="N17" i="9"/>
  <c r="T17" i="9" s="1"/>
  <c r="M16" i="9"/>
  <c r="N40" i="9"/>
  <c r="T40" i="9" s="1"/>
  <c r="M39" i="9"/>
  <c r="N40" i="8"/>
  <c r="T40" i="8" s="1"/>
  <c r="M39" i="8"/>
  <c r="X67" i="8"/>
  <c r="Y68" i="8"/>
  <c r="N68" i="8"/>
  <c r="T68" i="8" s="1"/>
  <c r="M67" i="8"/>
  <c r="Y17" i="8"/>
  <c r="Z17" i="8" s="1"/>
  <c r="X16" i="8"/>
  <c r="N16" i="8"/>
  <c r="T16" i="8" s="1"/>
  <c r="M15" i="8"/>
  <c r="X40" i="8"/>
  <c r="Y41" i="8"/>
  <c r="Z41" i="8" s="1"/>
  <c r="Z69" i="8"/>
  <c r="N39" i="7"/>
  <c r="T39" i="7" s="1"/>
  <c r="M38" i="7"/>
  <c r="N68" i="7"/>
  <c r="T68" i="7" s="1"/>
  <c r="M67" i="7"/>
  <c r="Y39" i="7"/>
  <c r="X38" i="7"/>
  <c r="Z69" i="7"/>
  <c r="N17" i="7"/>
  <c r="T17" i="7" s="1"/>
  <c r="M16" i="7"/>
  <c r="Z18" i="7"/>
  <c r="X67" i="7"/>
  <c r="Y68" i="7"/>
  <c r="Y17" i="7"/>
  <c r="X16" i="7"/>
  <c r="Y17" i="6"/>
  <c r="X16" i="6"/>
  <c r="N17" i="6"/>
  <c r="T17" i="6" s="1"/>
  <c r="M16" i="6"/>
  <c r="X67" i="6"/>
  <c r="Y68" i="6"/>
  <c r="Z18" i="6"/>
  <c r="N68" i="6"/>
  <c r="T68" i="6" s="1"/>
  <c r="M67" i="6"/>
  <c r="Z69" i="6"/>
  <c r="N67" i="5"/>
  <c r="T67" i="5" s="1"/>
  <c r="M66" i="5"/>
  <c r="X67" i="5"/>
  <c r="Y68" i="5"/>
  <c r="Z68" i="5" s="1"/>
  <c r="N16" i="5"/>
  <c r="T16" i="5" s="1"/>
  <c r="M15" i="5"/>
  <c r="N40" i="5"/>
  <c r="T40" i="5" s="1"/>
  <c r="M39" i="5"/>
  <c r="Y16" i="5"/>
  <c r="X15" i="5"/>
  <c r="Y41" i="5"/>
  <c r="Z41" i="5" s="1"/>
  <c r="X40" i="5"/>
  <c r="Z67" i="16" l="1"/>
  <c r="N15" i="16"/>
  <c r="T15" i="16" s="1"/>
  <c r="M14" i="16"/>
  <c r="X15" i="16"/>
  <c r="Y16" i="16"/>
  <c r="Z16" i="16" s="1"/>
  <c r="Z66" i="15"/>
  <c r="Y41" i="16"/>
  <c r="X40" i="16"/>
  <c r="X65" i="16"/>
  <c r="Y66" i="16"/>
  <c r="N66" i="16"/>
  <c r="T66" i="16" s="1"/>
  <c r="Z66" i="16" s="1"/>
  <c r="M65" i="16"/>
  <c r="N41" i="16"/>
  <c r="T41" i="16" s="1"/>
  <c r="M40" i="16"/>
  <c r="Y39" i="15"/>
  <c r="X38" i="15"/>
  <c r="N38" i="15"/>
  <c r="T38" i="15" s="1"/>
  <c r="M37" i="15"/>
  <c r="X64" i="15"/>
  <c r="Y65" i="15"/>
  <c r="X15" i="15"/>
  <c r="Y16" i="15"/>
  <c r="Z16" i="15" s="1"/>
  <c r="N65" i="15"/>
  <c r="T65" i="15" s="1"/>
  <c r="Z65" i="15" s="1"/>
  <c r="M64" i="15"/>
  <c r="Z39" i="15"/>
  <c r="N15" i="15"/>
  <c r="T15" i="15" s="1"/>
  <c r="M14" i="15"/>
  <c r="N16" i="14"/>
  <c r="T16" i="14" s="1"/>
  <c r="M15" i="14"/>
  <c r="Z17" i="14"/>
  <c r="X64" i="14"/>
  <c r="Y65" i="14"/>
  <c r="Y41" i="14"/>
  <c r="X40" i="14"/>
  <c r="N65" i="14"/>
  <c r="T65" i="14" s="1"/>
  <c r="M64" i="14"/>
  <c r="N41" i="14"/>
  <c r="T41" i="14" s="1"/>
  <c r="M40" i="14"/>
  <c r="X15" i="14"/>
  <c r="Y16" i="14"/>
  <c r="Z66" i="14"/>
  <c r="Z42" i="14"/>
  <c r="X66" i="9"/>
  <c r="Y67" i="9"/>
  <c r="M66" i="9"/>
  <c r="N67" i="9"/>
  <c r="T67" i="9" s="1"/>
  <c r="X65" i="13"/>
  <c r="Y66" i="13"/>
  <c r="N66" i="13"/>
  <c r="T66" i="13" s="1"/>
  <c r="M65" i="13"/>
  <c r="Z67" i="13"/>
  <c r="Z68" i="8"/>
  <c r="N41" i="12"/>
  <c r="T41" i="12" s="1"/>
  <c r="M40" i="12"/>
  <c r="X40" i="12"/>
  <c r="Y41" i="12"/>
  <c r="Z16" i="13"/>
  <c r="Z42" i="12"/>
  <c r="Z18" i="12"/>
  <c r="Z66" i="10"/>
  <c r="Z17" i="7"/>
  <c r="Y17" i="12"/>
  <c r="X16" i="12"/>
  <c r="N17" i="12"/>
  <c r="T17" i="12" s="1"/>
  <c r="M16" i="12"/>
  <c r="Y42" i="11"/>
  <c r="X41" i="11"/>
  <c r="N42" i="11"/>
  <c r="T42" i="11" s="1"/>
  <c r="M41" i="11"/>
  <c r="Z43" i="11"/>
  <c r="Z68" i="11"/>
  <c r="Z68" i="7"/>
  <c r="Z68" i="6"/>
  <c r="X41" i="6"/>
  <c r="Y42" i="6"/>
  <c r="Z42" i="6" s="1"/>
  <c r="M40" i="6"/>
  <c r="N41" i="6"/>
  <c r="T41" i="6" s="1"/>
  <c r="Y40" i="13"/>
  <c r="Z40" i="13" s="1"/>
  <c r="X39" i="13"/>
  <c r="N39" i="13"/>
  <c r="T39" i="13" s="1"/>
  <c r="M38" i="13"/>
  <c r="Y15" i="13"/>
  <c r="X14" i="13"/>
  <c r="N15" i="13"/>
  <c r="T15" i="13" s="1"/>
  <c r="M14" i="13"/>
  <c r="X66" i="12"/>
  <c r="Y67" i="12"/>
  <c r="N67" i="12"/>
  <c r="T67" i="12" s="1"/>
  <c r="M66" i="12"/>
  <c r="Z68" i="12"/>
  <c r="N14" i="11"/>
  <c r="T14" i="11" s="1"/>
  <c r="M13" i="11"/>
  <c r="Y15" i="11"/>
  <c r="Z15" i="11" s="1"/>
  <c r="X14" i="11"/>
  <c r="N67" i="11"/>
  <c r="T67" i="11" s="1"/>
  <c r="M66" i="11"/>
  <c r="X66" i="11"/>
  <c r="Y67" i="11"/>
  <c r="Z17" i="10"/>
  <c r="Y41" i="10"/>
  <c r="X40" i="10"/>
  <c r="X64" i="10"/>
  <c r="Y65" i="10"/>
  <c r="N40" i="10"/>
  <c r="T40" i="10" s="1"/>
  <c r="M39" i="10"/>
  <c r="Y16" i="10"/>
  <c r="X15" i="10"/>
  <c r="Z41" i="10"/>
  <c r="N65" i="10"/>
  <c r="T65" i="10" s="1"/>
  <c r="M64" i="10"/>
  <c r="N16" i="10"/>
  <c r="T16" i="10" s="1"/>
  <c r="M15" i="10"/>
  <c r="N39" i="9"/>
  <c r="T39" i="9" s="1"/>
  <c r="M38" i="9"/>
  <c r="Z40" i="9"/>
  <c r="Z17" i="9"/>
  <c r="N16" i="9"/>
  <c r="T16" i="9" s="1"/>
  <c r="M15" i="9"/>
  <c r="Y39" i="9"/>
  <c r="X38" i="9"/>
  <c r="Y16" i="9"/>
  <c r="X15" i="9"/>
  <c r="Y16" i="8"/>
  <c r="Z16" i="8" s="1"/>
  <c r="X15" i="8"/>
  <c r="N15" i="8"/>
  <c r="T15" i="8" s="1"/>
  <c r="M14" i="8"/>
  <c r="X66" i="8"/>
  <c r="Y67" i="8"/>
  <c r="N67" i="8"/>
  <c r="T67" i="8" s="1"/>
  <c r="M66" i="8"/>
  <c r="N39" i="8"/>
  <c r="T39" i="8" s="1"/>
  <c r="M38" i="8"/>
  <c r="X39" i="8"/>
  <c r="Y40" i="8"/>
  <c r="Z40" i="8" s="1"/>
  <c r="N67" i="7"/>
  <c r="T67" i="7" s="1"/>
  <c r="M66" i="7"/>
  <c r="X66" i="7"/>
  <c r="Y67" i="7"/>
  <c r="Y16" i="7"/>
  <c r="X15" i="7"/>
  <c r="Y38" i="7"/>
  <c r="X37" i="7"/>
  <c r="N38" i="7"/>
  <c r="T38" i="7" s="1"/>
  <c r="M37" i="7"/>
  <c r="N16" i="7"/>
  <c r="T16" i="7" s="1"/>
  <c r="M15" i="7"/>
  <c r="Z39" i="7"/>
  <c r="N16" i="6"/>
  <c r="T16" i="6" s="1"/>
  <c r="M15" i="6"/>
  <c r="N67" i="6"/>
  <c r="T67" i="6" s="1"/>
  <c r="M66" i="6"/>
  <c r="Z17" i="6"/>
  <c r="Y16" i="6"/>
  <c r="X15" i="6"/>
  <c r="X66" i="6"/>
  <c r="Y67" i="6"/>
  <c r="Y15" i="5"/>
  <c r="X14" i="5"/>
  <c r="X66" i="5"/>
  <c r="Y67" i="5"/>
  <c r="Z67" i="5" s="1"/>
  <c r="N15" i="5"/>
  <c r="T15" i="5" s="1"/>
  <c r="Z15" i="5" s="1"/>
  <c r="M14" i="5"/>
  <c r="Y40" i="5"/>
  <c r="Z40" i="5" s="1"/>
  <c r="X39" i="5"/>
  <c r="Z16" i="5"/>
  <c r="N66" i="5"/>
  <c r="T66" i="5" s="1"/>
  <c r="M65" i="5"/>
  <c r="N39" i="5"/>
  <c r="T39" i="5" s="1"/>
  <c r="M38" i="5"/>
  <c r="Z41" i="16" l="1"/>
  <c r="X14" i="16"/>
  <c r="Y15" i="16"/>
  <c r="M13" i="16"/>
  <c r="N14" i="16"/>
  <c r="T14" i="16" s="1"/>
  <c r="Z15" i="16"/>
  <c r="X64" i="16"/>
  <c r="Y65" i="16"/>
  <c r="X39" i="16"/>
  <c r="Y40" i="16"/>
  <c r="N40" i="16"/>
  <c r="T40" i="16" s="1"/>
  <c r="Z40" i="16" s="1"/>
  <c r="M39" i="16"/>
  <c r="N65" i="16"/>
  <c r="T65" i="16" s="1"/>
  <c r="M64" i="16"/>
  <c r="N64" i="15"/>
  <c r="T64" i="15" s="1"/>
  <c r="M63" i="15"/>
  <c r="N37" i="15"/>
  <c r="T37" i="15" s="1"/>
  <c r="M36" i="15"/>
  <c r="Y38" i="15"/>
  <c r="Z38" i="15" s="1"/>
  <c r="X37" i="15"/>
  <c r="Y15" i="15"/>
  <c r="Z15" i="15" s="1"/>
  <c r="X14" i="15"/>
  <c r="X63" i="15"/>
  <c r="Y64" i="15"/>
  <c r="N14" i="15"/>
  <c r="T14" i="15" s="1"/>
  <c r="M13" i="15"/>
  <c r="Z65" i="14"/>
  <c r="Z41" i="14"/>
  <c r="Y15" i="14"/>
  <c r="X14" i="14"/>
  <c r="X63" i="14"/>
  <c r="Y64" i="14"/>
  <c r="N15" i="14"/>
  <c r="T15" i="14" s="1"/>
  <c r="M14" i="14"/>
  <c r="N40" i="14"/>
  <c r="T40" i="14" s="1"/>
  <c r="M39" i="14"/>
  <c r="Y40" i="14"/>
  <c r="X39" i="14"/>
  <c r="N64" i="14"/>
  <c r="T64" i="14" s="1"/>
  <c r="M63" i="14"/>
  <c r="Z16" i="14"/>
  <c r="Z67" i="9"/>
  <c r="N66" i="9"/>
  <c r="T66" i="9" s="1"/>
  <c r="M65" i="9"/>
  <c r="X65" i="9"/>
  <c r="Y66" i="9"/>
  <c r="Z41" i="12"/>
  <c r="Z66" i="13"/>
  <c r="M64" i="13"/>
  <c r="N65" i="13"/>
  <c r="T65" i="13" s="1"/>
  <c r="Y65" i="13"/>
  <c r="X64" i="13"/>
  <c r="Y40" i="12"/>
  <c r="X39" i="12"/>
  <c r="M39" i="12"/>
  <c r="N40" i="12"/>
  <c r="T40" i="12" s="1"/>
  <c r="Z67" i="12"/>
  <c r="Z42" i="11"/>
  <c r="Z16" i="9"/>
  <c r="Z67" i="8"/>
  <c r="Z16" i="6"/>
  <c r="N16" i="12"/>
  <c r="T16" i="12" s="1"/>
  <c r="M15" i="12"/>
  <c r="Y16" i="12"/>
  <c r="X15" i="12"/>
  <c r="Z17" i="12"/>
  <c r="N41" i="11"/>
  <c r="T41" i="11" s="1"/>
  <c r="M40" i="11"/>
  <c r="Y41" i="11"/>
  <c r="X40" i="11"/>
  <c r="Z65" i="10"/>
  <c r="Z38" i="7"/>
  <c r="Z67" i="7"/>
  <c r="N40" i="6"/>
  <c r="T40" i="6" s="1"/>
  <c r="M39" i="6"/>
  <c r="X40" i="6"/>
  <c r="Y41" i="6"/>
  <c r="Z41" i="6" s="1"/>
  <c r="N14" i="13"/>
  <c r="T14" i="13" s="1"/>
  <c r="M13" i="13"/>
  <c r="N38" i="13"/>
  <c r="T38" i="13" s="1"/>
  <c r="M37" i="13"/>
  <c r="Z15" i="13"/>
  <c r="Y39" i="13"/>
  <c r="Z39" i="13" s="1"/>
  <c r="X38" i="13"/>
  <c r="X13" i="13"/>
  <c r="Y14" i="13"/>
  <c r="N66" i="12"/>
  <c r="T66" i="12" s="1"/>
  <c r="M65" i="12"/>
  <c r="X65" i="12"/>
  <c r="Y66" i="12"/>
  <c r="Z67" i="11"/>
  <c r="Y14" i="11"/>
  <c r="Z14" i="11" s="1"/>
  <c r="X13" i="11"/>
  <c r="X65" i="11"/>
  <c r="Y66" i="11"/>
  <c r="N13" i="11"/>
  <c r="T13" i="11" s="1"/>
  <c r="M12" i="11"/>
  <c r="N66" i="11"/>
  <c r="T66" i="11" s="1"/>
  <c r="M65" i="11"/>
  <c r="N64" i="10"/>
  <c r="T64" i="10" s="1"/>
  <c r="M63" i="10"/>
  <c r="X63" i="10"/>
  <c r="Y64" i="10"/>
  <c r="N39" i="10"/>
  <c r="T39" i="10" s="1"/>
  <c r="M38" i="10"/>
  <c r="Y40" i="10"/>
  <c r="X39" i="10"/>
  <c r="N15" i="10"/>
  <c r="T15" i="10" s="1"/>
  <c r="M14" i="10"/>
  <c r="Z40" i="10"/>
  <c r="Z16" i="10"/>
  <c r="Y15" i="10"/>
  <c r="X14" i="10"/>
  <c r="Y15" i="9"/>
  <c r="X14" i="9"/>
  <c r="N15" i="9"/>
  <c r="T15" i="9" s="1"/>
  <c r="M14" i="9"/>
  <c r="N38" i="9"/>
  <c r="T38" i="9" s="1"/>
  <c r="M37" i="9"/>
  <c r="Y38" i="9"/>
  <c r="X37" i="9"/>
  <c r="Z39" i="9"/>
  <c r="X38" i="8"/>
  <c r="Y39" i="8"/>
  <c r="Z39" i="8" s="1"/>
  <c r="N14" i="8"/>
  <c r="T14" i="8" s="1"/>
  <c r="M13" i="8"/>
  <c r="N38" i="8"/>
  <c r="T38" i="8" s="1"/>
  <c r="M37" i="8"/>
  <c r="Y15" i="8"/>
  <c r="Z15" i="8" s="1"/>
  <c r="X14" i="8"/>
  <c r="N66" i="8"/>
  <c r="T66" i="8" s="1"/>
  <c r="M65" i="8"/>
  <c r="X65" i="8"/>
  <c r="Y66" i="8"/>
  <c r="Y37" i="7"/>
  <c r="X36" i="7"/>
  <c r="Z16" i="7"/>
  <c r="X65" i="7"/>
  <c r="Y66" i="7"/>
  <c r="N15" i="7"/>
  <c r="T15" i="7" s="1"/>
  <c r="M14" i="7"/>
  <c r="N37" i="7"/>
  <c r="T37" i="7" s="1"/>
  <c r="M36" i="7"/>
  <c r="X14" i="7"/>
  <c r="Y15" i="7"/>
  <c r="N66" i="7"/>
  <c r="T66" i="7" s="1"/>
  <c r="M65" i="7"/>
  <c r="Y15" i="6"/>
  <c r="X14" i="6"/>
  <c r="Z67" i="6"/>
  <c r="N15" i="6"/>
  <c r="T15" i="6" s="1"/>
  <c r="M14" i="6"/>
  <c r="X65" i="6"/>
  <c r="Y66" i="6"/>
  <c r="N66" i="6"/>
  <c r="T66" i="6" s="1"/>
  <c r="M65" i="6"/>
  <c r="N14" i="5"/>
  <c r="T14" i="5" s="1"/>
  <c r="M13" i="5"/>
  <c r="N65" i="5"/>
  <c r="T65" i="5" s="1"/>
  <c r="M64" i="5"/>
  <c r="X65" i="5"/>
  <c r="Y66" i="5"/>
  <c r="Z66" i="5" s="1"/>
  <c r="N38" i="5"/>
  <c r="T38" i="5" s="1"/>
  <c r="M37" i="5"/>
  <c r="Y14" i="5"/>
  <c r="X13" i="5"/>
  <c r="X38" i="5"/>
  <c r="Y39" i="5"/>
  <c r="Z39" i="5" s="1"/>
  <c r="M12" i="16" l="1"/>
  <c r="N13" i="16"/>
  <c r="T13" i="16" s="1"/>
  <c r="Z65" i="16"/>
  <c r="Y14" i="16"/>
  <c r="Z14" i="16" s="1"/>
  <c r="X13" i="16"/>
  <c r="N64" i="16"/>
  <c r="T64" i="16" s="1"/>
  <c r="Z64" i="16" s="1"/>
  <c r="M63" i="16"/>
  <c r="N39" i="16"/>
  <c r="T39" i="16" s="1"/>
  <c r="M38" i="16"/>
  <c r="Y39" i="16"/>
  <c r="X38" i="16"/>
  <c r="X63" i="16"/>
  <c r="Y64" i="16"/>
  <c r="N36" i="15"/>
  <c r="T36" i="15" s="1"/>
  <c r="M35" i="15"/>
  <c r="Y14" i="15"/>
  <c r="Z14" i="15" s="1"/>
  <c r="X13" i="15"/>
  <c r="N63" i="15"/>
  <c r="T63" i="15" s="1"/>
  <c r="M62" i="15"/>
  <c r="X62" i="15"/>
  <c r="Y63" i="15"/>
  <c r="X36" i="15"/>
  <c r="Y37" i="15"/>
  <c r="Z37" i="15" s="1"/>
  <c r="Z64" i="15"/>
  <c r="N13" i="15"/>
  <c r="T13" i="15" s="1"/>
  <c r="M12" i="15"/>
  <c r="Z15" i="14"/>
  <c r="Z64" i="14"/>
  <c r="Z40" i="14"/>
  <c r="X62" i="14"/>
  <c r="Y63" i="14"/>
  <c r="N63" i="14"/>
  <c r="T63" i="14" s="1"/>
  <c r="M62" i="14"/>
  <c r="N39" i="14"/>
  <c r="T39" i="14" s="1"/>
  <c r="M38" i="14"/>
  <c r="Y39" i="14"/>
  <c r="X38" i="14"/>
  <c r="N14" i="14"/>
  <c r="T14" i="14" s="1"/>
  <c r="M13" i="14"/>
  <c r="Y14" i="14"/>
  <c r="X13" i="14"/>
  <c r="Z66" i="9"/>
  <c r="Y65" i="9"/>
  <c r="X64" i="9"/>
  <c r="N65" i="9"/>
  <c r="T65" i="9" s="1"/>
  <c r="M64" i="9"/>
  <c r="Z40" i="12"/>
  <c r="Z15" i="9"/>
  <c r="X63" i="13"/>
  <c r="Y64" i="13"/>
  <c r="Z65" i="13"/>
  <c r="N64" i="13"/>
  <c r="T64" i="13" s="1"/>
  <c r="M63" i="13"/>
  <c r="M38" i="12"/>
  <c r="N39" i="12"/>
  <c r="T39" i="12" s="1"/>
  <c r="X38" i="12"/>
  <c r="Y39" i="12"/>
  <c r="Z41" i="11"/>
  <c r="Z66" i="12"/>
  <c r="X14" i="12"/>
  <c r="Y15" i="12"/>
  <c r="Z16" i="12"/>
  <c r="N15" i="12"/>
  <c r="T15" i="12" s="1"/>
  <c r="M14" i="12"/>
  <c r="Y40" i="11"/>
  <c r="X39" i="11"/>
  <c r="N40" i="11"/>
  <c r="T40" i="11" s="1"/>
  <c r="M39" i="11"/>
  <c r="Z66" i="8"/>
  <c r="Z66" i="7"/>
  <c r="Z37" i="7"/>
  <c r="Z66" i="6"/>
  <c r="Y40" i="6"/>
  <c r="Z40" i="6" s="1"/>
  <c r="X39" i="6"/>
  <c r="N39" i="6"/>
  <c r="T39" i="6" s="1"/>
  <c r="M38" i="6"/>
  <c r="Z15" i="6"/>
  <c r="N13" i="13"/>
  <c r="T13" i="13" s="1"/>
  <c r="M12" i="13"/>
  <c r="Z14" i="13"/>
  <c r="Y13" i="13"/>
  <c r="X12" i="13"/>
  <c r="N37" i="13"/>
  <c r="T37" i="13" s="1"/>
  <c r="M36" i="13"/>
  <c r="Y38" i="13"/>
  <c r="Z38" i="13" s="1"/>
  <c r="X37" i="13"/>
  <c r="X64" i="12"/>
  <c r="Y65" i="12"/>
  <c r="N65" i="12"/>
  <c r="T65" i="12" s="1"/>
  <c r="M64" i="12"/>
  <c r="X64" i="11"/>
  <c r="Y65" i="11"/>
  <c r="N65" i="11"/>
  <c r="T65" i="11" s="1"/>
  <c r="M64" i="11"/>
  <c r="N12" i="11"/>
  <c r="T12" i="11" s="1"/>
  <c r="M11" i="11"/>
  <c r="Y13" i="11"/>
  <c r="Z13" i="11" s="1"/>
  <c r="X12" i="11"/>
  <c r="Z66" i="11"/>
  <c r="Y39" i="10"/>
  <c r="Z39" i="10" s="1"/>
  <c r="X38" i="10"/>
  <c r="X62" i="10"/>
  <c r="Y63" i="10"/>
  <c r="Y14" i="10"/>
  <c r="X13" i="10"/>
  <c r="N14" i="10"/>
  <c r="T14" i="10" s="1"/>
  <c r="M13" i="10"/>
  <c r="N38" i="10"/>
  <c r="T38" i="10" s="1"/>
  <c r="M37" i="10"/>
  <c r="N63" i="10"/>
  <c r="T63" i="10" s="1"/>
  <c r="M62" i="10"/>
  <c r="Z15" i="10"/>
  <c r="Z64" i="10"/>
  <c r="Y14" i="9"/>
  <c r="X13" i="9"/>
  <c r="N37" i="9"/>
  <c r="T37" i="9" s="1"/>
  <c r="M36" i="9"/>
  <c r="Z38" i="9"/>
  <c r="N14" i="9"/>
  <c r="T14" i="9" s="1"/>
  <c r="M13" i="9"/>
  <c r="Y37" i="9"/>
  <c r="X36" i="9"/>
  <c r="N13" i="8"/>
  <c r="T13" i="8" s="1"/>
  <c r="M12" i="8"/>
  <c r="Y14" i="8"/>
  <c r="Z14" i="8" s="1"/>
  <c r="X13" i="8"/>
  <c r="N37" i="8"/>
  <c r="T37" i="8" s="1"/>
  <c r="M36" i="8"/>
  <c r="N65" i="8"/>
  <c r="T65" i="8" s="1"/>
  <c r="M64" i="8"/>
  <c r="X64" i="8"/>
  <c r="Y65" i="8"/>
  <c r="X37" i="8"/>
  <c r="Y38" i="8"/>
  <c r="Z38" i="8" s="1"/>
  <c r="X64" i="7"/>
  <c r="Y65" i="7"/>
  <c r="N14" i="7"/>
  <c r="T14" i="7" s="1"/>
  <c r="M13" i="7"/>
  <c r="X13" i="7"/>
  <c r="Y14" i="7"/>
  <c r="Z15" i="7"/>
  <c r="X35" i="7"/>
  <c r="Y36" i="7"/>
  <c r="N65" i="7"/>
  <c r="T65" i="7" s="1"/>
  <c r="M64" i="7"/>
  <c r="N36" i="7"/>
  <c r="T36" i="7" s="1"/>
  <c r="M35" i="7"/>
  <c r="N14" i="6"/>
  <c r="T14" i="6" s="1"/>
  <c r="M13" i="6"/>
  <c r="N65" i="6"/>
  <c r="T65" i="6" s="1"/>
  <c r="M64" i="6"/>
  <c r="Y14" i="6"/>
  <c r="X13" i="6"/>
  <c r="X64" i="6"/>
  <c r="Y65" i="6"/>
  <c r="N37" i="5"/>
  <c r="T37" i="5" s="1"/>
  <c r="M36" i="5"/>
  <c r="N64" i="5"/>
  <c r="T64" i="5" s="1"/>
  <c r="M63" i="5"/>
  <c r="N13" i="5"/>
  <c r="T13" i="5" s="1"/>
  <c r="M12" i="5"/>
  <c r="Y13" i="5"/>
  <c r="X12" i="5"/>
  <c r="X37" i="5"/>
  <c r="Y38" i="5"/>
  <c r="Z38" i="5" s="1"/>
  <c r="X64" i="5"/>
  <c r="Y65" i="5"/>
  <c r="Z65" i="5" s="1"/>
  <c r="Z14" i="5"/>
  <c r="X12" i="16" l="1"/>
  <c r="Y13" i="16"/>
  <c r="Z13" i="16"/>
  <c r="M11" i="16"/>
  <c r="N12" i="16"/>
  <c r="T12" i="16" s="1"/>
  <c r="Z63" i="15"/>
  <c r="Y38" i="16"/>
  <c r="X37" i="16"/>
  <c r="X62" i="16"/>
  <c r="Y63" i="16"/>
  <c r="N38" i="16"/>
  <c r="T38" i="16" s="1"/>
  <c r="Z38" i="16" s="1"/>
  <c r="M37" i="16"/>
  <c r="Z39" i="16"/>
  <c r="N63" i="16"/>
  <c r="T63" i="16" s="1"/>
  <c r="M62" i="16"/>
  <c r="Y36" i="15"/>
  <c r="X35" i="15"/>
  <c r="X12" i="15"/>
  <c r="Y13" i="15"/>
  <c r="Z13" i="15" s="1"/>
  <c r="X61" i="15"/>
  <c r="Y62" i="15"/>
  <c r="N12" i="15"/>
  <c r="T12" i="15" s="1"/>
  <c r="M11" i="15"/>
  <c r="N62" i="15"/>
  <c r="T62" i="15" s="1"/>
  <c r="Z62" i="15" s="1"/>
  <c r="M61" i="15"/>
  <c r="N35" i="15"/>
  <c r="T35" i="15" s="1"/>
  <c r="M34" i="15"/>
  <c r="Z36" i="15"/>
  <c r="Z63" i="14"/>
  <c r="Z14" i="14"/>
  <c r="Z39" i="14"/>
  <c r="X61" i="14"/>
  <c r="Y62" i="14"/>
  <c r="X12" i="14"/>
  <c r="Y13" i="14"/>
  <c r="X37" i="14"/>
  <c r="Y38" i="14"/>
  <c r="N62" i="14"/>
  <c r="T62" i="14" s="1"/>
  <c r="M61" i="14"/>
  <c r="N13" i="14"/>
  <c r="T13" i="14" s="1"/>
  <c r="M12" i="14"/>
  <c r="N38" i="14"/>
  <c r="T38" i="14" s="1"/>
  <c r="M37" i="14"/>
  <c r="N64" i="9"/>
  <c r="T64" i="9" s="1"/>
  <c r="M63" i="9"/>
  <c r="X63" i="9"/>
  <c r="Y64" i="9"/>
  <c r="Z64" i="9" s="1"/>
  <c r="Z65" i="9"/>
  <c r="Z64" i="13"/>
  <c r="Z15" i="12"/>
  <c r="Z39" i="12"/>
  <c r="Z65" i="7"/>
  <c r="N63" i="13"/>
  <c r="T63" i="13" s="1"/>
  <c r="M62" i="13"/>
  <c r="X62" i="13"/>
  <c r="Y63" i="13"/>
  <c r="Z13" i="5"/>
  <c r="X37" i="12"/>
  <c r="Y38" i="12"/>
  <c r="Z36" i="7"/>
  <c r="N38" i="12"/>
  <c r="T38" i="12" s="1"/>
  <c r="M37" i="12"/>
  <c r="Z40" i="11"/>
  <c r="Z14" i="10"/>
  <c r="N14" i="12"/>
  <c r="T14" i="12" s="1"/>
  <c r="M13" i="12"/>
  <c r="Y14" i="12"/>
  <c r="X13" i="12"/>
  <c r="Y39" i="11"/>
  <c r="X38" i="11"/>
  <c r="N39" i="11"/>
  <c r="T39" i="11" s="1"/>
  <c r="M38" i="11"/>
  <c r="Z65" i="11"/>
  <c r="Z63" i="10"/>
  <c r="Z14" i="9"/>
  <c r="M37" i="6"/>
  <c r="N38" i="6"/>
  <c r="T38" i="6" s="1"/>
  <c r="X38" i="6"/>
  <c r="Y39" i="6"/>
  <c r="Z39" i="6" s="1"/>
  <c r="N12" i="13"/>
  <c r="T12" i="13" s="1"/>
  <c r="M11" i="13"/>
  <c r="Y12" i="13"/>
  <c r="X11" i="13"/>
  <c r="Z13" i="13"/>
  <c r="Y37" i="13"/>
  <c r="Z37" i="13" s="1"/>
  <c r="X36" i="13"/>
  <c r="N36" i="13"/>
  <c r="T36" i="13" s="1"/>
  <c r="M35" i="13"/>
  <c r="N64" i="12"/>
  <c r="T64" i="12" s="1"/>
  <c r="M63" i="12"/>
  <c r="Z65" i="12"/>
  <c r="X63" i="12"/>
  <c r="Y64" i="12"/>
  <c r="N11" i="11"/>
  <c r="T11" i="11" s="1"/>
  <c r="M10" i="11"/>
  <c r="X63" i="11"/>
  <c r="Y64" i="11"/>
  <c r="Y12" i="11"/>
  <c r="Z12" i="11" s="1"/>
  <c r="X11" i="11"/>
  <c r="N64" i="11"/>
  <c r="T64" i="11" s="1"/>
  <c r="M63" i="11"/>
  <c r="N62" i="10"/>
  <c r="T62" i="10" s="1"/>
  <c r="M61" i="10"/>
  <c r="N13" i="10"/>
  <c r="T13" i="10" s="1"/>
  <c r="M12" i="10"/>
  <c r="X61" i="10"/>
  <c r="Y62" i="10"/>
  <c r="N37" i="10"/>
  <c r="T37" i="10" s="1"/>
  <c r="M36" i="10"/>
  <c r="Y13" i="10"/>
  <c r="X12" i="10"/>
  <c r="Y38" i="10"/>
  <c r="Z38" i="10" s="1"/>
  <c r="X37" i="10"/>
  <c r="N36" i="9"/>
  <c r="T36" i="9" s="1"/>
  <c r="M35" i="9"/>
  <c r="Z37" i="9"/>
  <c r="Y13" i="9"/>
  <c r="X12" i="9"/>
  <c r="Y36" i="9"/>
  <c r="X35" i="9"/>
  <c r="N13" i="9"/>
  <c r="T13" i="9" s="1"/>
  <c r="M12" i="9"/>
  <c r="Z65" i="8"/>
  <c r="N36" i="8"/>
  <c r="T36" i="8" s="1"/>
  <c r="M35" i="8"/>
  <c r="X63" i="8"/>
  <c r="Y64" i="8"/>
  <c r="N12" i="8"/>
  <c r="T12" i="8" s="1"/>
  <c r="M11" i="8"/>
  <c r="X36" i="8"/>
  <c r="Y37" i="8"/>
  <c r="Z37" i="8" s="1"/>
  <c r="N64" i="8"/>
  <c r="T64" i="8" s="1"/>
  <c r="M63" i="8"/>
  <c r="Y13" i="8"/>
  <c r="Z13" i="8" s="1"/>
  <c r="X12" i="8"/>
  <c r="Y35" i="7"/>
  <c r="X34" i="7"/>
  <c r="N13" i="7"/>
  <c r="T13" i="7" s="1"/>
  <c r="M12" i="7"/>
  <c r="N64" i="7"/>
  <c r="T64" i="7" s="1"/>
  <c r="M63" i="7"/>
  <c r="Z14" i="7"/>
  <c r="N35" i="7"/>
  <c r="T35" i="7" s="1"/>
  <c r="M34" i="7"/>
  <c r="Y13" i="7"/>
  <c r="X12" i="7"/>
  <c r="X63" i="7"/>
  <c r="Y64" i="7"/>
  <c r="Y13" i="6"/>
  <c r="X12" i="6"/>
  <c r="X63" i="6"/>
  <c r="Y64" i="6"/>
  <c r="N64" i="6"/>
  <c r="T64" i="6" s="1"/>
  <c r="M63" i="6"/>
  <c r="N13" i="6"/>
  <c r="T13" i="6" s="1"/>
  <c r="M12" i="6"/>
  <c r="Z65" i="6"/>
  <c r="Z14" i="6"/>
  <c r="N12" i="5"/>
  <c r="T12" i="5" s="1"/>
  <c r="M11" i="5"/>
  <c r="N63" i="5"/>
  <c r="T63" i="5" s="1"/>
  <c r="M62" i="5"/>
  <c r="Y37" i="5"/>
  <c r="Z37" i="5" s="1"/>
  <c r="X36" i="5"/>
  <c r="Y12" i="5"/>
  <c r="X11" i="5"/>
  <c r="N36" i="5"/>
  <c r="T36" i="5" s="1"/>
  <c r="M35" i="5"/>
  <c r="X63" i="5"/>
  <c r="Y64" i="5"/>
  <c r="Z64" i="5" s="1"/>
  <c r="N11" i="16" l="1"/>
  <c r="T11" i="16" s="1"/>
  <c r="M10" i="16"/>
  <c r="Z63" i="16"/>
  <c r="Y12" i="16"/>
  <c r="Z12" i="16" s="1"/>
  <c r="X11" i="16"/>
  <c r="X61" i="16"/>
  <c r="Y62" i="16"/>
  <c r="N62" i="16"/>
  <c r="T62" i="16" s="1"/>
  <c r="M61" i="16"/>
  <c r="X36" i="16"/>
  <c r="Y37" i="16"/>
  <c r="N37" i="16"/>
  <c r="T37" i="16" s="1"/>
  <c r="Z37" i="16" s="1"/>
  <c r="M36" i="16"/>
  <c r="N61" i="15"/>
  <c r="T61" i="15" s="1"/>
  <c r="M60" i="15"/>
  <c r="X60" i="15"/>
  <c r="Y61" i="15"/>
  <c r="N11" i="15"/>
  <c r="T11" i="15" s="1"/>
  <c r="M10" i="15"/>
  <c r="Y12" i="15"/>
  <c r="Z12" i="15" s="1"/>
  <c r="X11" i="15"/>
  <c r="Y35" i="15"/>
  <c r="Z35" i="15" s="1"/>
  <c r="X34" i="15"/>
  <c r="N34" i="15"/>
  <c r="T34" i="15" s="1"/>
  <c r="M33" i="15"/>
  <c r="Z13" i="14"/>
  <c r="N12" i="14"/>
  <c r="T12" i="14" s="1"/>
  <c r="M11" i="14"/>
  <c r="X36" i="14"/>
  <c r="Y37" i="14"/>
  <c r="X60" i="14"/>
  <c r="Y61" i="14"/>
  <c r="N37" i="14"/>
  <c r="T37" i="14" s="1"/>
  <c r="M36" i="14"/>
  <c r="N61" i="14"/>
  <c r="T61" i="14" s="1"/>
  <c r="M60" i="14"/>
  <c r="Z38" i="14"/>
  <c r="Z62" i="14"/>
  <c r="X11" i="14"/>
  <c r="Y12" i="14"/>
  <c r="Y63" i="9"/>
  <c r="X62" i="9"/>
  <c r="M62" i="9"/>
  <c r="N63" i="9"/>
  <c r="T63" i="9" s="1"/>
  <c r="Z38" i="12"/>
  <c r="X61" i="13"/>
  <c r="Y62" i="13"/>
  <c r="Z64" i="6"/>
  <c r="N62" i="13"/>
  <c r="T62" i="13" s="1"/>
  <c r="M61" i="13"/>
  <c r="Z63" i="13"/>
  <c r="N37" i="12"/>
  <c r="T37" i="12" s="1"/>
  <c r="M36" i="12"/>
  <c r="X36" i="12"/>
  <c r="Y37" i="12"/>
  <c r="Z13" i="6"/>
  <c r="Z13" i="10"/>
  <c r="Z64" i="12"/>
  <c r="Y13" i="12"/>
  <c r="X12" i="12"/>
  <c r="Z14" i="12"/>
  <c r="M12" i="12"/>
  <c r="N13" i="12"/>
  <c r="T13" i="12" s="1"/>
  <c r="Z64" i="11"/>
  <c r="X37" i="11"/>
  <c r="Y38" i="11"/>
  <c r="N38" i="11"/>
  <c r="T38" i="11" s="1"/>
  <c r="M37" i="11"/>
  <c r="Z39" i="11"/>
  <c r="Z64" i="8"/>
  <c r="Z35" i="7"/>
  <c r="X37" i="6"/>
  <c r="Y38" i="6"/>
  <c r="Z38" i="6" s="1"/>
  <c r="M36" i="6"/>
  <c r="N37" i="6"/>
  <c r="T37" i="6" s="1"/>
  <c r="Y11" i="13"/>
  <c r="X10" i="13"/>
  <c r="N11" i="13"/>
  <c r="T11" i="13" s="1"/>
  <c r="M10" i="13"/>
  <c r="N35" i="13"/>
  <c r="T35" i="13" s="1"/>
  <c r="M34" i="13"/>
  <c r="Y36" i="13"/>
  <c r="Z36" i="13" s="1"/>
  <c r="X35" i="13"/>
  <c r="Z12" i="13"/>
  <c r="X62" i="12"/>
  <c r="Y63" i="12"/>
  <c r="N63" i="12"/>
  <c r="T63" i="12" s="1"/>
  <c r="M62" i="12"/>
  <c r="Y11" i="11"/>
  <c r="Z11" i="11" s="1"/>
  <c r="X10" i="11"/>
  <c r="X62" i="11"/>
  <c r="Y63" i="11"/>
  <c r="N10" i="11"/>
  <c r="T10" i="11" s="1"/>
  <c r="M9" i="11"/>
  <c r="N63" i="11"/>
  <c r="T63" i="11" s="1"/>
  <c r="M62" i="11"/>
  <c r="Y37" i="10"/>
  <c r="Z37" i="10" s="1"/>
  <c r="X36" i="10"/>
  <c r="N61" i="10"/>
  <c r="T61" i="10" s="1"/>
  <c r="M60" i="10"/>
  <c r="N36" i="10"/>
  <c r="T36" i="10" s="1"/>
  <c r="M35" i="10"/>
  <c r="N12" i="10"/>
  <c r="T12" i="10" s="1"/>
  <c r="M11" i="10"/>
  <c r="Y12" i="10"/>
  <c r="X11" i="10"/>
  <c r="X60" i="10"/>
  <c r="Y61" i="10"/>
  <c r="Z62" i="10"/>
  <c r="N12" i="9"/>
  <c r="T12" i="9" s="1"/>
  <c r="M11" i="9"/>
  <c r="Y35" i="9"/>
  <c r="X34" i="9"/>
  <c r="Z13" i="9"/>
  <c r="Y12" i="9"/>
  <c r="X11" i="9"/>
  <c r="N35" i="9"/>
  <c r="T35" i="9" s="1"/>
  <c r="M34" i="9"/>
  <c r="Z36" i="9"/>
  <c r="Y12" i="8"/>
  <c r="X11" i="8"/>
  <c r="N63" i="8"/>
  <c r="T63" i="8" s="1"/>
  <c r="M62" i="8"/>
  <c r="N11" i="8"/>
  <c r="T11" i="8" s="1"/>
  <c r="M10" i="8"/>
  <c r="X62" i="8"/>
  <c r="Y63" i="8"/>
  <c r="Z12" i="8"/>
  <c r="N35" i="8"/>
  <c r="T35" i="8" s="1"/>
  <c r="M34" i="8"/>
  <c r="X35" i="8"/>
  <c r="Y36" i="8"/>
  <c r="Z36" i="8" s="1"/>
  <c r="X62" i="7"/>
  <c r="Y63" i="7"/>
  <c r="N12" i="7"/>
  <c r="T12" i="7" s="1"/>
  <c r="M11" i="7"/>
  <c r="Y12" i="7"/>
  <c r="X11" i="7"/>
  <c r="Z13" i="7"/>
  <c r="N63" i="7"/>
  <c r="T63" i="7" s="1"/>
  <c r="M62" i="7"/>
  <c r="Y34" i="7"/>
  <c r="X33" i="7"/>
  <c r="N34" i="7"/>
  <c r="T34" i="7" s="1"/>
  <c r="M33" i="7"/>
  <c r="Z64" i="7"/>
  <c r="N63" i="6"/>
  <c r="T63" i="6" s="1"/>
  <c r="M62" i="6"/>
  <c r="N12" i="6"/>
  <c r="T12" i="6" s="1"/>
  <c r="M11" i="6"/>
  <c r="Y12" i="6"/>
  <c r="X11" i="6"/>
  <c r="X62" i="6"/>
  <c r="Y63" i="6"/>
  <c r="X62" i="5"/>
  <c r="Y63" i="5"/>
  <c r="Z63" i="5" s="1"/>
  <c r="N62" i="5"/>
  <c r="T62" i="5" s="1"/>
  <c r="M61" i="5"/>
  <c r="N35" i="5"/>
  <c r="T35" i="5" s="1"/>
  <c r="M34" i="5"/>
  <c r="Y36" i="5"/>
  <c r="Z36" i="5" s="1"/>
  <c r="X35" i="5"/>
  <c r="N11" i="5"/>
  <c r="T11" i="5" s="1"/>
  <c r="M10" i="5"/>
  <c r="Y11" i="5"/>
  <c r="X10" i="5"/>
  <c r="Z12" i="5"/>
  <c r="Y11" i="16" l="1"/>
  <c r="X10" i="16"/>
  <c r="N10" i="16"/>
  <c r="T10" i="16" s="1"/>
  <c r="M9" i="16"/>
  <c r="Z11" i="16"/>
  <c r="N61" i="16"/>
  <c r="T61" i="16" s="1"/>
  <c r="M60" i="16"/>
  <c r="Z62" i="16"/>
  <c r="N36" i="16"/>
  <c r="T36" i="16" s="1"/>
  <c r="M35" i="16"/>
  <c r="X60" i="16"/>
  <c r="Y61" i="16"/>
  <c r="Y36" i="16"/>
  <c r="X35" i="16"/>
  <c r="X33" i="15"/>
  <c r="Y34" i="15"/>
  <c r="Y11" i="15"/>
  <c r="X10" i="15"/>
  <c r="Z11" i="15"/>
  <c r="X59" i="15"/>
  <c r="Y60" i="15"/>
  <c r="N60" i="15"/>
  <c r="T60" i="15" s="1"/>
  <c r="Z60" i="15" s="1"/>
  <c r="M59" i="15"/>
  <c r="Z61" i="15"/>
  <c r="N10" i="15"/>
  <c r="T10" i="15" s="1"/>
  <c r="M9" i="15"/>
  <c r="N33" i="15"/>
  <c r="T33" i="15" s="1"/>
  <c r="M32" i="15"/>
  <c r="Z34" i="15"/>
  <c r="N36" i="14"/>
  <c r="T36" i="14" s="1"/>
  <c r="M35" i="14"/>
  <c r="Z37" i="14"/>
  <c r="Y36" i="14"/>
  <c r="X35" i="14"/>
  <c r="N60" i="14"/>
  <c r="T60" i="14" s="1"/>
  <c r="M59" i="14"/>
  <c r="N11" i="14"/>
  <c r="T11" i="14" s="1"/>
  <c r="M10" i="14"/>
  <c r="Y11" i="14"/>
  <c r="X10" i="14"/>
  <c r="Z61" i="14"/>
  <c r="X59" i="14"/>
  <c r="Y60" i="14"/>
  <c r="Z12" i="14"/>
  <c r="N62" i="9"/>
  <c r="T62" i="9" s="1"/>
  <c r="M61" i="9"/>
  <c r="X61" i="9"/>
  <c r="Y62" i="9"/>
  <c r="Z62" i="9" s="1"/>
  <c r="Z63" i="9"/>
  <c r="Z62" i="13"/>
  <c r="Z37" i="12"/>
  <c r="N61" i="13"/>
  <c r="T61" i="13" s="1"/>
  <c r="M60" i="13"/>
  <c r="Y61" i="13"/>
  <c r="X60" i="13"/>
  <c r="X35" i="12"/>
  <c r="Y36" i="12"/>
  <c r="N36" i="12"/>
  <c r="T36" i="12" s="1"/>
  <c r="M35" i="12"/>
  <c r="Z11" i="13"/>
  <c r="Z12" i="6"/>
  <c r="Z63" i="12"/>
  <c r="M11" i="12"/>
  <c r="N12" i="12"/>
  <c r="T12" i="12" s="1"/>
  <c r="Y12" i="12"/>
  <c r="X11" i="12"/>
  <c r="Z13" i="12"/>
  <c r="N37" i="11"/>
  <c r="T37" i="11" s="1"/>
  <c r="M36" i="11"/>
  <c r="Z38" i="11"/>
  <c r="Y37" i="11"/>
  <c r="X36" i="11"/>
  <c r="Z63" i="8"/>
  <c r="Z34" i="7"/>
  <c r="Z63" i="7"/>
  <c r="N36" i="6"/>
  <c r="T36" i="6" s="1"/>
  <c r="M35" i="6"/>
  <c r="X36" i="6"/>
  <c r="Y37" i="6"/>
  <c r="Z37" i="6" s="1"/>
  <c r="Y10" i="13"/>
  <c r="X9" i="13"/>
  <c r="N34" i="13"/>
  <c r="T34" i="13" s="1"/>
  <c r="M33" i="13"/>
  <c r="Y35" i="13"/>
  <c r="Z35" i="13" s="1"/>
  <c r="X34" i="13"/>
  <c r="N10" i="13"/>
  <c r="T10" i="13" s="1"/>
  <c r="M9" i="13"/>
  <c r="N62" i="12"/>
  <c r="T62" i="12" s="1"/>
  <c r="M61" i="12"/>
  <c r="X61" i="12"/>
  <c r="Y62" i="12"/>
  <c r="N62" i="11"/>
  <c r="T62" i="11" s="1"/>
  <c r="M61" i="11"/>
  <c r="X61" i="11"/>
  <c r="Y62" i="11"/>
  <c r="Z63" i="11"/>
  <c r="Y10" i="11"/>
  <c r="Z10" i="11" s="1"/>
  <c r="X9" i="11"/>
  <c r="N9" i="11"/>
  <c r="T9" i="11" s="1"/>
  <c r="M8" i="11"/>
  <c r="X59" i="10"/>
  <c r="Y60" i="10"/>
  <c r="N11" i="10"/>
  <c r="T11" i="10" s="1"/>
  <c r="M10" i="10"/>
  <c r="N60" i="10"/>
  <c r="T60" i="10" s="1"/>
  <c r="M59" i="10"/>
  <c r="Y11" i="10"/>
  <c r="X10" i="10"/>
  <c r="Z12" i="10"/>
  <c r="Z61" i="10"/>
  <c r="N35" i="10"/>
  <c r="T35" i="10" s="1"/>
  <c r="M34" i="10"/>
  <c r="Y36" i="10"/>
  <c r="Z36" i="10" s="1"/>
  <c r="X35" i="10"/>
  <c r="Y34" i="9"/>
  <c r="X33" i="9"/>
  <c r="N34" i="9"/>
  <c r="T34" i="9" s="1"/>
  <c r="M33" i="9"/>
  <c r="Z35" i="9"/>
  <c r="N11" i="9"/>
  <c r="T11" i="9" s="1"/>
  <c r="M10" i="9"/>
  <c r="Y11" i="9"/>
  <c r="X10" i="9"/>
  <c r="Z12" i="9"/>
  <c r="N62" i="8"/>
  <c r="T62" i="8" s="1"/>
  <c r="M61" i="8"/>
  <c r="N34" i="8"/>
  <c r="T34" i="8" s="1"/>
  <c r="M33" i="8"/>
  <c r="X61" i="8"/>
  <c r="Y62" i="8"/>
  <c r="N10" i="8"/>
  <c r="T10" i="8" s="1"/>
  <c r="M9" i="8"/>
  <c r="Y11" i="8"/>
  <c r="Z11" i="8" s="1"/>
  <c r="X10" i="8"/>
  <c r="X34" i="8"/>
  <c r="Y35" i="8"/>
  <c r="Z35" i="8" s="1"/>
  <c r="N11" i="7"/>
  <c r="T11" i="7" s="1"/>
  <c r="M10" i="7"/>
  <c r="N33" i="7"/>
  <c r="T33" i="7" s="1"/>
  <c r="M32" i="7"/>
  <c r="X32" i="7"/>
  <c r="Y33" i="7"/>
  <c r="Z12" i="7"/>
  <c r="Y11" i="7"/>
  <c r="X10" i="7"/>
  <c r="N62" i="7"/>
  <c r="T62" i="7" s="1"/>
  <c r="M61" i="7"/>
  <c r="X61" i="7"/>
  <c r="Y62" i="7"/>
  <c r="N62" i="6"/>
  <c r="T62" i="6" s="1"/>
  <c r="M61" i="6"/>
  <c r="Y11" i="6"/>
  <c r="X10" i="6"/>
  <c r="Z63" i="6"/>
  <c r="X61" i="6"/>
  <c r="Y62" i="6"/>
  <c r="N11" i="6"/>
  <c r="T11" i="6" s="1"/>
  <c r="M10" i="6"/>
  <c r="N10" i="5"/>
  <c r="T10" i="5" s="1"/>
  <c r="M9" i="5"/>
  <c r="Z11" i="5"/>
  <c r="N34" i="5"/>
  <c r="T34" i="5" s="1"/>
  <c r="M33" i="5"/>
  <c r="Y10" i="5"/>
  <c r="X9" i="5"/>
  <c r="X34" i="5"/>
  <c r="Y35" i="5"/>
  <c r="Z35" i="5" s="1"/>
  <c r="X61" i="5"/>
  <c r="Y62" i="5"/>
  <c r="Z62" i="5" s="1"/>
  <c r="N61" i="5"/>
  <c r="T61" i="5" s="1"/>
  <c r="M60" i="5"/>
  <c r="N9" i="16" l="1"/>
  <c r="T9" i="16" s="1"/>
  <c r="M8" i="16"/>
  <c r="X9" i="16"/>
  <c r="Y10" i="16"/>
  <c r="Z10" i="16" s="1"/>
  <c r="N35" i="16"/>
  <c r="T35" i="16" s="1"/>
  <c r="M34" i="16"/>
  <c r="Z36" i="16"/>
  <c r="N60" i="16"/>
  <c r="T60" i="16" s="1"/>
  <c r="M59" i="16"/>
  <c r="X59" i="16"/>
  <c r="Y60" i="16"/>
  <c r="Y35" i="16"/>
  <c r="X34" i="16"/>
  <c r="Z61" i="16"/>
  <c r="X58" i="15"/>
  <c r="Y59" i="15"/>
  <c r="N9" i="15"/>
  <c r="T9" i="15" s="1"/>
  <c r="M8" i="15"/>
  <c r="X9" i="15"/>
  <c r="Y10" i="15"/>
  <c r="Z10" i="15" s="1"/>
  <c r="N59" i="15"/>
  <c r="T59" i="15" s="1"/>
  <c r="Z59" i="15" s="1"/>
  <c r="M58" i="15"/>
  <c r="N32" i="15"/>
  <c r="T32" i="15" s="1"/>
  <c r="M31" i="15"/>
  <c r="Y33" i="15"/>
  <c r="Z33" i="15" s="1"/>
  <c r="X32" i="15"/>
  <c r="Z11" i="14"/>
  <c r="Y10" i="14"/>
  <c r="X9" i="14"/>
  <c r="N59" i="14"/>
  <c r="T59" i="14" s="1"/>
  <c r="M58" i="14"/>
  <c r="Z60" i="14"/>
  <c r="N35" i="14"/>
  <c r="T35" i="14" s="1"/>
  <c r="M34" i="14"/>
  <c r="X58" i="14"/>
  <c r="Y59" i="14"/>
  <c r="N10" i="14"/>
  <c r="T10" i="14" s="1"/>
  <c r="M9" i="14"/>
  <c r="Y35" i="14"/>
  <c r="X34" i="14"/>
  <c r="Z36" i="14"/>
  <c r="X60" i="9"/>
  <c r="Y61" i="9"/>
  <c r="N61" i="9"/>
  <c r="T61" i="9" s="1"/>
  <c r="M60" i="9"/>
  <c r="X59" i="13"/>
  <c r="Y60" i="13"/>
  <c r="M59" i="13"/>
  <c r="N60" i="13"/>
  <c r="T60" i="13" s="1"/>
  <c r="Z37" i="11"/>
  <c r="Z61" i="13"/>
  <c r="N35" i="12"/>
  <c r="T35" i="12" s="1"/>
  <c r="M34" i="12"/>
  <c r="Z33" i="7"/>
  <c r="Z36" i="12"/>
  <c r="Z12" i="12"/>
  <c r="X34" i="12"/>
  <c r="Y35" i="12"/>
  <c r="Z10" i="13"/>
  <c r="Y11" i="12"/>
  <c r="X10" i="12"/>
  <c r="N11" i="12"/>
  <c r="T11" i="12" s="1"/>
  <c r="M10" i="12"/>
  <c r="M35" i="11"/>
  <c r="N36" i="11"/>
  <c r="T36" i="11" s="1"/>
  <c r="Y36" i="11"/>
  <c r="X35" i="11"/>
  <c r="Z60" i="10"/>
  <c r="Z62" i="7"/>
  <c r="X35" i="6"/>
  <c r="Y36" i="6"/>
  <c r="Z36" i="6" s="1"/>
  <c r="N35" i="6"/>
  <c r="T35" i="6" s="1"/>
  <c r="M34" i="6"/>
  <c r="Z11" i="6"/>
  <c r="N9" i="13"/>
  <c r="T9" i="13" s="1"/>
  <c r="M8" i="13"/>
  <c r="X8" i="13"/>
  <c r="Y9" i="13"/>
  <c r="Y34" i="13"/>
  <c r="Z34" i="13" s="1"/>
  <c r="X33" i="13"/>
  <c r="N33" i="13"/>
  <c r="T33" i="13" s="1"/>
  <c r="M32" i="13"/>
  <c r="X60" i="12"/>
  <c r="Y61" i="12"/>
  <c r="N61" i="12"/>
  <c r="T61" i="12" s="1"/>
  <c r="M60" i="12"/>
  <c r="Z62" i="12"/>
  <c r="X60" i="11"/>
  <c r="Y61" i="11"/>
  <c r="Y9" i="11"/>
  <c r="Z9" i="11" s="1"/>
  <c r="X8" i="11"/>
  <c r="N61" i="11"/>
  <c r="T61" i="11" s="1"/>
  <c r="M60" i="11"/>
  <c r="N8" i="11"/>
  <c r="T8" i="11" s="1"/>
  <c r="M7" i="11"/>
  <c r="Z62" i="11"/>
  <c r="N34" i="10"/>
  <c r="T34" i="10" s="1"/>
  <c r="M33" i="10"/>
  <c r="Y10" i="10"/>
  <c r="X9" i="10"/>
  <c r="N10" i="10"/>
  <c r="T10" i="10" s="1"/>
  <c r="M9" i="10"/>
  <c r="Z11" i="10"/>
  <c r="Y35" i="10"/>
  <c r="Z35" i="10" s="1"/>
  <c r="X34" i="10"/>
  <c r="N59" i="10"/>
  <c r="T59" i="10" s="1"/>
  <c r="M58" i="10"/>
  <c r="X58" i="10"/>
  <c r="Y59" i="10"/>
  <c r="Z11" i="9"/>
  <c r="N33" i="9"/>
  <c r="T33" i="9" s="1"/>
  <c r="M32" i="9"/>
  <c r="Z34" i="9"/>
  <c r="Y10" i="9"/>
  <c r="X9" i="9"/>
  <c r="N10" i="9"/>
  <c r="T10" i="9" s="1"/>
  <c r="M9" i="9"/>
  <c r="Y33" i="9"/>
  <c r="X32" i="9"/>
  <c r="X33" i="8"/>
  <c r="Y34" i="8"/>
  <c r="Z34" i="8" s="1"/>
  <c r="N33" i="8"/>
  <c r="T33" i="8" s="1"/>
  <c r="M32" i="8"/>
  <c r="Y10" i="8"/>
  <c r="Z10" i="8" s="1"/>
  <c r="X9" i="8"/>
  <c r="N61" i="8"/>
  <c r="T61" i="8" s="1"/>
  <c r="M60" i="8"/>
  <c r="N9" i="8"/>
  <c r="T9" i="8" s="1"/>
  <c r="M8" i="8"/>
  <c r="X60" i="8"/>
  <c r="Y61" i="8"/>
  <c r="Z62" i="8"/>
  <c r="X60" i="7"/>
  <c r="Y61" i="7"/>
  <c r="N32" i="7"/>
  <c r="T32" i="7" s="1"/>
  <c r="M31" i="7"/>
  <c r="N61" i="7"/>
  <c r="T61" i="7" s="1"/>
  <c r="M60" i="7"/>
  <c r="N10" i="7"/>
  <c r="T10" i="7" s="1"/>
  <c r="M9" i="7"/>
  <c r="Y10" i="7"/>
  <c r="X9" i="7"/>
  <c r="X31" i="7"/>
  <c r="Y32" i="7"/>
  <c r="Z11" i="7"/>
  <c r="Y10" i="6"/>
  <c r="X9" i="6"/>
  <c r="X60" i="6"/>
  <c r="Y61" i="6"/>
  <c r="N61" i="6"/>
  <c r="T61" i="6" s="1"/>
  <c r="M60" i="6"/>
  <c r="N10" i="6"/>
  <c r="T10" i="6" s="1"/>
  <c r="M9" i="6"/>
  <c r="Z62" i="6"/>
  <c r="X60" i="5"/>
  <c r="Y61" i="5"/>
  <c r="Z61" i="5" s="1"/>
  <c r="Y9" i="5"/>
  <c r="X8" i="5"/>
  <c r="N60" i="5"/>
  <c r="T60" i="5" s="1"/>
  <c r="M59" i="5"/>
  <c r="N33" i="5"/>
  <c r="T33" i="5" s="1"/>
  <c r="M32" i="5"/>
  <c r="N9" i="5"/>
  <c r="T9" i="5" s="1"/>
  <c r="M8" i="5"/>
  <c r="X33" i="5"/>
  <c r="Y34" i="5"/>
  <c r="Z34" i="5" s="1"/>
  <c r="Z10" i="5"/>
  <c r="Y9" i="16" l="1"/>
  <c r="X8" i="16"/>
  <c r="N8" i="16"/>
  <c r="T8" i="16" s="1"/>
  <c r="M7" i="16"/>
  <c r="Z9" i="16"/>
  <c r="X58" i="16"/>
  <c r="Y59" i="16"/>
  <c r="Z60" i="16"/>
  <c r="X33" i="16"/>
  <c r="Y34" i="16"/>
  <c r="N34" i="16"/>
  <c r="T34" i="16" s="1"/>
  <c r="Z34" i="16" s="1"/>
  <c r="M33" i="16"/>
  <c r="N59" i="16"/>
  <c r="T59" i="16" s="1"/>
  <c r="M58" i="16"/>
  <c r="Z35" i="16"/>
  <c r="N58" i="15"/>
  <c r="T58" i="15" s="1"/>
  <c r="M57" i="15"/>
  <c r="N31" i="15"/>
  <c r="T31" i="15" s="1"/>
  <c r="M30" i="15"/>
  <c r="Y9" i="15"/>
  <c r="X8" i="15"/>
  <c r="N8" i="15"/>
  <c r="T8" i="15" s="1"/>
  <c r="M7" i="15"/>
  <c r="Z9" i="15"/>
  <c r="Y32" i="15"/>
  <c r="Z32" i="15" s="1"/>
  <c r="X31" i="15"/>
  <c r="Y58" i="15"/>
  <c r="X57" i="15"/>
  <c r="Z10" i="14"/>
  <c r="Z59" i="14"/>
  <c r="X57" i="14"/>
  <c r="Y58" i="14"/>
  <c r="N58" i="14"/>
  <c r="T58" i="14" s="1"/>
  <c r="M57" i="14"/>
  <c r="N9" i="14"/>
  <c r="T9" i="14" s="1"/>
  <c r="M8" i="14"/>
  <c r="N34" i="14"/>
  <c r="T34" i="14" s="1"/>
  <c r="M33" i="14"/>
  <c r="Z35" i="14"/>
  <c r="Y9" i="14"/>
  <c r="X8" i="14"/>
  <c r="X33" i="14"/>
  <c r="Y34" i="14"/>
  <c r="Z61" i="9"/>
  <c r="M59" i="9"/>
  <c r="N60" i="9"/>
  <c r="T60" i="9" s="1"/>
  <c r="Y60" i="9"/>
  <c r="X59" i="9"/>
  <c r="Z60" i="13"/>
  <c r="N59" i="13"/>
  <c r="T59" i="13" s="1"/>
  <c r="M58" i="13"/>
  <c r="Z36" i="11"/>
  <c r="X58" i="13"/>
  <c r="Y59" i="13"/>
  <c r="Z32" i="7"/>
  <c r="X33" i="12"/>
  <c r="Y34" i="12"/>
  <c r="M33" i="12"/>
  <c r="N34" i="12"/>
  <c r="T34" i="12" s="1"/>
  <c r="Z35" i="12"/>
  <c r="Z11" i="12"/>
  <c r="Z61" i="11"/>
  <c r="Z10" i="9"/>
  <c r="Z10" i="6"/>
  <c r="Z61" i="12"/>
  <c r="N10" i="12"/>
  <c r="T10" i="12" s="1"/>
  <c r="M9" i="12"/>
  <c r="Y10" i="12"/>
  <c r="X9" i="12"/>
  <c r="Y35" i="11"/>
  <c r="X34" i="11"/>
  <c r="M34" i="11"/>
  <c r="N35" i="11"/>
  <c r="T35" i="11" s="1"/>
  <c r="Z10" i="7"/>
  <c r="Z61" i="7"/>
  <c r="N34" i="6"/>
  <c r="T34" i="6" s="1"/>
  <c r="M33" i="6"/>
  <c r="X34" i="6"/>
  <c r="Y35" i="6"/>
  <c r="Z35" i="6" s="1"/>
  <c r="Z9" i="5"/>
  <c r="N8" i="13"/>
  <c r="T8" i="13" s="1"/>
  <c r="M7" i="13"/>
  <c r="X7" i="13"/>
  <c r="Y8" i="13"/>
  <c r="Z9" i="13"/>
  <c r="N32" i="13"/>
  <c r="T32" i="13" s="1"/>
  <c r="M31" i="13"/>
  <c r="Y33" i="13"/>
  <c r="Z33" i="13" s="1"/>
  <c r="X32" i="13"/>
  <c r="N60" i="12"/>
  <c r="T60" i="12" s="1"/>
  <c r="M59" i="12"/>
  <c r="X59" i="12"/>
  <c r="Y60" i="12"/>
  <c r="N7" i="11"/>
  <c r="T7" i="11" s="1"/>
  <c r="M6" i="11"/>
  <c r="Y8" i="11"/>
  <c r="Z8" i="11" s="1"/>
  <c r="X7" i="11"/>
  <c r="N60" i="11"/>
  <c r="T60" i="11" s="1"/>
  <c r="M59" i="11"/>
  <c r="X59" i="11"/>
  <c r="Y60" i="11"/>
  <c r="N58" i="10"/>
  <c r="T58" i="10" s="1"/>
  <c r="M57" i="10"/>
  <c r="N33" i="10"/>
  <c r="T33" i="10" s="1"/>
  <c r="M32" i="10"/>
  <c r="Y9" i="10"/>
  <c r="X8" i="10"/>
  <c r="Z59" i="10"/>
  <c r="N9" i="10"/>
  <c r="T9" i="10" s="1"/>
  <c r="M8" i="10"/>
  <c r="X57" i="10"/>
  <c r="Y58" i="10"/>
  <c r="Y34" i="10"/>
  <c r="Z34" i="10" s="1"/>
  <c r="X33" i="10"/>
  <c r="Z10" i="10"/>
  <c r="Y9" i="9"/>
  <c r="X8" i="9"/>
  <c r="Y32" i="9"/>
  <c r="X31" i="9"/>
  <c r="N9" i="9"/>
  <c r="T9" i="9" s="1"/>
  <c r="M8" i="9"/>
  <c r="N32" i="9"/>
  <c r="T32" i="9" s="1"/>
  <c r="M31" i="9"/>
  <c r="Z33" i="9"/>
  <c r="N8" i="8"/>
  <c r="T8" i="8" s="1"/>
  <c r="M7" i="8"/>
  <c r="Y9" i="8"/>
  <c r="Z9" i="8" s="1"/>
  <c r="X8" i="8"/>
  <c r="N60" i="8"/>
  <c r="T60" i="8" s="1"/>
  <c r="M59" i="8"/>
  <c r="X59" i="8"/>
  <c r="Y60" i="8"/>
  <c r="Z61" i="8"/>
  <c r="N32" i="8"/>
  <c r="T32" i="8" s="1"/>
  <c r="M31" i="8"/>
  <c r="X32" i="8"/>
  <c r="Y33" i="8"/>
  <c r="Z33" i="8" s="1"/>
  <c r="N31" i="7"/>
  <c r="T31" i="7" s="1"/>
  <c r="M30" i="7"/>
  <c r="N9" i="7"/>
  <c r="T9" i="7" s="1"/>
  <c r="M8" i="7"/>
  <c r="Y9" i="7"/>
  <c r="X8" i="7"/>
  <c r="N60" i="7"/>
  <c r="T60" i="7" s="1"/>
  <c r="M59" i="7"/>
  <c r="Y31" i="7"/>
  <c r="X30" i="7"/>
  <c r="X59" i="7"/>
  <c r="Y60" i="7"/>
  <c r="N9" i="6"/>
  <c r="T9" i="6" s="1"/>
  <c r="M8" i="6"/>
  <c r="N60" i="6"/>
  <c r="T60" i="6" s="1"/>
  <c r="M59" i="6"/>
  <c r="Y9" i="6"/>
  <c r="X8" i="6"/>
  <c r="Z61" i="6"/>
  <c r="X59" i="6"/>
  <c r="Y60" i="6"/>
  <c r="Y8" i="5"/>
  <c r="X7" i="5"/>
  <c r="N32" i="5"/>
  <c r="T32" i="5" s="1"/>
  <c r="M31" i="5"/>
  <c r="N8" i="5"/>
  <c r="T8" i="5" s="1"/>
  <c r="M7" i="5"/>
  <c r="Y33" i="5"/>
  <c r="Z33" i="5" s="1"/>
  <c r="X32" i="5"/>
  <c r="N59" i="5"/>
  <c r="T59" i="5" s="1"/>
  <c r="M58" i="5"/>
  <c r="X59" i="5"/>
  <c r="Y60" i="5"/>
  <c r="Z60" i="5" s="1"/>
  <c r="N7" i="16" l="1"/>
  <c r="T7" i="16" s="1"/>
  <c r="M6" i="16"/>
  <c r="Y8" i="16"/>
  <c r="Z8" i="16" s="1"/>
  <c r="X7" i="16"/>
  <c r="Y33" i="16"/>
  <c r="X32" i="16"/>
  <c r="N33" i="16"/>
  <c r="T33" i="16" s="1"/>
  <c r="Z33" i="16" s="1"/>
  <c r="M32" i="16"/>
  <c r="N58" i="16"/>
  <c r="T58" i="16" s="1"/>
  <c r="M57" i="16"/>
  <c r="Z59" i="16"/>
  <c r="X57" i="16"/>
  <c r="Y58" i="16"/>
  <c r="Y8" i="15"/>
  <c r="Z8" i="15" s="1"/>
  <c r="X7" i="15"/>
  <c r="N30" i="15"/>
  <c r="T30" i="15" s="1"/>
  <c r="M29" i="15"/>
  <c r="N29" i="15" s="1"/>
  <c r="X30" i="15"/>
  <c r="Y31" i="15"/>
  <c r="Z31" i="15" s="1"/>
  <c r="N7" i="15"/>
  <c r="T7" i="15" s="1"/>
  <c r="M6" i="15"/>
  <c r="X56" i="15"/>
  <c r="Y57" i="15"/>
  <c r="N57" i="15"/>
  <c r="T57" i="15" s="1"/>
  <c r="M56" i="15"/>
  <c r="Z58" i="15"/>
  <c r="Z34" i="14"/>
  <c r="Z58" i="14"/>
  <c r="X32" i="14"/>
  <c r="Y33" i="14"/>
  <c r="N33" i="14"/>
  <c r="T33" i="14" s="1"/>
  <c r="M32" i="14"/>
  <c r="N57" i="14"/>
  <c r="T57" i="14" s="1"/>
  <c r="M56" i="14"/>
  <c r="Y8" i="14"/>
  <c r="X7" i="14"/>
  <c r="N8" i="14"/>
  <c r="T8" i="14" s="1"/>
  <c r="M7" i="14"/>
  <c r="Z9" i="14"/>
  <c r="X56" i="14"/>
  <c r="Y57" i="14"/>
  <c r="Z60" i="9"/>
  <c r="N59" i="9"/>
  <c r="T59" i="9" s="1"/>
  <c r="M58" i="9"/>
  <c r="Y59" i="9"/>
  <c r="Z59" i="9" s="1"/>
  <c r="X58" i="9"/>
  <c r="Z34" i="12"/>
  <c r="Z8" i="5"/>
  <c r="X57" i="13"/>
  <c r="Y58" i="13"/>
  <c r="N58" i="13"/>
  <c r="T58" i="13" s="1"/>
  <c r="M57" i="13"/>
  <c r="Z59" i="13"/>
  <c r="N33" i="12"/>
  <c r="T33" i="12" s="1"/>
  <c r="M32" i="12"/>
  <c r="Z9" i="9"/>
  <c r="X32" i="12"/>
  <c r="Y33" i="12"/>
  <c r="Z8" i="13"/>
  <c r="Z35" i="11"/>
  <c r="Z32" i="9"/>
  <c r="Z9" i="7"/>
  <c r="Y9" i="12"/>
  <c r="X8" i="12"/>
  <c r="N9" i="12"/>
  <c r="T9" i="12" s="1"/>
  <c r="M8" i="12"/>
  <c r="Z10" i="12"/>
  <c r="M33" i="11"/>
  <c r="N34" i="11"/>
  <c r="T34" i="11" s="1"/>
  <c r="X33" i="11"/>
  <c r="Y34" i="11"/>
  <c r="Z60" i="11"/>
  <c r="Z9" i="10"/>
  <c r="Z60" i="8"/>
  <c r="M32" i="6"/>
  <c r="N33" i="6"/>
  <c r="T33" i="6" s="1"/>
  <c r="Y34" i="6"/>
  <c r="Z34" i="6" s="1"/>
  <c r="X33" i="6"/>
  <c r="Z9" i="6"/>
  <c r="N31" i="13"/>
  <c r="T31" i="13" s="1"/>
  <c r="M30" i="13"/>
  <c r="X6" i="13"/>
  <c r="Y7" i="13"/>
  <c r="N7" i="13"/>
  <c r="T7" i="13" s="1"/>
  <c r="M6" i="13"/>
  <c r="Y32" i="13"/>
  <c r="Z32" i="13" s="1"/>
  <c r="X31" i="13"/>
  <c r="N59" i="12"/>
  <c r="T59" i="12" s="1"/>
  <c r="M58" i="12"/>
  <c r="X58" i="12"/>
  <c r="Y59" i="12"/>
  <c r="Z60" i="12"/>
  <c r="N59" i="11"/>
  <c r="T59" i="11" s="1"/>
  <c r="M58" i="11"/>
  <c r="Y7" i="11"/>
  <c r="Z7" i="11" s="1"/>
  <c r="X6" i="11"/>
  <c r="N6" i="11"/>
  <c r="T6" i="11" s="1"/>
  <c r="M5" i="11"/>
  <c r="X58" i="11"/>
  <c r="Y59" i="11"/>
  <c r="N57" i="10"/>
  <c r="T57" i="10" s="1"/>
  <c r="M56" i="10"/>
  <c r="N32" i="10"/>
  <c r="T32" i="10" s="1"/>
  <c r="M31" i="10"/>
  <c r="X56" i="10"/>
  <c r="Y57" i="10"/>
  <c r="Y8" i="10"/>
  <c r="X7" i="10"/>
  <c r="Y33" i="10"/>
  <c r="Z33" i="10" s="1"/>
  <c r="X32" i="10"/>
  <c r="N8" i="10"/>
  <c r="T8" i="10" s="1"/>
  <c r="Z8" i="10" s="1"/>
  <c r="M7" i="10"/>
  <c r="Z58" i="10"/>
  <c r="N31" i="9"/>
  <c r="T31" i="9" s="1"/>
  <c r="M30" i="9"/>
  <c r="Y31" i="9"/>
  <c r="X30" i="9"/>
  <c r="Y8" i="9"/>
  <c r="X7" i="9"/>
  <c r="N8" i="9"/>
  <c r="T8" i="9" s="1"/>
  <c r="M7" i="9"/>
  <c r="N59" i="8"/>
  <c r="T59" i="8" s="1"/>
  <c r="M58" i="8"/>
  <c r="N7" i="8"/>
  <c r="T7" i="8" s="1"/>
  <c r="M6" i="8"/>
  <c r="X31" i="8"/>
  <c r="Y32" i="8"/>
  <c r="Z32" i="8" s="1"/>
  <c r="Y8" i="8"/>
  <c r="Z8" i="8" s="1"/>
  <c r="X7" i="8"/>
  <c r="N31" i="8"/>
  <c r="T31" i="8" s="1"/>
  <c r="M30" i="8"/>
  <c r="X58" i="8"/>
  <c r="Y59" i="8"/>
  <c r="N59" i="7"/>
  <c r="T59" i="7" s="1"/>
  <c r="M58" i="7"/>
  <c r="N8" i="7"/>
  <c r="T8" i="7" s="1"/>
  <c r="M7" i="7"/>
  <c r="X58" i="7"/>
  <c r="Y59" i="7"/>
  <c r="Z60" i="7"/>
  <c r="Y30" i="7"/>
  <c r="X29" i="7"/>
  <c r="Y29" i="7" s="1"/>
  <c r="F79" i="7" s="1"/>
  <c r="X7" i="7"/>
  <c r="Y8" i="7"/>
  <c r="N30" i="7"/>
  <c r="T30" i="7" s="1"/>
  <c r="M29" i="7"/>
  <c r="N29" i="7" s="1"/>
  <c r="Z31" i="7"/>
  <c r="N8" i="6"/>
  <c r="T8" i="6" s="1"/>
  <c r="M7" i="6"/>
  <c r="Y8" i="6"/>
  <c r="X7" i="6"/>
  <c r="X58" i="6"/>
  <c r="Y59" i="6"/>
  <c r="N59" i="6"/>
  <c r="T59" i="6" s="1"/>
  <c r="M58" i="6"/>
  <c r="Z60" i="6"/>
  <c r="X58" i="5"/>
  <c r="Y59" i="5"/>
  <c r="Z59" i="5" s="1"/>
  <c r="N31" i="5"/>
  <c r="T31" i="5" s="1"/>
  <c r="M30" i="5"/>
  <c r="Y32" i="5"/>
  <c r="Z32" i="5" s="1"/>
  <c r="X31" i="5"/>
  <c r="N58" i="5"/>
  <c r="T58" i="5" s="1"/>
  <c r="M57" i="5"/>
  <c r="N7" i="5"/>
  <c r="T7" i="5" s="1"/>
  <c r="M6" i="5"/>
  <c r="Y7" i="5"/>
  <c r="X6" i="5"/>
  <c r="X6" i="16" l="1"/>
  <c r="Y7" i="16"/>
  <c r="N6" i="16"/>
  <c r="T6" i="16" s="1"/>
  <c r="M5" i="16"/>
  <c r="Z7" i="16"/>
  <c r="N32" i="16"/>
  <c r="T32" i="16" s="1"/>
  <c r="M31" i="16"/>
  <c r="N57" i="16"/>
  <c r="T57" i="16" s="1"/>
  <c r="M56" i="16"/>
  <c r="Y32" i="16"/>
  <c r="X31" i="16"/>
  <c r="X56" i="16"/>
  <c r="Y57" i="16"/>
  <c r="Z58" i="16"/>
  <c r="E79" i="15"/>
  <c r="T29" i="15"/>
  <c r="Y30" i="15"/>
  <c r="Z30" i="15" s="1"/>
  <c r="X29" i="15"/>
  <c r="Y29" i="15" s="1"/>
  <c r="F79" i="15" s="1"/>
  <c r="Y56" i="15"/>
  <c r="X55" i="15"/>
  <c r="N56" i="15"/>
  <c r="T56" i="15" s="1"/>
  <c r="Z56" i="15" s="1"/>
  <c r="M55" i="15"/>
  <c r="X6" i="15"/>
  <c r="Y7" i="15"/>
  <c r="Z7" i="15" s="1"/>
  <c r="N6" i="15"/>
  <c r="T6" i="15" s="1"/>
  <c r="M5" i="15"/>
  <c r="Z57" i="15"/>
  <c r="X55" i="14"/>
  <c r="Y56" i="14"/>
  <c r="Y7" i="14"/>
  <c r="X6" i="14"/>
  <c r="N32" i="14"/>
  <c r="T32" i="14" s="1"/>
  <c r="M31" i="14"/>
  <c r="Z33" i="14"/>
  <c r="N56" i="14"/>
  <c r="T56" i="14" s="1"/>
  <c r="M55" i="14"/>
  <c r="N7" i="14"/>
  <c r="T7" i="14" s="1"/>
  <c r="M6" i="14"/>
  <c r="Z8" i="14"/>
  <c r="Z57" i="14"/>
  <c r="Y32" i="14"/>
  <c r="X31" i="14"/>
  <c r="Y58" i="9"/>
  <c r="X57" i="9"/>
  <c r="N58" i="9"/>
  <c r="T58" i="9" s="1"/>
  <c r="M57" i="9"/>
  <c r="Z7" i="5"/>
  <c r="Z58" i="13"/>
  <c r="X56" i="13"/>
  <c r="Y57" i="13"/>
  <c r="M56" i="13"/>
  <c r="N57" i="13"/>
  <c r="T57" i="13" s="1"/>
  <c r="X31" i="12"/>
  <c r="Y32" i="12"/>
  <c r="Z8" i="6"/>
  <c r="Z34" i="11"/>
  <c r="M31" i="12"/>
  <c r="N32" i="12"/>
  <c r="T32" i="12" s="1"/>
  <c r="Z33" i="12"/>
  <c r="Z7" i="13"/>
  <c r="Z59" i="11"/>
  <c r="Z59" i="12"/>
  <c r="M7" i="12"/>
  <c r="N8" i="12"/>
  <c r="T8" i="12" s="1"/>
  <c r="Y8" i="12"/>
  <c r="X7" i="12"/>
  <c r="Z9" i="12"/>
  <c r="Y33" i="11"/>
  <c r="X32" i="11"/>
  <c r="N33" i="11"/>
  <c r="T33" i="11" s="1"/>
  <c r="M32" i="11"/>
  <c r="Z8" i="9"/>
  <c r="Z30" i="7"/>
  <c r="Y33" i="6"/>
  <c r="Z33" i="6" s="1"/>
  <c r="X32" i="6"/>
  <c r="M31" i="6"/>
  <c r="N32" i="6"/>
  <c r="T32" i="6" s="1"/>
  <c r="Y31" i="13"/>
  <c r="Z31" i="13" s="1"/>
  <c r="X30" i="13"/>
  <c r="X5" i="13"/>
  <c r="Y6" i="13"/>
  <c r="N30" i="13"/>
  <c r="T30" i="13" s="1"/>
  <c r="M29" i="13"/>
  <c r="N29" i="13" s="1"/>
  <c r="E79" i="13" s="1"/>
  <c r="N6" i="13"/>
  <c r="T6" i="13" s="1"/>
  <c r="M5" i="13"/>
  <c r="X57" i="12"/>
  <c r="Y58" i="12"/>
  <c r="N58" i="12"/>
  <c r="T58" i="12" s="1"/>
  <c r="M57" i="12"/>
  <c r="N5" i="11"/>
  <c r="T5" i="11" s="1"/>
  <c r="M4" i="11"/>
  <c r="N4" i="11" s="1"/>
  <c r="X57" i="11"/>
  <c r="Y58" i="11"/>
  <c r="Y6" i="11"/>
  <c r="Z6" i="11" s="1"/>
  <c r="X5" i="11"/>
  <c r="N58" i="11"/>
  <c r="T58" i="11" s="1"/>
  <c r="M57" i="11"/>
  <c r="Y32" i="10"/>
  <c r="Z32" i="10" s="1"/>
  <c r="X31" i="10"/>
  <c r="N56" i="10"/>
  <c r="T56" i="10" s="1"/>
  <c r="M55" i="10"/>
  <c r="X55" i="10"/>
  <c r="Y56" i="10"/>
  <c r="Z57" i="10"/>
  <c r="N7" i="10"/>
  <c r="T7" i="10" s="1"/>
  <c r="M6" i="10"/>
  <c r="X6" i="10"/>
  <c r="Y7" i="10"/>
  <c r="N31" i="10"/>
  <c r="T31" i="10" s="1"/>
  <c r="M30" i="10"/>
  <c r="Z31" i="9"/>
  <c r="Y30" i="9"/>
  <c r="X29" i="9"/>
  <c r="Y29" i="9" s="1"/>
  <c r="F79" i="9" s="1"/>
  <c r="N7" i="9"/>
  <c r="T7" i="9" s="1"/>
  <c r="M6" i="9"/>
  <c r="Y7" i="9"/>
  <c r="X6" i="9"/>
  <c r="N30" i="9"/>
  <c r="T30" i="9" s="1"/>
  <c r="M29" i="9"/>
  <c r="N29" i="9" s="1"/>
  <c r="N30" i="8"/>
  <c r="T30" i="8" s="1"/>
  <c r="M29" i="8"/>
  <c r="N29" i="8" s="1"/>
  <c r="X30" i="8"/>
  <c r="Y31" i="8"/>
  <c r="Z31" i="8" s="1"/>
  <c r="N58" i="8"/>
  <c r="T58" i="8" s="1"/>
  <c r="M57" i="8"/>
  <c r="Y7" i="8"/>
  <c r="Z7" i="8" s="1"/>
  <c r="X6" i="8"/>
  <c r="Z59" i="8"/>
  <c r="X57" i="8"/>
  <c r="Y58" i="8"/>
  <c r="N6" i="8"/>
  <c r="T6" i="8" s="1"/>
  <c r="M5" i="8"/>
  <c r="N7" i="7"/>
  <c r="T7" i="7" s="1"/>
  <c r="M6" i="7"/>
  <c r="Z8" i="7"/>
  <c r="X6" i="7"/>
  <c r="Y7" i="7"/>
  <c r="N58" i="7"/>
  <c r="T58" i="7" s="1"/>
  <c r="M57" i="7"/>
  <c r="E79" i="7"/>
  <c r="G79" i="7" s="1"/>
  <c r="T29" i="7"/>
  <c r="Z29" i="7" s="1"/>
  <c r="X57" i="7"/>
  <c r="Y58" i="7"/>
  <c r="Z59" i="7"/>
  <c r="Y7" i="6"/>
  <c r="X6" i="6"/>
  <c r="N58" i="6"/>
  <c r="T58" i="6" s="1"/>
  <c r="M57" i="6"/>
  <c r="X57" i="6"/>
  <c r="Y58" i="6"/>
  <c r="Z59" i="6"/>
  <c r="N7" i="6"/>
  <c r="T7" i="6" s="1"/>
  <c r="M6" i="6"/>
  <c r="N6" i="5"/>
  <c r="T6" i="5" s="1"/>
  <c r="M5" i="5"/>
  <c r="X30" i="5"/>
  <c r="Y31" i="5"/>
  <c r="Z31" i="5" s="1"/>
  <c r="Y6" i="5"/>
  <c r="X5" i="5"/>
  <c r="X57" i="5"/>
  <c r="Y58" i="5"/>
  <c r="Z58" i="5" s="1"/>
  <c r="N57" i="5"/>
  <c r="T57" i="5" s="1"/>
  <c r="M56" i="5"/>
  <c r="N30" i="5"/>
  <c r="T30" i="5" s="1"/>
  <c r="M29" i="5"/>
  <c r="N29" i="5" s="1"/>
  <c r="N5" i="16" l="1"/>
  <c r="T5" i="16" s="1"/>
  <c r="M4" i="16"/>
  <c r="N4" i="16" s="1"/>
  <c r="Z6" i="16"/>
  <c r="Y6" i="16"/>
  <c r="X5" i="16"/>
  <c r="X30" i="16"/>
  <c r="Y31" i="16"/>
  <c r="N56" i="16"/>
  <c r="T56" i="16" s="1"/>
  <c r="M55" i="16"/>
  <c r="Z57" i="16"/>
  <c r="N31" i="16"/>
  <c r="T31" i="16" s="1"/>
  <c r="Z31" i="16" s="1"/>
  <c r="M30" i="16"/>
  <c r="X55" i="16"/>
  <c r="Y56" i="16"/>
  <c r="Z32" i="16"/>
  <c r="Y6" i="15"/>
  <c r="Z6" i="15" s="1"/>
  <c r="X5" i="15"/>
  <c r="Z29" i="15"/>
  <c r="N55" i="15"/>
  <c r="T55" i="15" s="1"/>
  <c r="M54" i="15"/>
  <c r="N54" i="15" s="1"/>
  <c r="X54" i="15"/>
  <c r="Y54" i="15" s="1"/>
  <c r="F80" i="15" s="1"/>
  <c r="Y55" i="15"/>
  <c r="N5" i="15"/>
  <c r="T5" i="15" s="1"/>
  <c r="M4" i="15"/>
  <c r="N4" i="15" s="1"/>
  <c r="G79" i="15"/>
  <c r="Z56" i="14"/>
  <c r="Y6" i="14"/>
  <c r="X5" i="14"/>
  <c r="Y31" i="14"/>
  <c r="X30" i="14"/>
  <c r="Z7" i="14"/>
  <c r="N31" i="14"/>
  <c r="T31" i="14" s="1"/>
  <c r="M30" i="14"/>
  <c r="N6" i="14"/>
  <c r="T6" i="14" s="1"/>
  <c r="M5" i="14"/>
  <c r="N55" i="14"/>
  <c r="T55" i="14" s="1"/>
  <c r="M54" i="14"/>
  <c r="N54" i="14" s="1"/>
  <c r="Z32" i="14"/>
  <c r="X54" i="14"/>
  <c r="Y54" i="14" s="1"/>
  <c r="F80" i="14" s="1"/>
  <c r="Y55" i="14"/>
  <c r="N57" i="9"/>
  <c r="T57" i="9" s="1"/>
  <c r="M56" i="9"/>
  <c r="Y57" i="9"/>
  <c r="X56" i="9"/>
  <c r="Z58" i="9"/>
  <c r="Z32" i="12"/>
  <c r="Z57" i="13"/>
  <c r="M55" i="13"/>
  <c r="N56" i="13"/>
  <c r="T56" i="13" s="1"/>
  <c r="X55" i="13"/>
  <c r="Y56" i="13"/>
  <c r="Z58" i="8"/>
  <c r="Z30" i="9"/>
  <c r="Z7" i="9"/>
  <c r="N31" i="12"/>
  <c r="T31" i="12" s="1"/>
  <c r="M30" i="12"/>
  <c r="X30" i="12"/>
  <c r="Y31" i="12"/>
  <c r="Z8" i="12"/>
  <c r="Z58" i="12"/>
  <c r="Y7" i="12"/>
  <c r="X6" i="12"/>
  <c r="M6" i="12"/>
  <c r="N7" i="12"/>
  <c r="T7" i="12" s="1"/>
  <c r="N32" i="11"/>
  <c r="T32" i="11" s="1"/>
  <c r="M31" i="11"/>
  <c r="Y32" i="11"/>
  <c r="X31" i="11"/>
  <c r="Z33" i="11"/>
  <c r="Z56" i="10"/>
  <c r="N31" i="6"/>
  <c r="T31" i="6" s="1"/>
  <c r="M30" i="6"/>
  <c r="X31" i="6"/>
  <c r="Y32" i="6"/>
  <c r="Z32" i="6" s="1"/>
  <c r="Z6" i="5"/>
  <c r="Z6" i="13"/>
  <c r="X4" i="13"/>
  <c r="Y4" i="13" s="1"/>
  <c r="F78" i="13" s="1"/>
  <c r="Y5" i="13"/>
  <c r="T29" i="13"/>
  <c r="Y30" i="13"/>
  <c r="Z30" i="13" s="1"/>
  <c r="X29" i="13"/>
  <c r="Y29" i="13" s="1"/>
  <c r="F79" i="13" s="1"/>
  <c r="N5" i="13"/>
  <c r="T5" i="13" s="1"/>
  <c r="M4" i="13"/>
  <c r="N4" i="13" s="1"/>
  <c r="E78" i="13" s="1"/>
  <c r="N57" i="12"/>
  <c r="T57" i="12" s="1"/>
  <c r="M56" i="12"/>
  <c r="X56" i="12"/>
  <c r="Y57" i="12"/>
  <c r="N57" i="11"/>
  <c r="T57" i="11" s="1"/>
  <c r="M56" i="11"/>
  <c r="Z58" i="11"/>
  <c r="X56" i="11"/>
  <c r="Y57" i="11"/>
  <c r="E78" i="11"/>
  <c r="T4" i="11"/>
  <c r="Y5" i="11"/>
  <c r="Z5" i="11" s="1"/>
  <c r="X4" i="11"/>
  <c r="Y4" i="11" s="1"/>
  <c r="F78" i="11" s="1"/>
  <c r="X5" i="10"/>
  <c r="Y6" i="10"/>
  <c r="Y31" i="10"/>
  <c r="X30" i="10"/>
  <c r="N30" i="10"/>
  <c r="T30" i="10" s="1"/>
  <c r="M29" i="10"/>
  <c r="N29" i="10" s="1"/>
  <c r="N6" i="10"/>
  <c r="T6" i="10" s="1"/>
  <c r="M5" i="10"/>
  <c r="X54" i="10"/>
  <c r="Y54" i="10" s="1"/>
  <c r="F80" i="10" s="1"/>
  <c r="Y55" i="10"/>
  <c r="Z31" i="10"/>
  <c r="Z7" i="10"/>
  <c r="N55" i="10"/>
  <c r="T55" i="10" s="1"/>
  <c r="M54" i="10"/>
  <c r="N54" i="10" s="1"/>
  <c r="Y6" i="9"/>
  <c r="X5" i="9"/>
  <c r="E79" i="9"/>
  <c r="G79" i="9" s="1"/>
  <c r="T29" i="9"/>
  <c r="Z29" i="9" s="1"/>
  <c r="N6" i="9"/>
  <c r="T6" i="9" s="1"/>
  <c r="M5" i="9"/>
  <c r="X56" i="8"/>
  <c r="Y57" i="8"/>
  <c r="N57" i="8"/>
  <c r="T57" i="8" s="1"/>
  <c r="M56" i="8"/>
  <c r="N5" i="8"/>
  <c r="T5" i="8" s="1"/>
  <c r="M4" i="8"/>
  <c r="N4" i="8" s="1"/>
  <c r="Y6" i="8"/>
  <c r="Z6" i="8" s="1"/>
  <c r="X5" i="8"/>
  <c r="E79" i="8"/>
  <c r="T29" i="8"/>
  <c r="X29" i="8"/>
  <c r="Y29" i="8" s="1"/>
  <c r="F79" i="8" s="1"/>
  <c r="Y30" i="8"/>
  <c r="Z30" i="8" s="1"/>
  <c r="X5" i="7"/>
  <c r="Y6" i="7"/>
  <c r="N57" i="7"/>
  <c r="T57" i="7" s="1"/>
  <c r="M56" i="7"/>
  <c r="X56" i="7"/>
  <c r="Y57" i="7"/>
  <c r="Z58" i="7"/>
  <c r="N6" i="7"/>
  <c r="T6" i="7" s="1"/>
  <c r="M5" i="7"/>
  <c r="Z7" i="7"/>
  <c r="Y6" i="6"/>
  <c r="X5" i="6"/>
  <c r="X56" i="6"/>
  <c r="Y57" i="6"/>
  <c r="N6" i="6"/>
  <c r="T6" i="6" s="1"/>
  <c r="Z6" i="6" s="1"/>
  <c r="M5" i="6"/>
  <c r="N57" i="6"/>
  <c r="T57" i="6" s="1"/>
  <c r="M56" i="6"/>
  <c r="Z7" i="6"/>
  <c r="Z58" i="6"/>
  <c r="N5" i="5"/>
  <c r="T5" i="5" s="1"/>
  <c r="M4" i="5"/>
  <c r="N4" i="5" s="1"/>
  <c r="E79" i="5"/>
  <c r="T29" i="5"/>
  <c r="N56" i="5"/>
  <c r="T56" i="5" s="1"/>
  <c r="M55" i="5"/>
  <c r="Y5" i="5"/>
  <c r="X4" i="5"/>
  <c r="Y4" i="5" s="1"/>
  <c r="F78" i="5" s="1"/>
  <c r="X56" i="5"/>
  <c r="Y57" i="5"/>
  <c r="Z57" i="5" s="1"/>
  <c r="X29" i="5"/>
  <c r="Y29" i="5" s="1"/>
  <c r="F79" i="5" s="1"/>
  <c r="Y30" i="5"/>
  <c r="Z30" i="5" s="1"/>
  <c r="D23" i="1"/>
  <c r="V72" i="1"/>
  <c r="V71" i="1"/>
  <c r="V70" i="1"/>
  <c r="V69" i="1"/>
  <c r="V68" i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R54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R29" i="1"/>
  <c r="Y5" i="16" l="1"/>
  <c r="Z5" i="16" s="1"/>
  <c r="X4" i="16"/>
  <c r="Y4" i="16" s="1"/>
  <c r="F78" i="16" s="1"/>
  <c r="E78" i="16"/>
  <c r="G78" i="16" s="1"/>
  <c r="T4" i="16"/>
  <c r="Z4" i="16" s="1"/>
  <c r="X54" i="16"/>
  <c r="Y54" i="16" s="1"/>
  <c r="F80" i="16" s="1"/>
  <c r="Y55" i="16"/>
  <c r="N30" i="16"/>
  <c r="T30" i="16" s="1"/>
  <c r="M29" i="16"/>
  <c r="N29" i="16" s="1"/>
  <c r="N55" i="16"/>
  <c r="T55" i="16" s="1"/>
  <c r="Z55" i="16" s="1"/>
  <c r="M54" i="16"/>
  <c r="N54" i="16" s="1"/>
  <c r="Z56" i="16"/>
  <c r="Y30" i="16"/>
  <c r="X29" i="16"/>
  <c r="Y29" i="16" s="1"/>
  <c r="F79" i="16" s="1"/>
  <c r="T4" i="15"/>
  <c r="Z4" i="15" s="1"/>
  <c r="E78" i="15"/>
  <c r="E80" i="15"/>
  <c r="G80" i="15" s="1"/>
  <c r="T54" i="15"/>
  <c r="Z54" i="15" s="1"/>
  <c r="Z55" i="15"/>
  <c r="Y5" i="15"/>
  <c r="Z5" i="15" s="1"/>
  <c r="X4" i="15"/>
  <c r="Y4" i="15" s="1"/>
  <c r="F78" i="15" s="1"/>
  <c r="Z6" i="14"/>
  <c r="Z31" i="14"/>
  <c r="X29" i="14"/>
  <c r="Y29" i="14" s="1"/>
  <c r="F79" i="14" s="1"/>
  <c r="Y30" i="14"/>
  <c r="E80" i="14"/>
  <c r="G80" i="14" s="1"/>
  <c r="T54" i="14"/>
  <c r="Z54" i="14" s="1"/>
  <c r="N30" i="14"/>
  <c r="T30" i="14" s="1"/>
  <c r="M29" i="14"/>
  <c r="N29" i="14" s="1"/>
  <c r="Z55" i="14"/>
  <c r="Y5" i="14"/>
  <c r="X4" i="14"/>
  <c r="Y4" i="14" s="1"/>
  <c r="F78" i="14" s="1"/>
  <c r="N5" i="14"/>
  <c r="T5" i="14" s="1"/>
  <c r="M4" i="14"/>
  <c r="N4" i="14" s="1"/>
  <c r="Z57" i="9"/>
  <c r="M55" i="9"/>
  <c r="N56" i="9"/>
  <c r="T56" i="9" s="1"/>
  <c r="Y56" i="9"/>
  <c r="Z56" i="9" s="1"/>
  <c r="X55" i="9"/>
  <c r="Z32" i="11"/>
  <c r="Z6" i="10"/>
  <c r="Z31" i="12"/>
  <c r="X54" i="13"/>
  <c r="Y54" i="13" s="1"/>
  <c r="F80" i="13" s="1"/>
  <c r="Y55" i="13"/>
  <c r="Z56" i="13"/>
  <c r="N55" i="13"/>
  <c r="T55" i="13" s="1"/>
  <c r="M54" i="13"/>
  <c r="N54" i="13" s="1"/>
  <c r="E80" i="13" s="1"/>
  <c r="X29" i="12"/>
  <c r="Y29" i="12" s="1"/>
  <c r="F79" i="12" s="1"/>
  <c r="Y30" i="12"/>
  <c r="N30" i="12"/>
  <c r="T30" i="12" s="1"/>
  <c r="M29" i="12"/>
  <c r="N29" i="12" s="1"/>
  <c r="Z7" i="12"/>
  <c r="Z6" i="7"/>
  <c r="Z57" i="6"/>
  <c r="Z57" i="12"/>
  <c r="N6" i="12"/>
  <c r="T6" i="12" s="1"/>
  <c r="M5" i="12"/>
  <c r="X5" i="12"/>
  <c r="Y6" i="12"/>
  <c r="Y31" i="11"/>
  <c r="X30" i="11"/>
  <c r="N31" i="11"/>
  <c r="T31" i="11" s="1"/>
  <c r="M30" i="11"/>
  <c r="Z55" i="10"/>
  <c r="Z57" i="7"/>
  <c r="X30" i="6"/>
  <c r="Y31" i="6"/>
  <c r="Z31" i="6" s="1"/>
  <c r="N30" i="6"/>
  <c r="T30" i="6" s="1"/>
  <c r="M29" i="6"/>
  <c r="N29" i="6" s="1"/>
  <c r="Z5" i="5"/>
  <c r="Z5" i="13"/>
  <c r="G78" i="13"/>
  <c r="T4" i="13"/>
  <c r="Z4" i="13" s="1"/>
  <c r="Z29" i="13"/>
  <c r="G79" i="13"/>
  <c r="X55" i="12"/>
  <c r="Y56" i="12"/>
  <c r="N56" i="12"/>
  <c r="T56" i="12" s="1"/>
  <c r="M55" i="12"/>
  <c r="X55" i="11"/>
  <c r="Y56" i="11"/>
  <c r="Z4" i="11"/>
  <c r="G78" i="11"/>
  <c r="N56" i="11"/>
  <c r="T56" i="11" s="1"/>
  <c r="M55" i="11"/>
  <c r="Z57" i="11"/>
  <c r="N5" i="10"/>
  <c r="T5" i="10" s="1"/>
  <c r="M4" i="10"/>
  <c r="N4" i="10" s="1"/>
  <c r="Y30" i="10"/>
  <c r="Z30" i="10" s="1"/>
  <c r="X29" i="10"/>
  <c r="Y29" i="10" s="1"/>
  <c r="F79" i="10" s="1"/>
  <c r="E80" i="10"/>
  <c r="G80" i="10" s="1"/>
  <c r="T54" i="10"/>
  <c r="Z54" i="10" s="1"/>
  <c r="E79" i="10"/>
  <c r="T29" i="10"/>
  <c r="Z29" i="10" s="1"/>
  <c r="Y5" i="10"/>
  <c r="X4" i="10"/>
  <c r="Y4" i="10" s="1"/>
  <c r="F78" i="10" s="1"/>
  <c r="Z6" i="9"/>
  <c r="Y5" i="9"/>
  <c r="X4" i="9"/>
  <c r="Y4" i="9" s="1"/>
  <c r="F78" i="9" s="1"/>
  <c r="N5" i="9"/>
  <c r="T5" i="9" s="1"/>
  <c r="M4" i="9"/>
  <c r="N4" i="9" s="1"/>
  <c r="N56" i="8"/>
  <c r="T56" i="8" s="1"/>
  <c r="M55" i="8"/>
  <c r="Z29" i="8"/>
  <c r="Z57" i="8"/>
  <c r="G79" i="8"/>
  <c r="E78" i="8"/>
  <c r="T4" i="8"/>
  <c r="Y5" i="8"/>
  <c r="Z5" i="8" s="1"/>
  <c r="X4" i="8"/>
  <c r="Y4" i="8" s="1"/>
  <c r="F78" i="8" s="1"/>
  <c r="X55" i="8"/>
  <c r="Y56" i="8"/>
  <c r="N56" i="7"/>
  <c r="T56" i="7" s="1"/>
  <c r="M55" i="7"/>
  <c r="N5" i="7"/>
  <c r="T5" i="7" s="1"/>
  <c r="M4" i="7"/>
  <c r="N4" i="7" s="1"/>
  <c r="Y56" i="7"/>
  <c r="X55" i="7"/>
  <c r="Y5" i="7"/>
  <c r="X4" i="7"/>
  <c r="Y4" i="7" s="1"/>
  <c r="F78" i="7" s="1"/>
  <c r="X55" i="6"/>
  <c r="Y56" i="6"/>
  <c r="Y5" i="6"/>
  <c r="X4" i="6"/>
  <c r="Y4" i="6" s="1"/>
  <c r="F78" i="6" s="1"/>
  <c r="N5" i="6"/>
  <c r="T5" i="6" s="1"/>
  <c r="M4" i="6"/>
  <c r="N4" i="6" s="1"/>
  <c r="N56" i="6"/>
  <c r="T56" i="6" s="1"/>
  <c r="M55" i="6"/>
  <c r="Z29" i="5"/>
  <c r="X55" i="5"/>
  <c r="Y56" i="5"/>
  <c r="Z56" i="5" s="1"/>
  <c r="G79" i="5"/>
  <c r="N55" i="5"/>
  <c r="T55" i="5" s="1"/>
  <c r="M54" i="5"/>
  <c r="N54" i="5" s="1"/>
  <c r="E78" i="5"/>
  <c r="G78" i="5" s="1"/>
  <c r="T4" i="5"/>
  <c r="Z4" i="5" s="1"/>
  <c r="R4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V4" i="1"/>
  <c r="I72" i="1"/>
  <c r="E80" i="16" l="1"/>
  <c r="G80" i="16" s="1"/>
  <c r="T54" i="16"/>
  <c r="Z54" i="16" s="1"/>
  <c r="E79" i="16"/>
  <c r="G79" i="16" s="1"/>
  <c r="T29" i="16"/>
  <c r="Z29" i="16" s="1"/>
  <c r="Z30" i="16"/>
  <c r="G78" i="15"/>
  <c r="E78" i="14"/>
  <c r="G78" i="14" s="1"/>
  <c r="T4" i="14"/>
  <c r="Z4" i="14" s="1"/>
  <c r="Z5" i="14"/>
  <c r="E79" i="14"/>
  <c r="G79" i="14" s="1"/>
  <c r="T29" i="14"/>
  <c r="Z29" i="14" s="1"/>
  <c r="Z30" i="14"/>
  <c r="X54" i="9"/>
  <c r="Y54" i="9" s="1"/>
  <c r="F80" i="9" s="1"/>
  <c r="Y55" i="9"/>
  <c r="Z55" i="9" s="1"/>
  <c r="M54" i="9"/>
  <c r="N54" i="9" s="1"/>
  <c r="N55" i="9"/>
  <c r="T55" i="9" s="1"/>
  <c r="Z30" i="12"/>
  <c r="G80" i="13"/>
  <c r="T54" i="13"/>
  <c r="Z54" i="13" s="1"/>
  <c r="Z55" i="13"/>
  <c r="E79" i="12"/>
  <c r="G79" i="12" s="1"/>
  <c r="T29" i="12"/>
  <c r="Z29" i="12" s="1"/>
  <c r="Z5" i="7"/>
  <c r="Z5" i="9"/>
  <c r="Z56" i="12"/>
  <c r="X4" i="12"/>
  <c r="Y4" i="12" s="1"/>
  <c r="F78" i="12" s="1"/>
  <c r="Y5" i="12"/>
  <c r="N5" i="12"/>
  <c r="T5" i="12" s="1"/>
  <c r="M4" i="12"/>
  <c r="N4" i="12" s="1"/>
  <c r="Z6" i="12"/>
  <c r="Y30" i="11"/>
  <c r="X29" i="11"/>
  <c r="Y29" i="11" s="1"/>
  <c r="F79" i="11" s="1"/>
  <c r="N30" i="11"/>
  <c r="T30" i="11" s="1"/>
  <c r="M29" i="11"/>
  <c r="N29" i="11" s="1"/>
  <c r="Z31" i="11"/>
  <c r="Z56" i="8"/>
  <c r="E79" i="6"/>
  <c r="T29" i="6"/>
  <c r="X29" i="6"/>
  <c r="Y29" i="6" s="1"/>
  <c r="F79" i="6" s="1"/>
  <c r="Y30" i="6"/>
  <c r="Z30" i="6" s="1"/>
  <c r="Z56" i="6"/>
  <c r="N55" i="12"/>
  <c r="T55" i="12" s="1"/>
  <c r="M54" i="12"/>
  <c r="N54" i="12" s="1"/>
  <c r="X54" i="12"/>
  <c r="Y54" i="12" s="1"/>
  <c r="F80" i="12" s="1"/>
  <c r="Y55" i="12"/>
  <c r="Z56" i="11"/>
  <c r="X54" i="11"/>
  <c r="Y54" i="11" s="1"/>
  <c r="F80" i="11" s="1"/>
  <c r="Y55" i="11"/>
  <c r="N55" i="11"/>
  <c r="T55" i="11" s="1"/>
  <c r="M54" i="11"/>
  <c r="N54" i="11" s="1"/>
  <c r="G79" i="10"/>
  <c r="E78" i="10"/>
  <c r="G78" i="10" s="1"/>
  <c r="T4" i="10"/>
  <c r="Z4" i="10" s="1"/>
  <c r="Z5" i="10"/>
  <c r="E78" i="9"/>
  <c r="G78" i="9" s="1"/>
  <c r="T4" i="9"/>
  <c r="Z4" i="9" s="1"/>
  <c r="Z4" i="8"/>
  <c r="X54" i="8"/>
  <c r="Y54" i="8" s="1"/>
  <c r="F80" i="8" s="1"/>
  <c r="Y55" i="8"/>
  <c r="G78" i="8"/>
  <c r="N55" i="8"/>
  <c r="T55" i="8" s="1"/>
  <c r="M54" i="8"/>
  <c r="N54" i="8" s="1"/>
  <c r="X54" i="7"/>
  <c r="Y54" i="7" s="1"/>
  <c r="F80" i="7" s="1"/>
  <c r="Y55" i="7"/>
  <c r="N55" i="7"/>
  <c r="T55" i="7" s="1"/>
  <c r="M54" i="7"/>
  <c r="N54" i="7" s="1"/>
  <c r="E78" i="7"/>
  <c r="G78" i="7" s="1"/>
  <c r="T4" i="7"/>
  <c r="Z4" i="7" s="1"/>
  <c r="Z56" i="7"/>
  <c r="N55" i="6"/>
  <c r="T55" i="6" s="1"/>
  <c r="M54" i="6"/>
  <c r="N54" i="6" s="1"/>
  <c r="E78" i="6"/>
  <c r="G78" i="6" s="1"/>
  <c r="T4" i="6"/>
  <c r="Z4" i="6" s="1"/>
  <c r="Z5" i="6"/>
  <c r="X54" i="6"/>
  <c r="Y54" i="6" s="1"/>
  <c r="F80" i="6" s="1"/>
  <c r="Y55" i="6"/>
  <c r="E80" i="5"/>
  <c r="T54" i="5"/>
  <c r="X54" i="5"/>
  <c r="Y54" i="5" s="1"/>
  <c r="F80" i="5" s="1"/>
  <c r="Y55" i="5"/>
  <c r="Z55" i="5" s="1"/>
  <c r="D69" i="1"/>
  <c r="D63" i="1"/>
  <c r="D57" i="1"/>
  <c r="E67" i="1"/>
  <c r="E61" i="1"/>
  <c r="E55" i="1"/>
  <c r="E54" i="1"/>
  <c r="E60" i="1"/>
  <c r="E72" i="1"/>
  <c r="D62" i="1"/>
  <c r="D54" i="1"/>
  <c r="D72" i="1"/>
  <c r="D60" i="1"/>
  <c r="E71" i="1"/>
  <c r="E65" i="1"/>
  <c r="E59" i="1"/>
  <c r="D71" i="1"/>
  <c r="D65" i="1"/>
  <c r="D59" i="1"/>
  <c r="E70" i="1"/>
  <c r="E58" i="1"/>
  <c r="D67" i="1"/>
  <c r="D61" i="1"/>
  <c r="D55" i="1"/>
  <c r="E66" i="1"/>
  <c r="E64" i="1"/>
  <c r="E57" i="1"/>
  <c r="D66" i="1"/>
  <c r="D70" i="1"/>
  <c r="D64" i="1"/>
  <c r="D58" i="1"/>
  <c r="E69" i="1"/>
  <c r="E63" i="1"/>
  <c r="E68" i="1"/>
  <c r="E62" i="1"/>
  <c r="E56" i="1"/>
  <c r="D68" i="1"/>
  <c r="D56" i="1"/>
  <c r="I47" i="1"/>
  <c r="I22" i="1"/>
  <c r="T54" i="9" l="1"/>
  <c r="Z54" i="9" s="1"/>
  <c r="E80" i="9"/>
  <c r="G80" i="9" s="1"/>
  <c r="Z30" i="11"/>
  <c r="Z5" i="12"/>
  <c r="Z29" i="6"/>
  <c r="G79" i="6"/>
  <c r="E78" i="12"/>
  <c r="G78" i="12" s="1"/>
  <c r="T4" i="12"/>
  <c r="Z4" i="12" s="1"/>
  <c r="T29" i="11"/>
  <c r="Z29" i="11" s="1"/>
  <c r="E79" i="11"/>
  <c r="G79" i="11" s="1"/>
  <c r="Z55" i="7"/>
  <c r="Z55" i="6"/>
  <c r="E80" i="12"/>
  <c r="G80" i="12" s="1"/>
  <c r="T54" i="12"/>
  <c r="Z54" i="12" s="1"/>
  <c r="Z55" i="12"/>
  <c r="Z55" i="11"/>
  <c r="E80" i="11"/>
  <c r="G80" i="11" s="1"/>
  <c r="T54" i="11"/>
  <c r="Z54" i="11" s="1"/>
  <c r="E80" i="8"/>
  <c r="G80" i="8" s="1"/>
  <c r="T54" i="8"/>
  <c r="Z54" i="8" s="1"/>
  <c r="Z55" i="8"/>
  <c r="E80" i="7"/>
  <c r="G80" i="7" s="1"/>
  <c r="T54" i="7"/>
  <c r="Z54" i="7" s="1"/>
  <c r="E80" i="6"/>
  <c r="G80" i="6" s="1"/>
  <c r="T54" i="6"/>
  <c r="Z54" i="6" s="1"/>
  <c r="Z54" i="5"/>
  <c r="G80" i="5"/>
  <c r="F69" i="1"/>
  <c r="H69" i="1" s="1"/>
  <c r="I69" i="1" s="1"/>
  <c r="F63" i="1"/>
  <c r="H63" i="1" s="1"/>
  <c r="I63" i="1" s="1"/>
  <c r="F57" i="1"/>
  <c r="H57" i="1" s="1"/>
  <c r="I57" i="1" s="1"/>
  <c r="F61" i="1"/>
  <c r="H61" i="1" s="1"/>
  <c r="I61" i="1" s="1"/>
  <c r="F67" i="1"/>
  <c r="H67" i="1" s="1"/>
  <c r="I67" i="1" s="1"/>
  <c r="F55" i="1"/>
  <c r="H55" i="1" s="1"/>
  <c r="I55" i="1" s="1"/>
  <c r="F65" i="1"/>
  <c r="H65" i="1" s="1"/>
  <c r="I65" i="1" s="1"/>
  <c r="F72" i="1"/>
  <c r="F60" i="1"/>
  <c r="H60" i="1" s="1"/>
  <c r="I60" i="1" s="1"/>
  <c r="F54" i="1"/>
  <c r="H54" i="1" s="1"/>
  <c r="I54" i="1" s="1"/>
  <c r="J55" i="1" s="1"/>
  <c r="R55" i="1" s="1"/>
  <c r="F66" i="1"/>
  <c r="H66" i="1" s="1"/>
  <c r="I66" i="1" s="1"/>
  <c r="F58" i="1"/>
  <c r="H58" i="1" s="1"/>
  <c r="I58" i="1" s="1"/>
  <c r="F59" i="1"/>
  <c r="H59" i="1" s="1"/>
  <c r="I59" i="1" s="1"/>
  <c r="D73" i="1"/>
  <c r="F64" i="1"/>
  <c r="H64" i="1" s="1"/>
  <c r="I64" i="1" s="1"/>
  <c r="F71" i="1"/>
  <c r="H71" i="1" s="1"/>
  <c r="I71" i="1" s="1"/>
  <c r="F70" i="1"/>
  <c r="H70" i="1" s="1"/>
  <c r="I70" i="1" s="1"/>
  <c r="F56" i="1"/>
  <c r="H56" i="1" s="1"/>
  <c r="I56" i="1" s="1"/>
  <c r="E73" i="1"/>
  <c r="F68" i="1"/>
  <c r="H68" i="1" s="1"/>
  <c r="I68" i="1" s="1"/>
  <c r="F62" i="1"/>
  <c r="H62" i="1" s="1"/>
  <c r="I62" i="1" s="1"/>
  <c r="D48" i="1"/>
  <c r="F29" i="1"/>
  <c r="H29" i="1" s="1"/>
  <c r="K29" i="1" s="1"/>
  <c r="F30" i="1"/>
  <c r="H30" i="1" s="1"/>
  <c r="I30" i="1" s="1"/>
  <c r="F31" i="1"/>
  <c r="H31" i="1" s="1"/>
  <c r="I31" i="1" s="1"/>
  <c r="F32" i="1"/>
  <c r="H32" i="1" s="1"/>
  <c r="I32" i="1" s="1"/>
  <c r="F33" i="1"/>
  <c r="H33" i="1" s="1"/>
  <c r="I33" i="1" s="1"/>
  <c r="F34" i="1"/>
  <c r="H34" i="1" s="1"/>
  <c r="I34" i="1" s="1"/>
  <c r="F35" i="1"/>
  <c r="H35" i="1" s="1"/>
  <c r="I35" i="1" s="1"/>
  <c r="F36" i="1"/>
  <c r="H36" i="1" s="1"/>
  <c r="I36" i="1" s="1"/>
  <c r="F37" i="1"/>
  <c r="H37" i="1" s="1"/>
  <c r="I37" i="1" s="1"/>
  <c r="F38" i="1"/>
  <c r="H38" i="1" s="1"/>
  <c r="I38" i="1" s="1"/>
  <c r="F39" i="1"/>
  <c r="H39" i="1" s="1"/>
  <c r="I39" i="1" s="1"/>
  <c r="F40" i="1"/>
  <c r="H40" i="1" s="1"/>
  <c r="I40" i="1" s="1"/>
  <c r="F41" i="1"/>
  <c r="H41" i="1" s="1"/>
  <c r="I41" i="1" s="1"/>
  <c r="F42" i="1"/>
  <c r="H42" i="1" s="1"/>
  <c r="I42" i="1" s="1"/>
  <c r="F43" i="1"/>
  <c r="H43" i="1" s="1"/>
  <c r="I43" i="1" s="1"/>
  <c r="F44" i="1"/>
  <c r="H44" i="1" s="1"/>
  <c r="I44" i="1" s="1"/>
  <c r="F45" i="1"/>
  <c r="H45" i="1" s="1"/>
  <c r="I45" i="1" s="1"/>
  <c r="F46" i="1"/>
  <c r="H46" i="1" s="1"/>
  <c r="I46" i="1" s="1"/>
  <c r="F47" i="1"/>
  <c r="F21" i="1"/>
  <c r="H21" i="1" s="1"/>
  <c r="I21" i="1" s="1"/>
  <c r="K54" i="1" l="1"/>
  <c r="L54" i="1" s="1"/>
  <c r="S54" i="1" s="1"/>
  <c r="W54" i="1" s="1"/>
  <c r="F10" i="1"/>
  <c r="H10" i="1" s="1"/>
  <c r="I10" i="1" s="1"/>
  <c r="F9" i="1"/>
  <c r="H9" i="1" s="1"/>
  <c r="I9" i="1" s="1"/>
  <c r="K55" i="1"/>
  <c r="J56" i="1"/>
  <c r="R56" i="1" s="1"/>
  <c r="F16" i="1"/>
  <c r="H16" i="1" s="1"/>
  <c r="I16" i="1" s="1"/>
  <c r="F22" i="1"/>
  <c r="I29" i="1"/>
  <c r="J30" i="1" s="1"/>
  <c r="E48" i="1"/>
  <c r="F4" i="1"/>
  <c r="H4" i="1" s="1"/>
  <c r="F18" i="1"/>
  <c r="H18" i="1" s="1"/>
  <c r="I18" i="1" s="1"/>
  <c r="F6" i="1"/>
  <c r="H6" i="1" s="1"/>
  <c r="I6" i="1" s="1"/>
  <c r="F15" i="1"/>
  <c r="H15" i="1" s="1"/>
  <c r="I15" i="1" s="1"/>
  <c r="F20" i="1"/>
  <c r="H20" i="1" s="1"/>
  <c r="I20" i="1" s="1"/>
  <c r="F8" i="1"/>
  <c r="H8" i="1" s="1"/>
  <c r="I8" i="1" s="1"/>
  <c r="F19" i="1"/>
  <c r="H19" i="1" s="1"/>
  <c r="I19" i="1" s="1"/>
  <c r="F13" i="1"/>
  <c r="H13" i="1" s="1"/>
  <c r="I13" i="1" s="1"/>
  <c r="F7" i="1"/>
  <c r="H7" i="1" s="1"/>
  <c r="I7" i="1" s="1"/>
  <c r="F17" i="1"/>
  <c r="H17" i="1" s="1"/>
  <c r="I17" i="1" s="1"/>
  <c r="F5" i="1"/>
  <c r="H5" i="1" s="1"/>
  <c r="I5" i="1" s="1"/>
  <c r="F14" i="1"/>
  <c r="H14" i="1" s="1"/>
  <c r="I14" i="1" s="1"/>
  <c r="F12" i="1"/>
  <c r="H12" i="1" s="1"/>
  <c r="I12" i="1" s="1"/>
  <c r="F11" i="1"/>
  <c r="H11" i="1" s="1"/>
  <c r="I11" i="1" s="1"/>
  <c r="R30" i="1" l="1"/>
  <c r="L55" i="1"/>
  <c r="S55" i="1" s="1"/>
  <c r="W55" i="1" s="1"/>
  <c r="K56" i="1"/>
  <c r="J57" i="1"/>
  <c r="R57" i="1" s="1"/>
  <c r="K30" i="1"/>
  <c r="L29" i="1"/>
  <c r="J31" i="1"/>
  <c r="R31" i="1" s="1"/>
  <c r="I4" i="1"/>
  <c r="J5" i="1" s="1"/>
  <c r="R5" i="1" s="1"/>
  <c r="K4" i="1"/>
  <c r="E23" i="1"/>
  <c r="S29" i="1" l="1"/>
  <c r="W29" i="1" s="1"/>
  <c r="L56" i="1"/>
  <c r="S56" i="1" s="1"/>
  <c r="W56" i="1" s="1"/>
  <c r="K57" i="1"/>
  <c r="J58" i="1"/>
  <c r="R58" i="1" s="1"/>
  <c r="J32" i="1"/>
  <c r="R32" i="1" s="1"/>
  <c r="K31" i="1"/>
  <c r="L30" i="1"/>
  <c r="L4" i="1"/>
  <c r="K5" i="1"/>
  <c r="J6" i="1"/>
  <c r="R6" i="1" s="1"/>
  <c r="S30" i="1" l="1"/>
  <c r="W30" i="1" s="1"/>
  <c r="S4" i="1"/>
  <c r="W4" i="1" s="1"/>
  <c r="K58" i="1"/>
  <c r="L57" i="1"/>
  <c r="S57" i="1" s="1"/>
  <c r="W57" i="1" s="1"/>
  <c r="J59" i="1"/>
  <c r="R59" i="1" s="1"/>
  <c r="L31" i="1"/>
  <c r="J33" i="1"/>
  <c r="R33" i="1" s="1"/>
  <c r="K32" i="1"/>
  <c r="J7" i="1"/>
  <c r="R7" i="1" s="1"/>
  <c r="L5" i="1"/>
  <c r="K6" i="1"/>
  <c r="S31" i="1" l="1"/>
  <c r="W31" i="1" s="1"/>
  <c r="S5" i="1"/>
  <c r="W5" i="1" s="1"/>
  <c r="K59" i="1"/>
  <c r="L58" i="1"/>
  <c r="S58" i="1" s="1"/>
  <c r="W58" i="1" s="1"/>
  <c r="J60" i="1"/>
  <c r="R60" i="1" s="1"/>
  <c r="J34" i="1"/>
  <c r="R34" i="1" s="1"/>
  <c r="L32" i="1"/>
  <c r="K33" i="1"/>
  <c r="J8" i="1"/>
  <c r="R8" i="1" s="1"/>
  <c r="L6" i="1"/>
  <c r="K7" i="1"/>
  <c r="S32" i="1" l="1"/>
  <c r="W32" i="1" s="1"/>
  <c r="S6" i="1"/>
  <c r="W6" i="1" s="1"/>
  <c r="L59" i="1"/>
  <c r="S59" i="1" s="1"/>
  <c r="W59" i="1" s="1"/>
  <c r="K60" i="1"/>
  <c r="J61" i="1"/>
  <c r="R61" i="1" s="1"/>
  <c r="K34" i="1"/>
  <c r="J35" i="1"/>
  <c r="R35" i="1" s="1"/>
  <c r="L33" i="1"/>
  <c r="J9" i="1"/>
  <c r="R9" i="1" s="1"/>
  <c r="L7" i="1"/>
  <c r="K8" i="1"/>
  <c r="S33" i="1" l="1"/>
  <c r="W33" i="1" s="1"/>
  <c r="S7" i="1"/>
  <c r="W7" i="1" s="1"/>
  <c r="L60" i="1"/>
  <c r="S60" i="1" s="1"/>
  <c r="W60" i="1" s="1"/>
  <c r="K61" i="1"/>
  <c r="J62" i="1"/>
  <c r="R62" i="1" s="1"/>
  <c r="L34" i="1"/>
  <c r="K35" i="1"/>
  <c r="J36" i="1"/>
  <c r="R36" i="1" s="1"/>
  <c r="J10" i="1"/>
  <c r="R10" i="1" s="1"/>
  <c r="L8" i="1"/>
  <c r="K9" i="1"/>
  <c r="S34" i="1" l="1"/>
  <c r="W34" i="1" s="1"/>
  <c r="S8" i="1"/>
  <c r="W8" i="1" s="1"/>
  <c r="L61" i="1"/>
  <c r="S61" i="1" s="1"/>
  <c r="W61" i="1" s="1"/>
  <c r="K62" i="1"/>
  <c r="J63" i="1"/>
  <c r="R63" i="1" s="1"/>
  <c r="K36" i="1"/>
  <c r="J37" i="1"/>
  <c r="R37" i="1" s="1"/>
  <c r="L35" i="1"/>
  <c r="J11" i="1"/>
  <c r="R11" i="1" s="1"/>
  <c r="K10" i="1"/>
  <c r="L9" i="1"/>
  <c r="S35" i="1" l="1"/>
  <c r="W35" i="1" s="1"/>
  <c r="S9" i="1"/>
  <c r="W9" i="1" s="1"/>
  <c r="L62" i="1"/>
  <c r="S62" i="1" s="1"/>
  <c r="W62" i="1" s="1"/>
  <c r="K63" i="1"/>
  <c r="J64" i="1"/>
  <c r="R64" i="1" s="1"/>
  <c r="J38" i="1"/>
  <c r="R38" i="1" s="1"/>
  <c r="L36" i="1"/>
  <c r="K37" i="1"/>
  <c r="J12" i="1"/>
  <c r="R12" i="1" s="1"/>
  <c r="K11" i="1"/>
  <c r="L10" i="1"/>
  <c r="S36" i="1" l="1"/>
  <c r="W36" i="1" s="1"/>
  <c r="S10" i="1"/>
  <c r="W10" i="1" s="1"/>
  <c r="K64" i="1"/>
  <c r="L63" i="1"/>
  <c r="S63" i="1" s="1"/>
  <c r="W63" i="1" s="1"/>
  <c r="J65" i="1"/>
  <c r="R65" i="1" s="1"/>
  <c r="J39" i="1"/>
  <c r="R39" i="1" s="1"/>
  <c r="L37" i="1"/>
  <c r="K38" i="1"/>
  <c r="J13" i="1"/>
  <c r="R13" i="1" s="1"/>
  <c r="K12" i="1"/>
  <c r="L11" i="1"/>
  <c r="S37" i="1" l="1"/>
  <c r="W37" i="1" s="1"/>
  <c r="S11" i="1"/>
  <c r="W11" i="1" s="1"/>
  <c r="K65" i="1"/>
  <c r="L64" i="1"/>
  <c r="S64" i="1" s="1"/>
  <c r="W64" i="1" s="1"/>
  <c r="J66" i="1"/>
  <c r="R66" i="1" s="1"/>
  <c r="K39" i="1"/>
  <c r="L38" i="1"/>
  <c r="J40" i="1"/>
  <c r="R40" i="1" s="1"/>
  <c r="J14" i="1"/>
  <c r="R14" i="1" s="1"/>
  <c r="K13" i="1"/>
  <c r="L12" i="1"/>
  <c r="S38" i="1" l="1"/>
  <c r="W38" i="1" s="1"/>
  <c r="S12" i="1"/>
  <c r="W12" i="1" s="1"/>
  <c r="L65" i="1"/>
  <c r="S65" i="1" s="1"/>
  <c r="W65" i="1" s="1"/>
  <c r="K66" i="1"/>
  <c r="J67" i="1"/>
  <c r="R67" i="1" s="1"/>
  <c r="L39" i="1"/>
  <c r="K40" i="1"/>
  <c r="J41" i="1"/>
  <c r="R41" i="1" s="1"/>
  <c r="J15" i="1"/>
  <c r="R15" i="1" s="1"/>
  <c r="K14" i="1"/>
  <c r="L13" i="1"/>
  <c r="S39" i="1" l="1"/>
  <c r="W39" i="1" s="1"/>
  <c r="S13" i="1"/>
  <c r="W13" i="1" s="1"/>
  <c r="L66" i="1"/>
  <c r="S66" i="1" s="1"/>
  <c r="W66" i="1" s="1"/>
  <c r="K67" i="1"/>
  <c r="J68" i="1"/>
  <c r="R68" i="1" s="1"/>
  <c r="L40" i="1"/>
  <c r="K41" i="1"/>
  <c r="J42" i="1"/>
  <c r="R42" i="1" s="1"/>
  <c r="J16" i="1"/>
  <c r="R16" i="1" s="1"/>
  <c r="K15" i="1"/>
  <c r="L14" i="1"/>
  <c r="S40" i="1" l="1"/>
  <c r="W40" i="1" s="1"/>
  <c r="S14" i="1"/>
  <c r="W14" i="1" s="1"/>
  <c r="L67" i="1"/>
  <c r="S67" i="1" s="1"/>
  <c r="W67" i="1" s="1"/>
  <c r="K68" i="1"/>
  <c r="J69" i="1"/>
  <c r="R69" i="1" s="1"/>
  <c r="K42" i="1"/>
  <c r="J43" i="1"/>
  <c r="R43" i="1" s="1"/>
  <c r="L41" i="1"/>
  <c r="J17" i="1"/>
  <c r="R17" i="1" s="1"/>
  <c r="L15" i="1"/>
  <c r="K16" i="1"/>
  <c r="S41" i="1" l="1"/>
  <c r="W41" i="1" s="1"/>
  <c r="S15" i="1"/>
  <c r="W15" i="1" s="1"/>
  <c r="L68" i="1"/>
  <c r="S68" i="1" s="1"/>
  <c r="W68" i="1" s="1"/>
  <c r="K69" i="1"/>
  <c r="J70" i="1"/>
  <c r="R70" i="1" s="1"/>
  <c r="K43" i="1"/>
  <c r="L42" i="1"/>
  <c r="J44" i="1"/>
  <c r="R44" i="1" s="1"/>
  <c r="J18" i="1"/>
  <c r="R18" i="1" s="1"/>
  <c r="L16" i="1"/>
  <c r="K17" i="1"/>
  <c r="S42" i="1" l="1"/>
  <c r="W42" i="1" s="1"/>
  <c r="S16" i="1"/>
  <c r="W16" i="1" s="1"/>
  <c r="K70" i="1"/>
  <c r="L69" i="1"/>
  <c r="S69" i="1" s="1"/>
  <c r="W69" i="1" s="1"/>
  <c r="J71" i="1"/>
  <c r="R71" i="1" s="1"/>
  <c r="K44" i="1"/>
  <c r="L43" i="1"/>
  <c r="J45" i="1"/>
  <c r="R45" i="1" s="1"/>
  <c r="J19" i="1"/>
  <c r="R19" i="1" s="1"/>
  <c r="L17" i="1"/>
  <c r="K18" i="1"/>
  <c r="S43" i="1" l="1"/>
  <c r="W43" i="1" s="1"/>
  <c r="S17" i="1"/>
  <c r="W17" i="1" s="1"/>
  <c r="K71" i="1"/>
  <c r="L70" i="1"/>
  <c r="S70" i="1" s="1"/>
  <c r="W70" i="1" s="1"/>
  <c r="J72" i="1"/>
  <c r="R72" i="1" s="1"/>
  <c r="L44" i="1"/>
  <c r="J46" i="1"/>
  <c r="R46" i="1" s="1"/>
  <c r="K45" i="1"/>
  <c r="J20" i="1"/>
  <c r="R20" i="1" s="1"/>
  <c r="L18" i="1"/>
  <c r="K19" i="1"/>
  <c r="S44" i="1" l="1"/>
  <c r="W44" i="1" s="1"/>
  <c r="S18" i="1"/>
  <c r="W18" i="1" s="1"/>
  <c r="L71" i="1"/>
  <c r="S71" i="1" s="1"/>
  <c r="W71" i="1" s="1"/>
  <c r="K72" i="1"/>
  <c r="L72" i="1" s="1"/>
  <c r="K46" i="1"/>
  <c r="L45" i="1"/>
  <c r="J47" i="1"/>
  <c r="R47" i="1" s="1"/>
  <c r="J21" i="1"/>
  <c r="R21" i="1" s="1"/>
  <c r="L19" i="1"/>
  <c r="K20" i="1"/>
  <c r="S45" i="1" l="1"/>
  <c r="W45" i="1" s="1"/>
  <c r="M72" i="1"/>
  <c r="N72" i="1" s="1"/>
  <c r="T72" i="1" s="1"/>
  <c r="S72" i="1"/>
  <c r="W72" i="1" s="1"/>
  <c r="X72" i="1" s="1"/>
  <c r="S19" i="1"/>
  <c r="W19" i="1" s="1"/>
  <c r="K47" i="1"/>
  <c r="L47" i="1" s="1"/>
  <c r="S47" i="1" s="1"/>
  <c r="W47" i="1" s="1"/>
  <c r="X47" i="1" s="1"/>
  <c r="L46" i="1"/>
  <c r="S46" i="1" s="1"/>
  <c r="W46" i="1" s="1"/>
  <c r="J22" i="1"/>
  <c r="R22" i="1" s="1"/>
  <c r="K21" i="1"/>
  <c r="L20" i="1"/>
  <c r="S20" i="1" s="1"/>
  <c r="W20" i="1" s="1"/>
  <c r="M71" i="1" l="1"/>
  <c r="N71" i="1" s="1"/>
  <c r="T71" i="1" s="1"/>
  <c r="Y47" i="1"/>
  <c r="X46" i="1"/>
  <c r="Y72" i="1"/>
  <c r="Z72" i="1" s="1"/>
  <c r="X71" i="1"/>
  <c r="M47" i="1"/>
  <c r="N47" i="1" s="1"/>
  <c r="K22" i="1"/>
  <c r="L22" i="1" s="1"/>
  <c r="S22" i="1" s="1"/>
  <c r="W22" i="1" s="1"/>
  <c r="X22" i="1" s="1"/>
  <c r="L21" i="1"/>
  <c r="S21" i="1" s="1"/>
  <c r="W21" i="1" s="1"/>
  <c r="M70" i="1" l="1"/>
  <c r="M69" i="1" s="1"/>
  <c r="T47" i="1"/>
  <c r="Z47" i="1" s="1"/>
  <c r="X70" i="1"/>
  <c r="Y71" i="1"/>
  <c r="Z71" i="1" s="1"/>
  <c r="X45" i="1"/>
  <c r="Y46" i="1"/>
  <c r="X21" i="1"/>
  <c r="X20" i="1" s="1"/>
  <c r="X19" i="1" s="1"/>
  <c r="X18" i="1" s="1"/>
  <c r="X17" i="1" s="1"/>
  <c r="X16" i="1" s="1"/>
  <c r="X15" i="1" s="1"/>
  <c r="X14" i="1" s="1"/>
  <c r="X13" i="1" s="1"/>
  <c r="X12" i="1" s="1"/>
  <c r="X11" i="1" s="1"/>
  <c r="X10" i="1" s="1"/>
  <c r="X9" i="1" s="1"/>
  <c r="X8" i="1" s="1"/>
  <c r="M46" i="1"/>
  <c r="M22" i="1"/>
  <c r="N22" i="1" s="1"/>
  <c r="N70" i="1" l="1"/>
  <c r="T70" i="1" s="1"/>
  <c r="X44" i="1"/>
  <c r="Y45" i="1"/>
  <c r="X69" i="1"/>
  <c r="Y70" i="1"/>
  <c r="T22" i="1"/>
  <c r="Y9" i="1"/>
  <c r="X7" i="1"/>
  <c r="Y8" i="1"/>
  <c r="Y10" i="1"/>
  <c r="N69" i="1"/>
  <c r="T69" i="1" s="1"/>
  <c r="M68" i="1"/>
  <c r="N46" i="1"/>
  <c r="M45" i="1"/>
  <c r="M21" i="1"/>
  <c r="Z70" i="1" l="1"/>
  <c r="T46" i="1"/>
  <c r="Z46" i="1" s="1"/>
  <c r="Y69" i="1"/>
  <c r="Z69" i="1" s="1"/>
  <c r="X68" i="1"/>
  <c r="Y44" i="1"/>
  <c r="X43" i="1"/>
  <c r="X6" i="1"/>
  <c r="Y7" i="1"/>
  <c r="Y11" i="1"/>
  <c r="N68" i="1"/>
  <c r="T68" i="1" s="1"/>
  <c r="M67" i="1"/>
  <c r="N45" i="1"/>
  <c r="M44" i="1"/>
  <c r="N21" i="1"/>
  <c r="M20" i="1"/>
  <c r="X42" i="1" l="1"/>
  <c r="Y43" i="1"/>
  <c r="Y68" i="1"/>
  <c r="Z68" i="1" s="1"/>
  <c r="X67" i="1"/>
  <c r="T45" i="1"/>
  <c r="Z45" i="1" s="1"/>
  <c r="T21" i="1"/>
  <c r="X5" i="1"/>
  <c r="Y6" i="1"/>
  <c r="Y12" i="1"/>
  <c r="N67" i="1"/>
  <c r="T67" i="1" s="1"/>
  <c r="M66" i="1"/>
  <c r="N44" i="1"/>
  <c r="M43" i="1"/>
  <c r="M19" i="1"/>
  <c r="N20" i="1"/>
  <c r="T44" i="1" l="1"/>
  <c r="Z44" i="1" s="1"/>
  <c r="X66" i="1"/>
  <c r="Y67" i="1"/>
  <c r="Z67" i="1" s="1"/>
  <c r="X41" i="1"/>
  <c r="Y42" i="1"/>
  <c r="T20" i="1"/>
  <c r="X4" i="1"/>
  <c r="Y4" i="1" s="1"/>
  <c r="F78" i="1" s="1"/>
  <c r="Y5" i="1"/>
  <c r="Y13" i="1"/>
  <c r="N66" i="1"/>
  <c r="T66" i="1" s="1"/>
  <c r="M65" i="1"/>
  <c r="N43" i="1"/>
  <c r="M42" i="1"/>
  <c r="M18" i="1"/>
  <c r="N19" i="1"/>
  <c r="Y66" i="1" l="1"/>
  <c r="Z66" i="1" s="1"/>
  <c r="X65" i="1"/>
  <c r="T43" i="1"/>
  <c r="Z43" i="1" s="1"/>
  <c r="X40" i="1"/>
  <c r="Y41" i="1"/>
  <c r="T19" i="1"/>
  <c r="Y14" i="1"/>
  <c r="N65" i="1"/>
  <c r="T65" i="1" s="1"/>
  <c r="M64" i="1"/>
  <c r="M41" i="1"/>
  <c r="N42" i="1"/>
  <c r="M17" i="1"/>
  <c r="N18" i="1"/>
  <c r="Y40" i="1" l="1"/>
  <c r="X39" i="1"/>
  <c r="T42" i="1"/>
  <c r="Z42" i="1" s="1"/>
  <c r="X64" i="1"/>
  <c r="Y65" i="1"/>
  <c r="Z65" i="1" s="1"/>
  <c r="T18" i="1"/>
  <c r="Y15" i="1"/>
  <c r="N64" i="1"/>
  <c r="T64" i="1" s="1"/>
  <c r="M63" i="1"/>
  <c r="M40" i="1"/>
  <c r="N41" i="1"/>
  <c r="M16" i="1"/>
  <c r="N17" i="1"/>
  <c r="T41" i="1" l="1"/>
  <c r="Z41" i="1" s="1"/>
  <c r="X63" i="1"/>
  <c r="Y64" i="1"/>
  <c r="Z64" i="1" s="1"/>
  <c r="X38" i="1"/>
  <c r="Y39" i="1"/>
  <c r="T17" i="1"/>
  <c r="Y16" i="1"/>
  <c r="N63" i="1"/>
  <c r="T63" i="1" s="1"/>
  <c r="M62" i="1"/>
  <c r="N40" i="1"/>
  <c r="M39" i="1"/>
  <c r="M15" i="1"/>
  <c r="N16" i="1"/>
  <c r="Y38" i="1" l="1"/>
  <c r="X37" i="1"/>
  <c r="Y63" i="1"/>
  <c r="Z63" i="1" s="1"/>
  <c r="X62" i="1"/>
  <c r="T40" i="1"/>
  <c r="Z40" i="1" s="1"/>
  <c r="T16" i="1"/>
  <c r="Z16" i="1" s="1"/>
  <c r="Y17" i="1"/>
  <c r="N62" i="1"/>
  <c r="T62" i="1" s="1"/>
  <c r="M61" i="1"/>
  <c r="N39" i="1"/>
  <c r="M38" i="1"/>
  <c r="M14" i="1"/>
  <c r="N15" i="1"/>
  <c r="X61" i="1" l="1"/>
  <c r="Y62" i="1"/>
  <c r="Z62" i="1" s="1"/>
  <c r="Y37" i="1"/>
  <c r="X36" i="1"/>
  <c r="T39" i="1"/>
  <c r="Z39" i="1" s="1"/>
  <c r="T15" i="1"/>
  <c r="Z15" i="1" s="1"/>
  <c r="Y18" i="1"/>
  <c r="Z17" i="1"/>
  <c r="N61" i="1"/>
  <c r="T61" i="1" s="1"/>
  <c r="M60" i="1"/>
  <c r="M37" i="1"/>
  <c r="N38" i="1"/>
  <c r="M13" i="1"/>
  <c r="N14" i="1"/>
  <c r="X35" i="1" l="1"/>
  <c r="Y36" i="1"/>
  <c r="T38" i="1"/>
  <c r="Z38" i="1" s="1"/>
  <c r="X60" i="1"/>
  <c r="Y61" i="1"/>
  <c r="Z61" i="1" s="1"/>
  <c r="T14" i="1"/>
  <c r="Z14" i="1" s="1"/>
  <c r="Y19" i="1"/>
  <c r="Z18" i="1"/>
  <c r="N60" i="1"/>
  <c r="T60" i="1" s="1"/>
  <c r="M59" i="1"/>
  <c r="N37" i="1"/>
  <c r="M36" i="1"/>
  <c r="M12" i="1"/>
  <c r="N13" i="1"/>
  <c r="Y60" i="1" l="1"/>
  <c r="Z60" i="1" s="1"/>
  <c r="X59" i="1"/>
  <c r="T37" i="1"/>
  <c r="Z37" i="1" s="1"/>
  <c r="Y35" i="1"/>
  <c r="X34" i="1"/>
  <c r="T13" i="1"/>
  <c r="Z13" i="1" s="1"/>
  <c r="Y20" i="1"/>
  <c r="Z19" i="1"/>
  <c r="N59" i="1"/>
  <c r="T59" i="1" s="1"/>
  <c r="M58" i="1"/>
  <c r="M35" i="1"/>
  <c r="N36" i="1"/>
  <c r="M11" i="1"/>
  <c r="N12" i="1"/>
  <c r="Y34" i="1" l="1"/>
  <c r="X33" i="1"/>
  <c r="X58" i="1"/>
  <c r="Y59" i="1"/>
  <c r="Z59" i="1" s="1"/>
  <c r="T36" i="1"/>
  <c r="Z36" i="1" s="1"/>
  <c r="T12" i="1"/>
  <c r="Z12" i="1" s="1"/>
  <c r="Y21" i="1"/>
  <c r="Z20" i="1"/>
  <c r="N58" i="1"/>
  <c r="T58" i="1" s="1"/>
  <c r="M57" i="1"/>
  <c r="M34" i="1"/>
  <c r="N35" i="1"/>
  <c r="M10" i="1"/>
  <c r="N11" i="1"/>
  <c r="T35" i="1" l="1"/>
  <c r="Z35" i="1" s="1"/>
  <c r="X57" i="1"/>
  <c r="Y58" i="1"/>
  <c r="Z58" i="1" s="1"/>
  <c r="X32" i="1"/>
  <c r="Y33" i="1"/>
  <c r="T11" i="1"/>
  <c r="Z11" i="1" s="1"/>
  <c r="Y22" i="1"/>
  <c r="Z22" i="1" s="1"/>
  <c r="Z21" i="1"/>
  <c r="N57" i="1"/>
  <c r="T57" i="1" s="1"/>
  <c r="M56" i="1"/>
  <c r="N34" i="1"/>
  <c r="M33" i="1"/>
  <c r="M9" i="1"/>
  <c r="N10" i="1"/>
  <c r="T34" i="1" l="1"/>
  <c r="Z34" i="1" s="1"/>
  <c r="Y57" i="1"/>
  <c r="Z57" i="1" s="1"/>
  <c r="X56" i="1"/>
  <c r="X31" i="1"/>
  <c r="Y32" i="1"/>
  <c r="T10" i="1"/>
  <c r="Z10" i="1" s="1"/>
  <c r="N56" i="1"/>
  <c r="T56" i="1" s="1"/>
  <c r="M55" i="1"/>
  <c r="M32" i="1"/>
  <c r="N33" i="1"/>
  <c r="M8" i="1"/>
  <c r="N9" i="1"/>
  <c r="X55" i="1" l="1"/>
  <c r="Y56" i="1"/>
  <c r="Z56" i="1" s="1"/>
  <c r="T33" i="1"/>
  <c r="Z33" i="1" s="1"/>
  <c r="X30" i="1"/>
  <c r="Y31" i="1"/>
  <c r="T9" i="1"/>
  <c r="Z9" i="1" s="1"/>
  <c r="N55" i="1"/>
  <c r="T55" i="1" s="1"/>
  <c r="M54" i="1"/>
  <c r="N54" i="1" s="1"/>
  <c r="N32" i="1"/>
  <c r="M31" i="1"/>
  <c r="M7" i="1"/>
  <c r="N8" i="1"/>
  <c r="T54" i="1" l="1"/>
  <c r="E80" i="1"/>
  <c r="T32" i="1"/>
  <c r="Z32" i="1" s="1"/>
  <c r="Y30" i="1"/>
  <c r="X29" i="1"/>
  <c r="Y29" i="1" s="1"/>
  <c r="F79" i="1" s="1"/>
  <c r="X54" i="1"/>
  <c r="Y54" i="1" s="1"/>
  <c r="Y55" i="1"/>
  <c r="Z55" i="1" s="1"/>
  <c r="T8" i="1"/>
  <c r="Z8" i="1" s="1"/>
  <c r="N31" i="1"/>
  <c r="M30" i="1"/>
  <c r="M6" i="1"/>
  <c r="N7" i="1"/>
  <c r="Z54" i="1" l="1"/>
  <c r="F80" i="1"/>
  <c r="G80" i="1" s="1"/>
  <c r="T31" i="1"/>
  <c r="Z31" i="1" s="1"/>
  <c r="T7" i="1"/>
  <c r="Z7" i="1" s="1"/>
  <c r="M29" i="1"/>
  <c r="N29" i="1" s="1"/>
  <c r="E79" i="1" s="1"/>
  <c r="G79" i="1" s="1"/>
  <c r="N30" i="1"/>
  <c r="M5" i="1"/>
  <c r="N6" i="1"/>
  <c r="T30" i="1" l="1"/>
  <c r="Z30" i="1" s="1"/>
  <c r="T29" i="1"/>
  <c r="Z29" i="1" s="1"/>
  <c r="T6" i="1"/>
  <c r="Z6" i="1" s="1"/>
  <c r="M4" i="1"/>
  <c r="N4" i="1" s="1"/>
  <c r="E78" i="1" s="1"/>
  <c r="G78" i="1" s="1"/>
  <c r="N5" i="1"/>
  <c r="T5" i="1" l="1"/>
  <c r="Z5" i="1" s="1"/>
  <c r="T4" i="1"/>
  <c r="Z4" i="1" s="1"/>
</calcChain>
</file>

<file path=xl/sharedStrings.xml><?xml version="1.0" encoding="utf-8"?>
<sst xmlns="http://schemas.openxmlformats.org/spreadsheetml/2006/main" count="2990" uniqueCount="93">
  <si>
    <t>Age interval</t>
  </si>
  <si>
    <t>n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</si>
  <si>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</si>
  <si>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</si>
  <si>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M</t>
    </r>
    <r>
      <rPr>
        <b/>
        <vertAlign val="subscript"/>
        <sz val="14"/>
        <color indexed="8"/>
        <rFont val="Arial"/>
        <family val="2"/>
      </rPr>
      <t>x</t>
    </r>
  </si>
  <si>
    <t>a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</si>
  <si>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q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</si>
  <si>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</si>
  <si>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t>l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</si>
  <si>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</si>
  <si>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L</t>
    </r>
    <r>
      <rPr>
        <b/>
        <vertAlign val="subscript"/>
        <sz val="14"/>
        <color indexed="8"/>
        <rFont val="Arial"/>
        <family val="2"/>
      </rPr>
      <t>x</t>
    </r>
  </si>
  <si>
    <r>
      <t>T</t>
    </r>
    <r>
      <rPr>
        <b/>
        <vertAlign val="subscript"/>
        <sz val="14"/>
        <color indexed="8"/>
        <rFont val="Arial"/>
        <family val="2"/>
      </rPr>
      <t>x</t>
    </r>
  </si>
  <si>
    <r>
      <t>e</t>
    </r>
    <r>
      <rPr>
        <b/>
        <vertAlign val="subscript"/>
        <sz val="14"/>
        <color indexed="8"/>
        <rFont val="Arial"/>
        <family val="2"/>
      </rPr>
      <t>x</t>
    </r>
  </si>
  <si>
    <t>Males</t>
  </si>
  <si>
    <t>จากตารางชีพปกติ (From conventional life table)</t>
  </si>
  <si>
    <r>
      <t xml:space="preserve">Proportion of disability free with weighting </t>
    </r>
    <r>
      <rPr>
        <b/>
        <sz val="10"/>
        <color rgb="FFFF0000"/>
        <rFont val="Tahoma"/>
        <family val="2"/>
      </rPr>
      <t>(NE)</t>
    </r>
  </si>
  <si>
    <t>Proportion of disability with weighting</t>
  </si>
  <si>
    <t>Person-years lived without disability</t>
  </si>
  <si>
    <t>Total person-years lived without disability</t>
  </si>
  <si>
    <t>HALE</t>
  </si>
  <si>
    <t>LE-HALE</t>
  </si>
  <si>
    <t>population</t>
  </si>
  <si>
    <t>death</t>
  </si>
  <si>
    <r>
      <t>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/P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</si>
  <si>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/(1+(1-a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)*n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</si>
  <si>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1-q</t>
    </r>
    <r>
      <rPr>
        <vertAlign val="subscript"/>
        <sz val="10"/>
        <color theme="0" tint="-0.499984740745262"/>
        <rFont val="Arial"/>
        <family val="2"/>
      </rPr>
      <t>x</t>
    </r>
  </si>
  <si>
    <r>
      <t>l</t>
    </r>
    <r>
      <rPr>
        <vertAlign val="subscript"/>
        <sz val="10"/>
        <color theme="0" tint="-0.499984740745262"/>
        <rFont val="Arial"/>
        <family val="2"/>
      </rPr>
      <t>x-1</t>
    </r>
    <r>
      <rPr>
        <sz val="10"/>
        <color theme="0" tint="-0.499984740745262"/>
        <rFont val="Arial"/>
        <family val="2"/>
      </rPr>
      <t>*p</t>
    </r>
    <r>
      <rPr>
        <vertAlign val="subscript"/>
        <sz val="10"/>
        <color theme="0" tint="-0.499984740745262"/>
        <rFont val="Arial"/>
        <family val="2"/>
      </rPr>
      <t>x-1</t>
    </r>
  </si>
  <si>
    <r>
      <t>l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*q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</si>
  <si>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*(l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</si>
  <si>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T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+L</t>
    </r>
    <r>
      <rPr>
        <vertAlign val="subscript"/>
        <sz val="10"/>
        <color theme="0" tint="-0.499984740745262"/>
        <rFont val="Arial"/>
        <family val="2"/>
      </rPr>
      <t>x</t>
    </r>
  </si>
  <si>
    <r>
      <t>T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/l</t>
    </r>
    <r>
      <rPr>
        <vertAlign val="subscript"/>
        <sz val="10"/>
        <color theme="0" tint="-0.499984740745262"/>
        <rFont val="Arial"/>
        <family val="2"/>
      </rPr>
      <t>x</t>
    </r>
  </si>
  <si>
    <t>Age</t>
  </si>
  <si>
    <r>
      <t>l</t>
    </r>
    <r>
      <rPr>
        <b/>
        <vertAlign val="subscript"/>
        <sz val="10"/>
        <rFont val="Tahoma"/>
        <family val="2"/>
      </rPr>
      <t>x</t>
    </r>
  </si>
  <si>
    <r>
      <rPr>
        <b/>
        <vertAlign val="subscript"/>
        <sz val="10"/>
        <rFont val="Tahoma"/>
        <family val="2"/>
      </rPr>
      <t>n</t>
    </r>
    <r>
      <rPr>
        <b/>
        <sz val="10"/>
        <rFont val="Tahoma"/>
        <family val="2"/>
      </rPr>
      <t>L</t>
    </r>
    <r>
      <rPr>
        <b/>
        <vertAlign val="subscript"/>
        <sz val="10"/>
        <rFont val="Tahoma"/>
        <family val="2"/>
      </rPr>
      <t>x</t>
    </r>
  </si>
  <si>
    <r>
      <t>e</t>
    </r>
    <r>
      <rPr>
        <b/>
        <vertAlign val="subscript"/>
        <sz val="10"/>
        <rFont val="Tahoma"/>
        <family val="2"/>
      </rPr>
      <t>x</t>
    </r>
  </si>
  <si>
    <t>1 - 4</t>
  </si>
  <si>
    <t xml:space="preserve"> 1-4</t>
  </si>
  <si>
    <t>5 - 9</t>
  </si>
  <si>
    <t xml:space="preserve"> 5-9</t>
  </si>
  <si>
    <t>10 - 14</t>
  </si>
  <si>
    <t xml:space="preserve"> 10-14</t>
  </si>
  <si>
    <t>15 - 19</t>
  </si>
  <si>
    <t xml:space="preserve"> 15-19</t>
  </si>
  <si>
    <t>20 - 24</t>
  </si>
  <si>
    <t xml:space="preserve"> 20-24</t>
  </si>
  <si>
    <t>25 - 29</t>
  </si>
  <si>
    <t xml:space="preserve"> 25-29</t>
  </si>
  <si>
    <t>30 - 34</t>
  </si>
  <si>
    <t xml:space="preserve"> 30-34</t>
  </si>
  <si>
    <t>35 - 39</t>
  </si>
  <si>
    <t xml:space="preserve"> 35-39</t>
  </si>
  <si>
    <t>40 - 44</t>
  </si>
  <si>
    <t xml:space="preserve"> 40-44</t>
  </si>
  <si>
    <t xml:space="preserve"> 45 - 49</t>
  </si>
  <si>
    <t xml:space="preserve"> 45-49</t>
  </si>
  <si>
    <t xml:space="preserve"> 50 - 54</t>
  </si>
  <si>
    <t xml:space="preserve"> 50-54</t>
  </si>
  <si>
    <t>55 - 59</t>
  </si>
  <si>
    <t xml:space="preserve"> 55-59</t>
  </si>
  <si>
    <t>60 - 64</t>
  </si>
  <si>
    <t xml:space="preserve"> 60-64</t>
  </si>
  <si>
    <t>65 - 69</t>
  </si>
  <si>
    <t xml:space="preserve"> 65-69</t>
  </si>
  <si>
    <t>70 - 74</t>
  </si>
  <si>
    <t xml:space="preserve"> 70-74</t>
  </si>
  <si>
    <t>75 - 79</t>
  </si>
  <si>
    <t xml:space="preserve"> 75-79</t>
  </si>
  <si>
    <t>80 - 84</t>
  </si>
  <si>
    <t>80-84</t>
  </si>
  <si>
    <t>85+</t>
  </si>
  <si>
    <t>total</t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</si>
  <si>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</si>
  <si>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</si>
  <si>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M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</si>
  <si>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q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</si>
  <si>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</si>
  <si>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t>l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</si>
  <si>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</si>
  <si>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L</t>
    </r>
    <r>
      <rPr>
        <b/>
        <vertAlign val="subscript"/>
        <sz val="10"/>
        <color indexed="8"/>
        <rFont val="Arial"/>
        <family val="2"/>
      </rPr>
      <t>x</t>
    </r>
  </si>
  <si>
    <r>
      <t>T</t>
    </r>
    <r>
      <rPr>
        <b/>
        <vertAlign val="subscript"/>
        <sz val="10"/>
        <color indexed="8"/>
        <rFont val="Arial"/>
        <family val="2"/>
      </rPr>
      <t>x</t>
    </r>
  </si>
  <si>
    <r>
      <t>e</t>
    </r>
    <r>
      <rPr>
        <b/>
        <vertAlign val="subscript"/>
        <sz val="10"/>
        <color indexed="8"/>
        <rFont val="Arial"/>
        <family val="2"/>
      </rPr>
      <t>x</t>
    </r>
  </si>
  <si>
    <t>sex</t>
  </si>
  <si>
    <t>age</t>
  </si>
  <si>
    <t>LE</t>
  </si>
  <si>
    <t>male</t>
  </si>
  <si>
    <t>female</t>
  </si>
  <si>
    <t>bothsex</t>
  </si>
  <si>
    <t xml:space="preserve">ตารางชีพย่อ ชาย </t>
  </si>
  <si>
    <t xml:space="preserve">ตารางชีพย่อ หญิง </t>
  </si>
  <si>
    <t xml:space="preserve">ตารางชีพย่อ รวมเพศ </t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</si>
  <si>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เพศชาย</t>
    </r>
    <r>
      <rPr>
        <b/>
        <sz val="12"/>
        <rFont val="Tahoma"/>
        <family val="2"/>
      </rPr>
      <t xml:space="preserve"> </t>
    </r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</si>
  <si>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เพศหญิง</t>
    </r>
  </si>
  <si>
    <t>การคำนวณ Health-adjusted life expectancy (HALE) : รวมเพศ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</si>
</sst>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0000"/>
    <numFmt numFmtId="165" formatCode="0.000"/>
    <numFmt numFmtId="166" formatCode="_-* #,##0_-;\-* #,##0_-;_-* &quot;-&quot;??_-;_-@_-"/>
    <numFmt numFmtId="167" formatCode="0.0"/>
  </numFmts>
  <fonts count="28" x14ac:knownFonts="1">
    <font>
      <sz val="11"/>
      <color theme="1"/>
      <name val="Tahoma"/>
      <family val="2"/>
      <charset val="22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9"/>
      <name val="Arial"/>
      <family val="2"/>
    </font>
    <font>
      <sz val="10"/>
      <name val="Tahoma"/>
      <family val="2"/>
    </font>
    <font>
      <b/>
      <sz val="10"/>
      <color indexed="9"/>
      <name val="Tahoma"/>
      <family val="2"/>
    </font>
    <font>
      <b/>
      <sz val="10"/>
      <name val="Tahoma"/>
      <family val="2"/>
    </font>
    <font>
      <sz val="10"/>
      <color indexed="8"/>
      <name val="Tahoma"/>
      <family val="2"/>
    </font>
    <font>
      <b/>
      <sz val="12"/>
      <name val="Tahoma"/>
      <family val="2"/>
    </font>
    <font>
      <b/>
      <vertAlign val="subscript"/>
      <sz val="10"/>
      <name val="Tahoma"/>
      <family val="2"/>
    </font>
    <font>
      <sz val="8"/>
      <name val="Tahoma"/>
      <family val="2"/>
      <charset val="222"/>
    </font>
    <font>
      <sz val="10"/>
      <color rgb="FF00B050"/>
      <name val="Arial"/>
      <family val="2"/>
    </font>
    <font>
      <sz val="11"/>
      <color theme="1"/>
      <name val="Tahoma"/>
      <family val="2"/>
      <charset val="222"/>
    </font>
    <font>
      <sz val="10"/>
      <color theme="0" tint="-0.499984740745262"/>
      <name val="Arial"/>
      <family val="2"/>
    </font>
    <font>
      <vertAlign val="subscript"/>
      <sz val="10"/>
      <color theme="0" tint="-0.499984740745262"/>
      <name val="Arial"/>
      <family val="2"/>
    </font>
    <font>
      <b/>
      <sz val="12"/>
      <color rgb="FFFF0000"/>
      <name val="Tahoma"/>
      <family val="2"/>
    </font>
    <font>
      <b/>
      <sz val="14"/>
      <name val="Arial"/>
      <family val="2"/>
    </font>
    <font>
      <b/>
      <sz val="14"/>
      <color indexed="8"/>
      <name val="Arial"/>
      <family val="2"/>
    </font>
    <font>
      <b/>
      <vertAlign val="subscript"/>
      <sz val="14"/>
      <color indexed="8"/>
      <name val="Arial"/>
      <family val="2"/>
    </font>
    <font>
      <b/>
      <sz val="10"/>
      <color rgb="FFFF0000"/>
      <name val="Tahoma"/>
      <family val="2"/>
    </font>
    <font>
      <sz val="11"/>
      <color rgb="FFFF0000"/>
      <name val="Tahoma"/>
      <family val="2"/>
      <charset val="222"/>
    </font>
    <font>
      <sz val="14"/>
      <color theme="1"/>
      <name val="Tahoma"/>
      <family val="2"/>
      <charset val="222"/>
    </font>
    <font>
      <sz val="14"/>
      <color rgb="FF00B050"/>
      <name val="Tahoma"/>
      <family val="2"/>
      <charset val="222"/>
    </font>
    <font>
      <sz val="14"/>
      <color rgb="FFFF0000"/>
      <name val="Tahoma"/>
      <family val="2"/>
      <charset val="222"/>
    </font>
    <font>
      <sz val="10"/>
      <color rgb="FFFF0000"/>
      <name val="Arial"/>
      <family val="2"/>
      <charset val="222"/>
    </font>
  </fonts>
  <fills count="1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43" fontId="15" fillId="0" borderId="0" applyFont="0" applyFill="0" applyBorder="0" applyAlignment="0" applyProtection="0"/>
  </cellStyleXfs>
  <cellXfs count="77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/>
    <xf numFmtId="164" fontId="5" fillId="0" borderId="0" xfId="0" applyNumberFormat="1" applyFont="1"/>
    <xf numFmtId="2" fontId="5" fillId="0" borderId="0" xfId="0" applyNumberFormat="1" applyFont="1"/>
    <xf numFmtId="1" fontId="5" fillId="0" borderId="0" xfId="0" applyNumberFormat="1" applyFont="1"/>
    <xf numFmtId="0" fontId="1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/>
    <xf numFmtId="0" fontId="2" fillId="0" borderId="3" xfId="0" applyFont="1" applyBorder="1" applyAlignment="1">
      <alignment horizontal="center"/>
    </xf>
    <xf numFmtId="3" fontId="14" fillId="0" borderId="0" xfId="0" applyNumberFormat="1" applyFont="1"/>
    <xf numFmtId="1" fontId="0" fillId="0" borderId="0" xfId="0" applyNumberFormat="1"/>
    <xf numFmtId="0" fontId="2" fillId="0" borderId="0" xfId="1"/>
    <xf numFmtId="164" fontId="5" fillId="0" borderId="3" xfId="0" applyNumberFormat="1" applyFont="1" applyBorder="1"/>
    <xf numFmtId="164" fontId="5" fillId="0" borderId="2" xfId="0" applyNumberFormat="1" applyFont="1" applyBorder="1"/>
    <xf numFmtId="0" fontId="5" fillId="0" borderId="2" xfId="0" applyFont="1" applyBorder="1"/>
    <xf numFmtId="1" fontId="5" fillId="0" borderId="2" xfId="0" applyNumberFormat="1" applyFont="1" applyBorder="1"/>
    <xf numFmtId="1" fontId="5" fillId="0" borderId="3" xfId="0" applyNumberFormat="1" applyFont="1" applyBorder="1"/>
    <xf numFmtId="0" fontId="3" fillId="0" borderId="10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166" fontId="5" fillId="0" borderId="0" xfId="2" applyNumberFormat="1" applyFont="1"/>
    <xf numFmtId="0" fontId="9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9" fillId="2" borderId="0" xfId="0" applyFont="1" applyFill="1" applyAlignment="1">
      <alignment horizontal="right"/>
    </xf>
    <xf numFmtId="3" fontId="10" fillId="0" borderId="0" xfId="0" applyNumberFormat="1" applyFont="1"/>
    <xf numFmtId="0" fontId="7" fillId="0" borderId="7" xfId="0" applyFont="1" applyBorder="1" applyAlignment="1">
      <alignment horizontal="center"/>
    </xf>
    <xf numFmtId="3" fontId="10" fillId="0" borderId="3" xfId="0" applyNumberFormat="1" applyFont="1" applyBorder="1"/>
    <xf numFmtId="167" fontId="5" fillId="7" borderId="10" xfId="0" applyNumberFormat="1" applyFont="1" applyFill="1" applyBorder="1"/>
    <xf numFmtId="167" fontId="5" fillId="0" borderId="4" xfId="0" applyNumberFormat="1" applyFont="1" applyBorder="1"/>
    <xf numFmtId="167" fontId="5" fillId="0" borderId="5" xfId="0" applyNumberFormat="1" applyFont="1" applyBorder="1"/>
    <xf numFmtId="167" fontId="10" fillId="0" borderId="0" xfId="0" applyNumberFormat="1" applyFont="1"/>
    <xf numFmtId="167" fontId="10" fillId="0" borderId="4" xfId="0" applyNumberFormat="1" applyFont="1" applyBorder="1"/>
    <xf numFmtId="167" fontId="10" fillId="0" borderId="5" xfId="0" applyNumberFormat="1" applyFont="1" applyBorder="1"/>
    <xf numFmtId="167" fontId="10" fillId="0" borderId="3" xfId="0" applyNumberFormat="1" applyFont="1" applyBorder="1"/>
    <xf numFmtId="0" fontId="2" fillId="0" borderId="6" xfId="0" applyFont="1" applyBorder="1" applyAlignment="1">
      <alignment horizontal="center"/>
    </xf>
    <xf numFmtId="167" fontId="10" fillId="7" borderId="0" xfId="0" applyNumberFormat="1" applyFont="1" applyFill="1"/>
    <xf numFmtId="0" fontId="5" fillId="11" borderId="2" xfId="0" applyFont="1" applyFill="1" applyBorder="1"/>
    <xf numFmtId="165" fontId="10" fillId="9" borderId="0" xfId="0" applyNumberFormat="1" applyFont="1" applyFill="1" applyAlignment="1">
      <alignment horizontal="center"/>
    </xf>
    <xf numFmtId="165" fontId="10" fillId="0" borderId="0" xfId="0" applyNumberFormat="1" applyFont="1" applyAlignment="1">
      <alignment horizontal="center"/>
    </xf>
    <xf numFmtId="165" fontId="10" fillId="9" borderId="3" xfId="0" applyNumberFormat="1" applyFont="1" applyFill="1" applyBorder="1" applyAlignment="1">
      <alignment horizontal="center"/>
    </xf>
    <xf numFmtId="165" fontId="10" fillId="0" borderId="3" xfId="0" applyNumberFormat="1" applyFont="1" applyBorder="1" applyAlignment="1">
      <alignment horizontal="center"/>
    </xf>
    <xf numFmtId="0" fontId="19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166" fontId="5" fillId="13" borderId="0" xfId="2" applyNumberFormat="1" applyFont="1" applyFill="1" applyAlignment="1">
      <alignment horizontal="right" wrapText="1"/>
    </xf>
    <xf numFmtId="166" fontId="5" fillId="13" borderId="3" xfId="2" applyNumberFormat="1" applyFont="1" applyFill="1" applyBorder="1" applyAlignment="1">
      <alignment horizontal="right" wrapText="1"/>
    </xf>
    <xf numFmtId="0" fontId="23" fillId="0" borderId="0" xfId="0" applyFont="1"/>
    <xf numFmtId="0" fontId="24" fillId="0" borderId="0" xfId="0" applyFont="1"/>
    <xf numFmtId="0" fontId="25" fillId="0" borderId="0" xfId="0" applyFont="1"/>
    <xf numFmtId="0" fontId="26" fillId="0" borderId="0" xfId="0" applyFont="1"/>
    <xf numFmtId="167" fontId="26" fillId="0" borderId="0" xfId="0" applyNumberFormat="1" applyFont="1"/>
    <xf numFmtId="0" fontId="0" fillId="0" borderId="2" xfId="0" applyBorder="1"/>
    <xf numFmtId="0" fontId="23" fillId="0" borderId="2" xfId="0" applyFont="1" applyBorder="1"/>
    <xf numFmtId="0" fontId="0" fillId="0" borderId="3" xfId="0" applyBorder="1"/>
    <xf numFmtId="0" fontId="23" fillId="0" borderId="3" xfId="0" applyFont="1" applyBorder="1"/>
    <xf numFmtId="166" fontId="27" fillId="0" borderId="0" xfId="2" applyNumberFormat="1" applyFont="1"/>
    <xf numFmtId="0" fontId="6" fillId="8" borderId="0" xfId="0" applyFont="1" applyFill="1" applyAlignment="1">
      <alignment horizontal="center" vertical="center"/>
    </xf>
    <xf numFmtId="0" fontId="1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6" fillId="10" borderId="0" xfId="0" applyFont="1" applyFill="1" applyAlignment="1">
      <alignment horizontal="center"/>
    </xf>
    <xf numFmtId="0" fontId="6" fillId="12" borderId="0" xfId="0" applyFont="1" applyFill="1" applyAlignment="1">
      <alignment horizontal="center"/>
    </xf>
    <xf numFmtId="0" fontId="11" fillId="4" borderId="8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8" fillId="6" borderId="0" xfId="0" applyFont="1" applyFill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wrapText="1"/>
    </xf>
    <xf numFmtId="0" fontId="9" fillId="3" borderId="0" xfId="0" applyFont="1" applyFill="1" applyAlignment="1">
      <alignment horizontal="center" wrapText="1"/>
    </xf>
    <xf numFmtId="0" fontId="8" fillId="6" borderId="0" xfId="0" applyFont="1" applyFill="1" applyAlignment="1">
      <alignment horizontal="center" wrapText="1"/>
    </xf>
    <xf numFmtId="0" fontId="8" fillId="6" borderId="4" xfId="0" applyFont="1" applyFill="1" applyBorder="1" applyAlignment="1">
      <alignment horizontal="center"/>
    </xf>
  </cellXfs>
  <cellStyles count="3">
    <cellStyle name="Microsoft Excel found an error in the formula you entered. Do you want to accept the correction proposed below?_x000a__x000a_|_x000a__x000a_• To accept the correction, click Yes._x000a_• To close this message and correct the formula yourself, click No." xfId="1" xr:uid="{00000000-0005-0000-0000-000000000000}"/>
    <cellStyle name="จุลภาค" xfId="2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Z80"/>
  <sheetViews>
    <sheetView zoomScale="80" zoomScaleNormal="80" workbookViewId="0">
      <selection activeCell="D48" sqref="D48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5" max="5" width="8.796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1" t="s">
        <v>87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Q1" s="66" t="s">
        <v>90</v>
      </c>
      <c r="R1" s="67"/>
      <c r="S1" s="67"/>
      <c r="T1" s="67"/>
      <c r="U1" s="67"/>
      <c r="V1" s="67"/>
      <c r="W1" s="67"/>
      <c r="X1" s="67"/>
      <c r="Y1" s="67"/>
      <c r="Z1" s="68"/>
    </row>
    <row r="2" spans="1:26" s="9" customFormat="1" ht="35.549999999999997" customHeight="1" x14ac:dyDescent="0.25">
      <c r="A2" s="7"/>
      <c r="B2" s="62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70" t="s">
        <v>15</v>
      </c>
      <c r="V2" s="70" t="s">
        <v>16</v>
      </c>
      <c r="W2" s="71" t="s">
        <v>17</v>
      </c>
      <c r="X2" s="71" t="s">
        <v>18</v>
      </c>
      <c r="Y2" s="72" t="s">
        <v>19</v>
      </c>
      <c r="Z2" s="72" t="s">
        <v>20</v>
      </c>
    </row>
    <row r="3" spans="1:26" s="10" customFormat="1" ht="23.25" customHeight="1" thickBot="1" x14ac:dyDescent="0.35">
      <c r="B3" s="63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0"/>
      <c r="V3" s="70"/>
      <c r="W3" s="71"/>
      <c r="X3" s="71"/>
      <c r="Y3" s="72"/>
      <c r="Z3" s="72"/>
    </row>
    <row r="4" spans="1:26" s="2" customFormat="1" x14ac:dyDescent="0.25">
      <c r="A4" s="2">
        <v>1</v>
      </c>
      <c r="B4" s="1">
        <v>0</v>
      </c>
      <c r="C4" s="1">
        <v>1</v>
      </c>
      <c r="D4">
        <v>351</v>
      </c>
      <c r="E4" s="51">
        <v>3</v>
      </c>
      <c r="F4" s="3">
        <f>E4/D4</f>
        <v>8.5470085470085479E-3</v>
      </c>
      <c r="G4" s="2">
        <v>0.3</v>
      </c>
      <c r="H4" s="18">
        <f>C4*F4/(1+(1-G4)*C4*F4)</f>
        <v>8.4961767204757878E-3</v>
      </c>
      <c r="I4" s="18">
        <f>1-H4</f>
        <v>0.99150382327952424</v>
      </c>
      <c r="J4" s="41">
        <v>100000</v>
      </c>
      <c r="K4" s="20">
        <f>J4*H4</f>
        <v>849.61767204757882</v>
      </c>
      <c r="L4" s="20">
        <f>C4*(J5+G4*K4)</f>
        <v>99405.26762956669</v>
      </c>
      <c r="M4" s="5">
        <f t="shared" ref="M4:M20" si="0">L4+M5</f>
        <v>7081344.7139659515</v>
      </c>
      <c r="N4" s="32">
        <f>M4/J4</f>
        <v>70.813447139659516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99405.26762956669</v>
      </c>
      <c r="T4" s="35">
        <f t="shared" ref="T4:T22" si="3">N4</f>
        <v>70.813447139659516</v>
      </c>
      <c r="U4" s="42">
        <v>0.96680194174873568</v>
      </c>
      <c r="V4" s="43">
        <f>1-U4</f>
        <v>3.3198058251264317E-2</v>
      </c>
      <c r="W4" s="29">
        <f>S4*U4</f>
        <v>96105.205764317812</v>
      </c>
      <c r="X4" s="29">
        <f t="shared" ref="X4:X20" si="4">X5+W4</f>
        <v>6461432.9637767002</v>
      </c>
      <c r="Y4" s="40">
        <f>X4/R4</f>
        <v>64.614329637767</v>
      </c>
      <c r="Z4" s="36">
        <f>T4-Y4</f>
        <v>6.1991175018925162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1719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99150.382327952422</v>
      </c>
      <c r="K5" s="5">
        <f t="shared" ref="K5:K22" si="8">J5*H5</f>
        <v>0</v>
      </c>
      <c r="L5" s="5">
        <f t="shared" ref="L5:L21" si="9">C5*(J6+G5*K5)</f>
        <v>396601.52931180969</v>
      </c>
      <c r="M5" s="5">
        <f t="shared" si="0"/>
        <v>6981939.4463363849</v>
      </c>
      <c r="N5" s="33">
        <f t="shared" ref="N5:N22" si="10">M5/J5</f>
        <v>70.417675478474081</v>
      </c>
      <c r="O5" s="4"/>
      <c r="Q5" s="27" t="s">
        <v>36</v>
      </c>
      <c r="R5" s="29">
        <f t="shared" si="1"/>
        <v>99150.382327952422</v>
      </c>
      <c r="S5" s="29">
        <f t="shared" si="2"/>
        <v>396601.52931180969</v>
      </c>
      <c r="T5" s="35">
        <f t="shared" si="3"/>
        <v>70.417675478474081</v>
      </c>
      <c r="U5" s="42">
        <v>0.96680194174873568</v>
      </c>
      <c r="V5" s="43">
        <f>1-U5</f>
        <v>3.3198058251264317E-2</v>
      </c>
      <c r="W5" s="29">
        <f t="shared" ref="W5:W22" si="11">S5*U5</f>
        <v>383435.12863917573</v>
      </c>
      <c r="X5" s="29">
        <f t="shared" si="4"/>
        <v>6365327.7580123823</v>
      </c>
      <c r="Y5" s="35">
        <f t="shared" ref="Y5:Y22" si="12">X5/R5</f>
        <v>64.198721261187444</v>
      </c>
      <c r="Z5" s="36">
        <f t="shared" ref="Z5:Z22" si="13">T5-Y5</f>
        <v>6.2189542172866368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2062</v>
      </c>
      <c r="E6" s="51">
        <v>1</v>
      </c>
      <c r="F6" s="3">
        <f t="shared" si="5"/>
        <v>4.8496605237633366E-4</v>
      </c>
      <c r="G6" s="2">
        <v>0.5</v>
      </c>
      <c r="H6" s="3">
        <f t="shared" si="6"/>
        <v>2.4218939210462588E-3</v>
      </c>
      <c r="I6" s="3">
        <f t="shared" si="7"/>
        <v>0.9975781060789537</v>
      </c>
      <c r="J6" s="5">
        <f t="shared" ref="J6:J22" si="14">I5*J5</f>
        <v>99150.382327952422</v>
      </c>
      <c r="K6" s="5">
        <f t="shared" si="8"/>
        <v>240.13170822948038</v>
      </c>
      <c r="L6" s="5">
        <f t="shared" si="9"/>
        <v>495151.58236918843</v>
      </c>
      <c r="M6" s="5">
        <f t="shared" si="0"/>
        <v>6585337.9170245752</v>
      </c>
      <c r="N6" s="33">
        <f t="shared" si="10"/>
        <v>66.417675478474081</v>
      </c>
      <c r="O6" s="4"/>
      <c r="Q6" s="27" t="s">
        <v>38</v>
      </c>
      <c r="R6" s="29">
        <f t="shared" si="1"/>
        <v>99150.382327952422</v>
      </c>
      <c r="S6" s="29">
        <f t="shared" si="2"/>
        <v>495151.58236918843</v>
      </c>
      <c r="T6" s="35">
        <f t="shared" si="3"/>
        <v>66.417675478474081</v>
      </c>
      <c r="U6" s="42">
        <v>0.96680194174873568</v>
      </c>
      <c r="V6" s="43">
        <f>1-U6</f>
        <v>3.3198058251264317E-2</v>
      </c>
      <c r="W6" s="29">
        <f t="shared" si="11"/>
        <v>478713.51129449042</v>
      </c>
      <c r="X6" s="29">
        <f t="shared" si="4"/>
        <v>5981892.6293732068</v>
      </c>
      <c r="Y6" s="35">
        <f t="shared" si="12"/>
        <v>60.3315134941925</v>
      </c>
      <c r="Z6" s="36">
        <f t="shared" si="13"/>
        <v>6.0861619842815813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2099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98910.250619722938</v>
      </c>
      <c r="K7" s="5">
        <f t="shared" si="8"/>
        <v>0</v>
      </c>
      <c r="L7" s="5">
        <f t="shared" si="9"/>
        <v>494551.25309861469</v>
      </c>
      <c r="M7" s="5">
        <f t="shared" si="0"/>
        <v>6090186.3346553864</v>
      </c>
      <c r="N7" s="33">
        <f t="shared" si="10"/>
        <v>61.572853131978505</v>
      </c>
      <c r="O7" s="4"/>
      <c r="Q7" s="27" t="s">
        <v>40</v>
      </c>
      <c r="R7" s="29">
        <f t="shared" si="1"/>
        <v>98910.250619722938</v>
      </c>
      <c r="S7" s="29">
        <f t="shared" si="2"/>
        <v>494551.25309861469</v>
      </c>
      <c r="T7" s="35">
        <f t="shared" si="3"/>
        <v>61.572853131978505</v>
      </c>
      <c r="U7" s="42">
        <v>0.96680194174873568</v>
      </c>
      <c r="V7" s="43">
        <f>1-U7</f>
        <v>3.3198058251264317E-2</v>
      </c>
      <c r="W7" s="29">
        <f t="shared" si="11"/>
        <v>478133.11179001111</v>
      </c>
      <c r="X7" s="29">
        <f t="shared" si="4"/>
        <v>5503179.1180787161</v>
      </c>
      <c r="Y7" s="35">
        <f t="shared" si="12"/>
        <v>55.638107108196621</v>
      </c>
      <c r="Z7" s="36">
        <f t="shared" si="13"/>
        <v>5.9347460237818837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2374</v>
      </c>
      <c r="E8" s="51">
        <v>5</v>
      </c>
      <c r="F8" s="3">
        <f t="shared" si="5"/>
        <v>2.1061499578770007E-3</v>
      </c>
      <c r="G8" s="2">
        <v>0.5</v>
      </c>
      <c r="H8" s="3">
        <f t="shared" si="6"/>
        <v>1.0475591870940708E-2</v>
      </c>
      <c r="I8" s="3">
        <f t="shared" si="7"/>
        <v>0.98952440812905929</v>
      </c>
      <c r="J8" s="5">
        <f t="shared" si="14"/>
        <v>98910.250619722938</v>
      </c>
      <c r="K8" s="5">
        <f t="shared" si="8"/>
        <v>1036.1434173446778</v>
      </c>
      <c r="L8" s="5">
        <f t="shared" si="9"/>
        <v>491960.89455525303</v>
      </c>
      <c r="M8" s="5">
        <f t="shared" si="0"/>
        <v>5595635.0815567719</v>
      </c>
      <c r="N8" s="33">
        <f t="shared" si="10"/>
        <v>56.572853131978505</v>
      </c>
      <c r="O8" s="4"/>
      <c r="Q8" s="27" t="s">
        <v>42</v>
      </c>
      <c r="R8" s="29">
        <f t="shared" si="1"/>
        <v>98910.250619722938</v>
      </c>
      <c r="S8" s="29">
        <f t="shared" si="2"/>
        <v>491960.89455525303</v>
      </c>
      <c r="T8" s="35">
        <f t="shared" si="3"/>
        <v>56.572853131978505</v>
      </c>
      <c r="U8" s="42">
        <v>0.96680194174873568</v>
      </c>
      <c r="V8" s="43">
        <f>1-U8</f>
        <v>3.3198058251264317E-2</v>
      </c>
      <c r="W8" s="29">
        <f t="shared" si="11"/>
        <v>475628.74812046363</v>
      </c>
      <c r="X8" s="29">
        <f t="shared" si="4"/>
        <v>5025046.0062887054</v>
      </c>
      <c r="Y8" s="35">
        <f t="shared" si="12"/>
        <v>50.804097399452949</v>
      </c>
      <c r="Z8" s="36">
        <f t="shared" si="13"/>
        <v>5.7687557325255554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2245</v>
      </c>
      <c r="E9" s="51">
        <v>4</v>
      </c>
      <c r="F9" s="3">
        <f t="shared" si="5"/>
        <v>1.7817371937639199E-3</v>
      </c>
      <c r="G9" s="2">
        <v>0.5</v>
      </c>
      <c r="H9" s="3">
        <f t="shared" si="6"/>
        <v>8.869179600886918E-3</v>
      </c>
      <c r="I9" s="3">
        <f t="shared" si="7"/>
        <v>0.99113082039911304</v>
      </c>
      <c r="J9" s="5">
        <f t="shared" si="14"/>
        <v>97874.107202378262</v>
      </c>
      <c r="K9" s="5">
        <f t="shared" si="8"/>
        <v>868.06303505435267</v>
      </c>
      <c r="L9" s="5">
        <f t="shared" si="9"/>
        <v>487200.37842425547</v>
      </c>
      <c r="M9" s="5">
        <f t="shared" si="0"/>
        <v>5103674.1870015189</v>
      </c>
      <c r="N9" s="33">
        <f t="shared" si="10"/>
        <v>52.145294939431167</v>
      </c>
      <c r="O9" s="4"/>
      <c r="Q9" s="27" t="s">
        <v>44</v>
      </c>
      <c r="R9" s="29">
        <f t="shared" si="1"/>
        <v>97874.107202378262</v>
      </c>
      <c r="S9" s="29">
        <f t="shared" si="2"/>
        <v>487200.37842425547</v>
      </c>
      <c r="T9" s="35">
        <f t="shared" si="3"/>
        <v>52.145294939431167</v>
      </c>
      <c r="U9" s="42">
        <v>0.9555940589531835</v>
      </c>
      <c r="V9" s="43">
        <f t="shared" ref="V9:V22" si="15">1-U9</f>
        <v>4.4405941046816499E-2</v>
      </c>
      <c r="W9" s="29">
        <f t="shared" si="11"/>
        <v>465565.78714196128</v>
      </c>
      <c r="X9" s="29">
        <f t="shared" si="4"/>
        <v>4549417.2581682419</v>
      </c>
      <c r="Y9" s="35">
        <f t="shared" si="12"/>
        <v>46.482337241260623</v>
      </c>
      <c r="Z9" s="36">
        <f t="shared" si="13"/>
        <v>5.6629576981705441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2302</v>
      </c>
      <c r="E10" s="51">
        <v>7</v>
      </c>
      <c r="F10" s="3">
        <f t="shared" si="5"/>
        <v>3.0408340573414424E-3</v>
      </c>
      <c r="G10" s="2">
        <v>0.5</v>
      </c>
      <c r="H10" s="3">
        <f t="shared" si="6"/>
        <v>1.5089458935115329E-2</v>
      </c>
      <c r="I10" s="3">
        <f t="shared" si="7"/>
        <v>0.98491054106488463</v>
      </c>
      <c r="J10" s="5">
        <f t="shared" si="14"/>
        <v>97006.044167323911</v>
      </c>
      <c r="K10" s="5">
        <f t="shared" si="8"/>
        <v>1463.7687199208181</v>
      </c>
      <c r="L10" s="5">
        <f t="shared" si="9"/>
        <v>481370.79903681757</v>
      </c>
      <c r="M10" s="5">
        <f t="shared" si="0"/>
        <v>4616473.8085772637</v>
      </c>
      <c r="N10" s="33">
        <f t="shared" si="10"/>
        <v>47.589548137994313</v>
      </c>
      <c r="O10" s="4"/>
      <c r="Q10" s="27" t="s">
        <v>46</v>
      </c>
      <c r="R10" s="29">
        <f t="shared" si="1"/>
        <v>97006.044167323911</v>
      </c>
      <c r="S10" s="29">
        <f t="shared" si="2"/>
        <v>481370.79903681757</v>
      </c>
      <c r="T10" s="35">
        <f t="shared" si="3"/>
        <v>47.589548137994313</v>
      </c>
      <c r="U10" s="42">
        <v>0.96363095511775332</v>
      </c>
      <c r="V10" s="43">
        <f t="shared" si="15"/>
        <v>3.6369044882246682E-2</v>
      </c>
      <c r="W10" s="29">
        <f t="shared" si="11"/>
        <v>463863.80284164462</v>
      </c>
      <c r="X10" s="29">
        <f t="shared" si="4"/>
        <v>4083851.4710262809</v>
      </c>
      <c r="Y10" s="35">
        <f t="shared" si="12"/>
        <v>42.098938329885115</v>
      </c>
      <c r="Z10" s="36">
        <f t="shared" si="13"/>
        <v>5.4906098081091983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2508</v>
      </c>
      <c r="E11" s="51">
        <v>6</v>
      </c>
      <c r="F11" s="3">
        <f t="shared" si="5"/>
        <v>2.3923444976076554E-3</v>
      </c>
      <c r="G11" s="2">
        <v>0.5</v>
      </c>
      <c r="H11" s="3">
        <f t="shared" si="6"/>
        <v>1.1890606420927468E-2</v>
      </c>
      <c r="I11" s="3">
        <f t="shared" si="7"/>
        <v>0.98810939357907257</v>
      </c>
      <c r="J11" s="5">
        <f t="shared" si="14"/>
        <v>95542.275447403095</v>
      </c>
      <c r="K11" s="5">
        <f t="shared" si="8"/>
        <v>1136.055593904912</v>
      </c>
      <c r="L11" s="5">
        <f t="shared" si="9"/>
        <v>474871.23825225327</v>
      </c>
      <c r="M11" s="5">
        <f t="shared" si="0"/>
        <v>4135103.0095404461</v>
      </c>
      <c r="N11" s="33">
        <f t="shared" si="10"/>
        <v>43.280348831725895</v>
      </c>
      <c r="O11" s="4"/>
      <c r="Q11" s="27" t="s">
        <v>48</v>
      </c>
      <c r="R11" s="29">
        <f t="shared" si="1"/>
        <v>95542.275447403095</v>
      </c>
      <c r="S11" s="29">
        <f t="shared" si="2"/>
        <v>474871.23825225327</v>
      </c>
      <c r="T11" s="35">
        <f t="shared" si="3"/>
        <v>43.280348831725895</v>
      </c>
      <c r="U11" s="42">
        <v>0.96005435016735896</v>
      </c>
      <c r="V11" s="43">
        <f t="shared" si="15"/>
        <v>3.9945649832641039E-2</v>
      </c>
      <c r="W11" s="29">
        <f t="shared" si="11"/>
        <v>455902.19805343612</v>
      </c>
      <c r="X11" s="29">
        <f t="shared" si="4"/>
        <v>3619987.6681846362</v>
      </c>
      <c r="Y11" s="35">
        <f t="shared" si="12"/>
        <v>37.888857589303207</v>
      </c>
      <c r="Z11" s="36">
        <f t="shared" si="13"/>
        <v>5.3914912424226884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2658</v>
      </c>
      <c r="E12" s="51">
        <v>9</v>
      </c>
      <c r="F12" s="3">
        <f t="shared" si="5"/>
        <v>3.3860045146726862E-3</v>
      </c>
      <c r="G12" s="2">
        <v>0.5</v>
      </c>
      <c r="H12" s="3">
        <f t="shared" si="6"/>
        <v>1.6787912702853944E-2</v>
      </c>
      <c r="I12" s="3">
        <f t="shared" si="7"/>
        <v>0.98321208729714604</v>
      </c>
      <c r="J12" s="5">
        <f t="shared" si="14"/>
        <v>94406.219853498187</v>
      </c>
      <c r="K12" s="5">
        <f t="shared" si="8"/>
        <v>1584.8833775069645</v>
      </c>
      <c r="L12" s="5">
        <f t="shared" si="9"/>
        <v>468068.89082372352</v>
      </c>
      <c r="M12" s="5">
        <f t="shared" si="0"/>
        <v>3660231.7712881928</v>
      </c>
      <c r="N12" s="33">
        <f t="shared" si="10"/>
        <v>38.77108708481525</v>
      </c>
      <c r="O12" s="4"/>
      <c r="Q12" s="27" t="s">
        <v>50</v>
      </c>
      <c r="R12" s="29">
        <f t="shared" si="1"/>
        <v>94406.219853498187</v>
      </c>
      <c r="S12" s="29">
        <f t="shared" si="2"/>
        <v>468068.89082372352</v>
      </c>
      <c r="T12" s="35">
        <f t="shared" si="3"/>
        <v>38.77108708481525</v>
      </c>
      <c r="U12" s="42">
        <v>0.94127750867207383</v>
      </c>
      <c r="V12" s="43">
        <f t="shared" si="15"/>
        <v>5.8722491327926174E-2</v>
      </c>
      <c r="W12" s="29">
        <f t="shared" si="11"/>
        <v>440582.71944145538</v>
      </c>
      <c r="X12" s="29">
        <f t="shared" si="4"/>
        <v>3164085.4701312003</v>
      </c>
      <c r="Y12" s="35">
        <f t="shared" si="12"/>
        <v>33.515646268236388</v>
      </c>
      <c r="Z12" s="36">
        <f t="shared" si="13"/>
        <v>5.2554408165788615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2764</v>
      </c>
      <c r="E13" s="51">
        <v>12</v>
      </c>
      <c r="F13" s="3">
        <f t="shared" si="5"/>
        <v>4.3415340086830683E-3</v>
      </c>
      <c r="G13" s="2">
        <v>0.5</v>
      </c>
      <c r="H13" s="3">
        <f t="shared" si="6"/>
        <v>2.1474588403722263E-2</v>
      </c>
      <c r="I13" s="3">
        <f t="shared" si="7"/>
        <v>0.97852541159627771</v>
      </c>
      <c r="J13" s="5">
        <f t="shared" si="14"/>
        <v>92821.336475991222</v>
      </c>
      <c r="K13" s="5">
        <f t="shared" si="8"/>
        <v>1993.2999959053234</v>
      </c>
      <c r="L13" s="5">
        <f t="shared" si="9"/>
        <v>459123.43239019276</v>
      </c>
      <c r="M13" s="5">
        <f t="shared" si="0"/>
        <v>3192162.8804644691</v>
      </c>
      <c r="N13" s="33">
        <f t="shared" si="10"/>
        <v>34.390399897874133</v>
      </c>
      <c r="O13" s="4"/>
      <c r="Q13" s="27" t="s">
        <v>52</v>
      </c>
      <c r="R13" s="29">
        <f t="shared" si="1"/>
        <v>92821.336475991222</v>
      </c>
      <c r="S13" s="29">
        <f t="shared" si="2"/>
        <v>459123.43239019276</v>
      </c>
      <c r="T13" s="35">
        <f t="shared" si="3"/>
        <v>34.390399897874133</v>
      </c>
      <c r="U13" s="42">
        <v>0.95386474178345915</v>
      </c>
      <c r="V13" s="43">
        <f t="shared" si="15"/>
        <v>4.6135258216540853E-2</v>
      </c>
      <c r="W13" s="29">
        <f t="shared" si="11"/>
        <v>437941.65428360668</v>
      </c>
      <c r="X13" s="29">
        <f t="shared" si="4"/>
        <v>2723502.7506897449</v>
      </c>
      <c r="Y13" s="35">
        <f t="shared" si="12"/>
        <v>29.341343855722169</v>
      </c>
      <c r="Z13" s="36">
        <f t="shared" si="13"/>
        <v>5.0490560421519639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2415</v>
      </c>
      <c r="E14" s="51">
        <v>10</v>
      </c>
      <c r="F14" s="3">
        <f t="shared" si="5"/>
        <v>4.140786749482402E-3</v>
      </c>
      <c r="G14" s="2">
        <v>0.5</v>
      </c>
      <c r="H14" s="3">
        <f t="shared" si="6"/>
        <v>2.0491803278688523E-2</v>
      </c>
      <c r="I14" s="3">
        <f t="shared" si="7"/>
        <v>0.97950819672131151</v>
      </c>
      <c r="J14" s="5">
        <f t="shared" si="14"/>
        <v>90828.036480085895</v>
      </c>
      <c r="K14" s="5">
        <f t="shared" si="8"/>
        <v>1861.2302557394648</v>
      </c>
      <c r="L14" s="5">
        <f t="shared" si="9"/>
        <v>449487.10676108085</v>
      </c>
      <c r="M14" s="5">
        <f t="shared" si="0"/>
        <v>2733039.4480742761</v>
      </c>
      <c r="N14" s="33">
        <f t="shared" si="10"/>
        <v>30.090262368200559</v>
      </c>
      <c r="O14" s="4"/>
      <c r="Q14" s="27" t="s">
        <v>54</v>
      </c>
      <c r="R14" s="29">
        <f t="shared" si="1"/>
        <v>90828.036480085895</v>
      </c>
      <c r="S14" s="29">
        <f t="shared" si="2"/>
        <v>449487.10676108085</v>
      </c>
      <c r="T14" s="35">
        <f t="shared" si="3"/>
        <v>30.090262368200559</v>
      </c>
      <c r="U14" s="42">
        <v>0.94210046609890041</v>
      </c>
      <c r="V14" s="43">
        <f t="shared" si="15"/>
        <v>5.7899533901099587E-2</v>
      </c>
      <c r="W14" s="29">
        <f t="shared" si="11"/>
        <v>423462.01278506051</v>
      </c>
      <c r="X14" s="29">
        <f t="shared" si="4"/>
        <v>2285561.0964061385</v>
      </c>
      <c r="Y14" s="35">
        <f t="shared" si="12"/>
        <v>25.163607901038898</v>
      </c>
      <c r="Z14" s="36">
        <f t="shared" si="13"/>
        <v>4.9266544671616614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1872</v>
      </c>
      <c r="E15" s="51">
        <v>19</v>
      </c>
      <c r="F15" s="3">
        <f t="shared" si="5"/>
        <v>1.014957264957265E-2</v>
      </c>
      <c r="G15" s="2">
        <v>0.5</v>
      </c>
      <c r="H15" s="3">
        <f t="shared" si="6"/>
        <v>4.949205522271425E-2</v>
      </c>
      <c r="I15" s="3">
        <f t="shared" si="7"/>
        <v>0.95050794477728573</v>
      </c>
      <c r="J15" s="5">
        <f t="shared" si="14"/>
        <v>88966.806224346437</v>
      </c>
      <c r="K15" s="5">
        <f t="shared" si="8"/>
        <v>4403.1500866438719</v>
      </c>
      <c r="L15" s="5">
        <f t="shared" si="9"/>
        <v>433826.15590512252</v>
      </c>
      <c r="M15" s="5">
        <f t="shared" si="0"/>
        <v>2283552.3413131954</v>
      </c>
      <c r="N15" s="33">
        <f t="shared" si="10"/>
        <v>25.667464509794712</v>
      </c>
      <c r="O15" s="4"/>
      <c r="Q15" s="27" t="s">
        <v>56</v>
      </c>
      <c r="R15" s="29">
        <f t="shared" si="1"/>
        <v>88966.806224346437</v>
      </c>
      <c r="S15" s="29">
        <f t="shared" si="2"/>
        <v>433826.15590512252</v>
      </c>
      <c r="T15" s="35">
        <f t="shared" si="3"/>
        <v>25.667464509794712</v>
      </c>
      <c r="U15" s="42">
        <v>0.91645683631107144</v>
      </c>
      <c r="V15" s="43">
        <f t="shared" si="15"/>
        <v>8.3543163688928557E-2</v>
      </c>
      <c r="W15" s="29">
        <f t="shared" si="11"/>
        <v>397582.94634980225</v>
      </c>
      <c r="X15" s="29">
        <f t="shared" si="4"/>
        <v>1862099.0836210782</v>
      </c>
      <c r="Y15" s="35">
        <f t="shared" si="12"/>
        <v>20.93026784535175</v>
      </c>
      <c r="Z15" s="36">
        <f t="shared" si="13"/>
        <v>4.7371966644429619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1436</v>
      </c>
      <c r="E16" s="51">
        <v>21</v>
      </c>
      <c r="F16" s="3">
        <f t="shared" si="5"/>
        <v>1.4623955431754874E-2</v>
      </c>
      <c r="G16" s="2">
        <v>0.5</v>
      </c>
      <c r="H16" s="3">
        <f t="shared" si="6"/>
        <v>7.0540812898891497E-2</v>
      </c>
      <c r="I16" s="3">
        <f t="shared" si="7"/>
        <v>0.92945918710110853</v>
      </c>
      <c r="J16" s="5">
        <f t="shared" si="14"/>
        <v>84563.656137702565</v>
      </c>
      <c r="K16" s="5">
        <f t="shared" si="8"/>
        <v>5965.189045655874</v>
      </c>
      <c r="L16" s="5">
        <f t="shared" si="9"/>
        <v>407905.30807437311</v>
      </c>
      <c r="M16" s="5">
        <f t="shared" si="0"/>
        <v>1849726.1854080728</v>
      </c>
      <c r="N16" s="33">
        <f t="shared" si="10"/>
        <v>21.873772609784019</v>
      </c>
      <c r="O16" s="4"/>
      <c r="Q16" s="27" t="s">
        <v>58</v>
      </c>
      <c r="R16" s="29">
        <f t="shared" si="1"/>
        <v>84563.656137702565</v>
      </c>
      <c r="S16" s="29">
        <f t="shared" si="2"/>
        <v>407905.30807437311</v>
      </c>
      <c r="T16" s="35">
        <f t="shared" si="3"/>
        <v>21.873772609784019</v>
      </c>
      <c r="U16" s="42">
        <v>0.8859396016463057</v>
      </c>
      <c r="V16" s="43">
        <f t="shared" si="15"/>
        <v>0.1140603983536943</v>
      </c>
      <c r="W16" s="29">
        <f t="shared" si="11"/>
        <v>361379.4661448237</v>
      </c>
      <c r="X16" s="29">
        <f t="shared" si="4"/>
        <v>1464516.137271276</v>
      </c>
      <c r="Y16" s="35">
        <f t="shared" si="12"/>
        <v>17.318505421365337</v>
      </c>
      <c r="Z16" s="36">
        <f t="shared" si="13"/>
        <v>4.5552671884186822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1143</v>
      </c>
      <c r="E17" s="51">
        <v>18</v>
      </c>
      <c r="F17" s="3">
        <f t="shared" si="5"/>
        <v>1.5748031496062992E-2</v>
      </c>
      <c r="G17" s="2">
        <v>0.5</v>
      </c>
      <c r="H17" s="3">
        <f t="shared" si="6"/>
        <v>7.575757575757576E-2</v>
      </c>
      <c r="I17" s="3">
        <f t="shared" si="7"/>
        <v>0.9242424242424242</v>
      </c>
      <c r="J17" s="5">
        <f t="shared" si="14"/>
        <v>78598.467092046689</v>
      </c>
      <c r="K17" s="5">
        <f t="shared" si="8"/>
        <v>5954.4293251550525</v>
      </c>
      <c r="L17" s="5">
        <f t="shared" si="9"/>
        <v>378106.26214734575</v>
      </c>
      <c r="M17" s="5">
        <f t="shared" si="0"/>
        <v>1441820.8773336997</v>
      </c>
      <c r="N17" s="33">
        <f t="shared" si="10"/>
        <v>18.344134824476701</v>
      </c>
      <c r="O17" s="4"/>
      <c r="Q17" s="27" t="s">
        <v>60</v>
      </c>
      <c r="R17" s="29">
        <f t="shared" si="1"/>
        <v>78598.467092046689</v>
      </c>
      <c r="S17" s="29">
        <f t="shared" si="2"/>
        <v>378106.26214734575</v>
      </c>
      <c r="T17" s="35">
        <f t="shared" si="3"/>
        <v>18.344134824476701</v>
      </c>
      <c r="U17" s="42">
        <v>0.85631920960893304</v>
      </c>
      <c r="V17" s="43">
        <f t="shared" si="15"/>
        <v>0.14368079039106696</v>
      </c>
      <c r="W17" s="29">
        <f t="shared" si="11"/>
        <v>323779.65555020317</v>
      </c>
      <c r="X17" s="29">
        <f t="shared" si="4"/>
        <v>1103136.6711264523</v>
      </c>
      <c r="Y17" s="35">
        <f t="shared" si="12"/>
        <v>14.035091420225392</v>
      </c>
      <c r="Z17" s="36">
        <f t="shared" si="13"/>
        <v>4.3090434042513088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733</v>
      </c>
      <c r="E18" s="51">
        <v>18</v>
      </c>
      <c r="F18" s="3">
        <f t="shared" si="5"/>
        <v>2.4556616643929059E-2</v>
      </c>
      <c r="G18" s="2">
        <v>0.5</v>
      </c>
      <c r="H18" s="3">
        <f t="shared" si="6"/>
        <v>0.11568123393316194</v>
      </c>
      <c r="I18" s="3">
        <f t="shared" si="7"/>
        <v>0.88431876606683801</v>
      </c>
      <c r="J18" s="5">
        <f t="shared" si="14"/>
        <v>72644.037766891634</v>
      </c>
      <c r="K18" s="5">
        <f t="shared" si="8"/>
        <v>8403.5519267612417</v>
      </c>
      <c r="L18" s="5">
        <f t="shared" si="9"/>
        <v>342211.30901755503</v>
      </c>
      <c r="M18" s="5">
        <f t="shared" si="0"/>
        <v>1063714.6151863539</v>
      </c>
      <c r="N18" s="33">
        <f t="shared" si="10"/>
        <v>14.642834400253481</v>
      </c>
      <c r="O18" s="4"/>
      <c r="Q18" s="27" t="s">
        <v>62</v>
      </c>
      <c r="R18" s="29">
        <f t="shared" si="1"/>
        <v>72644.037766891634</v>
      </c>
      <c r="S18" s="29">
        <f t="shared" si="2"/>
        <v>342211.30901755503</v>
      </c>
      <c r="T18" s="35">
        <f t="shared" si="3"/>
        <v>14.642834400253481</v>
      </c>
      <c r="U18" s="42">
        <v>0.77613843304153718</v>
      </c>
      <c r="V18" s="43">
        <f t="shared" si="15"/>
        <v>0.22386156695846282</v>
      </c>
      <c r="W18" s="29">
        <f t="shared" si="11"/>
        <v>265603.34914997843</v>
      </c>
      <c r="X18" s="29">
        <f t="shared" si="4"/>
        <v>779357.01557624899</v>
      </c>
      <c r="Y18" s="35">
        <f t="shared" si="12"/>
        <v>10.728437453836714</v>
      </c>
      <c r="Z18" s="36">
        <f t="shared" si="13"/>
        <v>3.9143969464167672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471</v>
      </c>
      <c r="E19" s="51">
        <v>27</v>
      </c>
      <c r="F19" s="3">
        <f t="shared" si="5"/>
        <v>5.7324840764331211E-2</v>
      </c>
      <c r="G19" s="2">
        <v>0.5</v>
      </c>
      <c r="H19" s="3">
        <f t="shared" si="6"/>
        <v>0.25069637883008355</v>
      </c>
      <c r="I19" s="3">
        <f t="shared" si="7"/>
        <v>0.74930362116991645</v>
      </c>
      <c r="J19" s="5">
        <f t="shared" si="14"/>
        <v>64240.485840130386</v>
      </c>
      <c r="K19" s="5">
        <f t="shared" si="8"/>
        <v>16104.857174405946</v>
      </c>
      <c r="L19" s="5">
        <f t="shared" si="9"/>
        <v>280940.28626463708</v>
      </c>
      <c r="M19" s="5">
        <f t="shared" si="0"/>
        <v>721503.30616879882</v>
      </c>
      <c r="N19" s="33">
        <f t="shared" si="10"/>
        <v>11.231286574705246</v>
      </c>
      <c r="O19" s="4"/>
      <c r="Q19" s="27" t="s">
        <v>64</v>
      </c>
      <c r="R19" s="29">
        <f t="shared" si="1"/>
        <v>64240.485840130386</v>
      </c>
      <c r="S19" s="29">
        <f t="shared" si="2"/>
        <v>280940.28626463708</v>
      </c>
      <c r="T19" s="35">
        <f t="shared" si="3"/>
        <v>11.231286574705246</v>
      </c>
      <c r="U19" s="42">
        <v>0.73716277889453141</v>
      </c>
      <c r="V19" s="43">
        <f t="shared" si="15"/>
        <v>0.26283722110546859</v>
      </c>
      <c r="W19" s="29">
        <f t="shared" si="11"/>
        <v>207098.72212626503</v>
      </c>
      <c r="X19" s="29">
        <f t="shared" si="4"/>
        <v>513753.6664262705</v>
      </c>
      <c r="Y19" s="35">
        <f t="shared" si="12"/>
        <v>7.9973502645170491</v>
      </c>
      <c r="Z19" s="36">
        <f t="shared" si="13"/>
        <v>3.2339363101881968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264</v>
      </c>
      <c r="E20" s="51">
        <v>17</v>
      </c>
      <c r="F20" s="3">
        <f t="shared" si="5"/>
        <v>6.4393939393939392E-2</v>
      </c>
      <c r="G20" s="2">
        <v>0.5</v>
      </c>
      <c r="H20" s="3">
        <f t="shared" si="6"/>
        <v>0.27732463295269172</v>
      </c>
      <c r="I20" s="3">
        <f t="shared" si="7"/>
        <v>0.72267536704730828</v>
      </c>
      <c r="J20" s="5">
        <f t="shared" si="14"/>
        <v>48135.628665724442</v>
      </c>
      <c r="K20" s="5">
        <f t="shared" si="8"/>
        <v>13349.195551669096</v>
      </c>
      <c r="L20" s="5">
        <f t="shared" si="9"/>
        <v>207305.15444944947</v>
      </c>
      <c r="M20" s="5">
        <f t="shared" si="0"/>
        <v>440563.01990416169</v>
      </c>
      <c r="N20" s="33">
        <f t="shared" si="10"/>
        <v>9.1525348710750283</v>
      </c>
      <c r="O20" s="4"/>
      <c r="Q20" s="27" t="s">
        <v>66</v>
      </c>
      <c r="R20" s="29">
        <f t="shared" si="1"/>
        <v>48135.628665724442</v>
      </c>
      <c r="S20" s="29">
        <f t="shared" si="2"/>
        <v>207305.15444944947</v>
      </c>
      <c r="T20" s="35">
        <f t="shared" si="3"/>
        <v>9.1525348710750283</v>
      </c>
      <c r="U20" s="42">
        <v>0.7271372759570951</v>
      </c>
      <c r="V20" s="43">
        <f t="shared" si="15"/>
        <v>0.2728627240429049</v>
      </c>
      <c r="W20" s="29">
        <f t="shared" si="11"/>
        <v>150739.30529823757</v>
      </c>
      <c r="X20" s="29">
        <f t="shared" si="4"/>
        <v>306654.94430000545</v>
      </c>
      <c r="Y20" s="35">
        <f t="shared" si="12"/>
        <v>6.3706437996178664</v>
      </c>
      <c r="Z20" s="36">
        <f t="shared" si="13"/>
        <v>2.7818910714571619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151</v>
      </c>
      <c r="E21" s="51">
        <v>17</v>
      </c>
      <c r="F21" s="3">
        <f t="shared" si="5"/>
        <v>0.11258278145695365</v>
      </c>
      <c r="G21" s="2">
        <v>0.5</v>
      </c>
      <c r="H21" s="3">
        <f t="shared" si="6"/>
        <v>0.43927648578811368</v>
      </c>
      <c r="I21" s="3">
        <f t="shared" si="7"/>
        <v>0.56072351421188626</v>
      </c>
      <c r="J21" s="5">
        <f t="shared" si="14"/>
        <v>34786.433114055348</v>
      </c>
      <c r="K21" s="5">
        <f t="shared" si="8"/>
        <v>15280.8620914455</v>
      </c>
      <c r="L21" s="5">
        <f t="shared" si="9"/>
        <v>135730.01034166297</v>
      </c>
      <c r="M21" s="5">
        <f>L21+M22</f>
        <v>233257.86545471218</v>
      </c>
      <c r="N21" s="33">
        <f t="shared" si="10"/>
        <v>6.7054263565891468</v>
      </c>
      <c r="O21" s="4"/>
      <c r="Q21" s="27" t="s">
        <v>68</v>
      </c>
      <c r="R21" s="29">
        <f t="shared" si="1"/>
        <v>34786.433114055348</v>
      </c>
      <c r="S21" s="29">
        <f t="shared" si="2"/>
        <v>135730.01034166297</v>
      </c>
      <c r="T21" s="35">
        <f t="shared" si="3"/>
        <v>6.7054263565891468</v>
      </c>
      <c r="U21" s="42">
        <v>0.68635947845240242</v>
      </c>
      <c r="V21" s="43">
        <f t="shared" si="15"/>
        <v>0.31364052154759758</v>
      </c>
      <c r="W21" s="29">
        <f t="shared" si="11"/>
        <v>93159.57910844298</v>
      </c>
      <c r="X21" s="29">
        <f>X22+W21</f>
        <v>155915.63900176791</v>
      </c>
      <c r="Y21" s="35">
        <f t="shared" si="12"/>
        <v>4.4820818073115607</v>
      </c>
      <c r="Z21" s="36">
        <f t="shared" si="13"/>
        <v>2.2233445492775861</v>
      </c>
    </row>
    <row r="22" spans="1:26" s="2" customFormat="1" x14ac:dyDescent="0.25">
      <c r="A22" s="12">
        <v>19</v>
      </c>
      <c r="B22" s="13" t="s">
        <v>69</v>
      </c>
      <c r="C22" s="12"/>
      <c r="D22">
        <v>105</v>
      </c>
      <c r="E22" s="51">
        <v>21</v>
      </c>
      <c r="F22" s="17">
        <f t="shared" si="5"/>
        <v>0.2</v>
      </c>
      <c r="G22" s="12"/>
      <c r="H22" s="17">
        <v>1</v>
      </c>
      <c r="I22" s="17">
        <f t="shared" si="7"/>
        <v>0</v>
      </c>
      <c r="J22" s="21">
        <f t="shared" si="14"/>
        <v>19505.571022609845</v>
      </c>
      <c r="K22" s="21">
        <f t="shared" si="8"/>
        <v>19505.571022609845</v>
      </c>
      <c r="L22" s="21">
        <f>K22/F22</f>
        <v>97527.855113049227</v>
      </c>
      <c r="M22" s="21">
        <f>L22</f>
        <v>97527.855113049227</v>
      </c>
      <c r="N22" s="34">
        <f t="shared" si="10"/>
        <v>5</v>
      </c>
      <c r="O22" s="4"/>
      <c r="Q22" s="30" t="s">
        <v>69</v>
      </c>
      <c r="R22" s="31">
        <f t="shared" si="1"/>
        <v>19505.571022609845</v>
      </c>
      <c r="S22" s="31">
        <f t="shared" si="2"/>
        <v>97527.855113049227</v>
      </c>
      <c r="T22" s="38">
        <f t="shared" si="3"/>
        <v>5</v>
      </c>
      <c r="U22" s="44">
        <v>0.64346806172022719</v>
      </c>
      <c r="V22" s="45">
        <f t="shared" si="15"/>
        <v>0.35653193827977281</v>
      </c>
      <c r="W22" s="31">
        <f t="shared" si="11"/>
        <v>62756.059893324935</v>
      </c>
      <c r="X22" s="31">
        <f>W22</f>
        <v>62756.059893324935</v>
      </c>
      <c r="Y22" s="38">
        <f t="shared" si="12"/>
        <v>3.2173403086011358</v>
      </c>
      <c r="Z22" s="37">
        <f t="shared" si="13"/>
        <v>1.7826596913988642</v>
      </c>
    </row>
    <row r="23" spans="1:26" s="2" customFormat="1" ht="13.2" x14ac:dyDescent="0.25">
      <c r="B23" s="2" t="s">
        <v>70</v>
      </c>
      <c r="D23" s="25">
        <f>SUM(D4:D22)</f>
        <v>29672</v>
      </c>
      <c r="E23" s="25">
        <f>SUM(E4:E22)</f>
        <v>215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4" t="s">
        <v>88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Q26" s="66" t="s">
        <v>91</v>
      </c>
      <c r="R26" s="67"/>
      <c r="S26" s="67"/>
      <c r="T26" s="67"/>
      <c r="U26" s="67"/>
      <c r="V26" s="67"/>
      <c r="W26" s="67"/>
      <c r="X26" s="67"/>
      <c r="Y26" s="67"/>
      <c r="Z26" s="68"/>
    </row>
    <row r="27" spans="1:26" s="9" customFormat="1" ht="14.25" customHeight="1" x14ac:dyDescent="0.35">
      <c r="A27" s="7"/>
      <c r="B27" s="62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3" t="s">
        <v>14</v>
      </c>
      <c r="S27" s="73"/>
      <c r="T27" s="73"/>
      <c r="U27" s="70" t="s">
        <v>15</v>
      </c>
      <c r="V27" s="74" t="s">
        <v>16</v>
      </c>
      <c r="W27" s="75" t="s">
        <v>17</v>
      </c>
      <c r="X27" s="75" t="s">
        <v>18</v>
      </c>
      <c r="Y27" s="76" t="s">
        <v>19</v>
      </c>
      <c r="Z27" s="76" t="s">
        <v>20</v>
      </c>
    </row>
    <row r="28" spans="1:26" s="10" customFormat="1" ht="32.549999999999997" customHeight="1" thickBot="1" x14ac:dyDescent="0.35">
      <c r="B28" s="63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0"/>
      <c r="V28" s="74"/>
      <c r="W28" s="75"/>
      <c r="X28" s="75"/>
      <c r="Y28" s="76"/>
      <c r="Z28" s="76"/>
    </row>
    <row r="29" spans="1:26" s="2" customFormat="1" x14ac:dyDescent="0.25">
      <c r="A29" s="2">
        <v>1</v>
      </c>
      <c r="B29" s="1">
        <v>0</v>
      </c>
      <c r="C29" s="1">
        <v>1</v>
      </c>
      <c r="D29">
        <v>394</v>
      </c>
      <c r="E29" s="51">
        <v>1</v>
      </c>
      <c r="F29" s="3">
        <f>E29/D29</f>
        <v>2.5380710659898475E-3</v>
      </c>
      <c r="G29" s="2">
        <v>0.3</v>
      </c>
      <c r="H29" s="18">
        <f>C29*F29/(1+(1-G29)*C29*F29)</f>
        <v>2.5335697998479859E-3</v>
      </c>
      <c r="I29" s="18">
        <f>1-H29</f>
        <v>0.99746643020015202</v>
      </c>
      <c r="J29" s="19">
        <v>100000</v>
      </c>
      <c r="K29" s="20">
        <f>J29*H29</f>
        <v>253.35697998479858</v>
      </c>
      <c r="L29" s="20">
        <f>C29*(J30+G29*K29)</f>
        <v>99822.650114010641</v>
      </c>
      <c r="M29" s="5">
        <f t="shared" ref="M29:M45" si="16">L29+M30</f>
        <v>7945795.0377264004</v>
      </c>
      <c r="N29" s="32">
        <f>M29/J29</f>
        <v>79.457950377263998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99822.650114010641</v>
      </c>
      <c r="T29" s="35">
        <f t="shared" ref="T29:T47" si="19">N29</f>
        <v>79.457950377263998</v>
      </c>
      <c r="U29" s="42">
        <v>0.95864674002964168</v>
      </c>
      <c r="V29" s="43">
        <f>1-U29</f>
        <v>4.1353259970358325E-2</v>
      </c>
      <c r="W29" s="29">
        <f>S29*U29</f>
        <v>95694.658112915844</v>
      </c>
      <c r="X29" s="29">
        <f t="shared" ref="X29:X45" si="20">X30+W29</f>
        <v>7018323.5603192495</v>
      </c>
      <c r="Y29" s="40">
        <f>X29/R29</f>
        <v>70.1832356031925</v>
      </c>
      <c r="Z29" s="36">
        <f>T29-Y29</f>
        <v>9.2747147740714979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1624</v>
      </c>
      <c r="E30" s="51">
        <v>2</v>
      </c>
      <c r="F30" s="3">
        <f t="shared" ref="F30:F47" si="21">E30/D30</f>
        <v>1.2315270935960591E-3</v>
      </c>
      <c r="G30" s="2">
        <v>0.4</v>
      </c>
      <c r="H30" s="3">
        <f t="shared" ref="H30:H46" si="22">C30*F30/(1+(1-G30)*C30*F30)</f>
        <v>4.911591355599214E-3</v>
      </c>
      <c r="I30" s="3">
        <f t="shared" ref="I30:I47" si="23">1-H30</f>
        <v>0.99508840864440073</v>
      </c>
      <c r="J30" s="5">
        <f>I29*J29</f>
        <v>99746.643020015195</v>
      </c>
      <c r="K30" s="5">
        <f t="shared" ref="K30:K47" si="24">J30*H30</f>
        <v>489.91474960714731</v>
      </c>
      <c r="L30" s="5">
        <f t="shared" ref="L30:L46" si="25">C30*(J31+G30*K30)</f>
        <v>397810.77668100363</v>
      </c>
      <c r="M30" s="5">
        <f t="shared" si="16"/>
        <v>7845972.3876123894</v>
      </c>
      <c r="N30" s="33">
        <f t="shared" ref="N30:N47" si="26">M30/J30</f>
        <v>78.659011973345443</v>
      </c>
      <c r="O30" s="4"/>
      <c r="Q30" s="27" t="s">
        <v>36</v>
      </c>
      <c r="R30" s="29">
        <f t="shared" si="17"/>
        <v>99746.643020015195</v>
      </c>
      <c r="S30" s="29">
        <f t="shared" si="18"/>
        <v>397810.77668100363</v>
      </c>
      <c r="T30" s="35">
        <f t="shared" si="19"/>
        <v>78.659011973345443</v>
      </c>
      <c r="U30" s="42">
        <v>0.95864674002964168</v>
      </c>
      <c r="V30" s="43">
        <f>1-U30</f>
        <v>4.1353259970358325E-2</v>
      </c>
      <c r="W30" s="29">
        <f t="shared" ref="W30:W47" si="27">S30*U30</f>
        <v>381360.00421390391</v>
      </c>
      <c r="X30" s="29">
        <f t="shared" si="20"/>
        <v>6922628.9022063334</v>
      </c>
      <c r="Y30" s="35">
        <f t="shared" ref="Y30:Y47" si="28">X30/R30</f>
        <v>69.402124147849634</v>
      </c>
      <c r="Z30" s="36">
        <f t="shared" ref="Z30:Z47" si="29">T30-Y30</f>
        <v>9.2568878254958094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1974</v>
      </c>
      <c r="E31" s="51">
        <v>1</v>
      </c>
      <c r="F31" s="3">
        <f t="shared" si="21"/>
        <v>5.0658561296859173E-4</v>
      </c>
      <c r="G31" s="2">
        <v>0.5</v>
      </c>
      <c r="H31" s="3">
        <f t="shared" si="22"/>
        <v>2.5297242600556538E-3</v>
      </c>
      <c r="I31" s="3">
        <f t="shared" si="23"/>
        <v>0.9974702757399444</v>
      </c>
      <c r="J31" s="5">
        <f t="shared" ref="J31:J47" si="30">I30*J30</f>
        <v>99256.728270408043</v>
      </c>
      <c r="K31" s="5">
        <f t="shared" si="24"/>
        <v>251.09215347940307</v>
      </c>
      <c r="L31" s="5">
        <f t="shared" si="25"/>
        <v>495655.91096834169</v>
      </c>
      <c r="M31" s="5">
        <f t="shared" si="16"/>
        <v>7448161.6109313862</v>
      </c>
      <c r="N31" s="33">
        <f t="shared" si="26"/>
        <v>75.039362476668984</v>
      </c>
      <c r="O31" s="4"/>
      <c r="Q31" s="27" t="s">
        <v>38</v>
      </c>
      <c r="R31" s="29">
        <f t="shared" si="17"/>
        <v>99256.728270408043</v>
      </c>
      <c r="S31" s="29">
        <f t="shared" si="18"/>
        <v>495655.91096834169</v>
      </c>
      <c r="T31" s="35">
        <f t="shared" si="19"/>
        <v>75.039362476668984</v>
      </c>
      <c r="U31" s="42">
        <v>0.95864674002964168</v>
      </c>
      <c r="V31" s="43">
        <f>1-U31</f>
        <v>4.1353259970358325E-2</v>
      </c>
      <c r="W31" s="29">
        <f t="shared" si="27"/>
        <v>475158.92322622309</v>
      </c>
      <c r="X31" s="29">
        <f t="shared" si="20"/>
        <v>6541268.8979924293</v>
      </c>
      <c r="Y31" s="35">
        <f t="shared" si="28"/>
        <v>65.902523808480339</v>
      </c>
      <c r="Z31" s="36">
        <f t="shared" si="29"/>
        <v>9.1368386681886449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1885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99005.636116928639</v>
      </c>
      <c r="K32" s="5">
        <f t="shared" si="24"/>
        <v>0</v>
      </c>
      <c r="L32" s="5">
        <f t="shared" si="25"/>
        <v>495028.18058464321</v>
      </c>
      <c r="M32" s="5">
        <f t="shared" si="16"/>
        <v>6952505.6999630444</v>
      </c>
      <c r="N32" s="33">
        <f t="shared" si="26"/>
        <v>70.223332455052613</v>
      </c>
      <c r="O32" s="4"/>
      <c r="Q32" s="27" t="s">
        <v>40</v>
      </c>
      <c r="R32" s="29">
        <f t="shared" si="17"/>
        <v>99005.636116928639</v>
      </c>
      <c r="S32" s="29">
        <f t="shared" si="18"/>
        <v>495028.18058464321</v>
      </c>
      <c r="T32" s="35">
        <f t="shared" si="19"/>
        <v>70.223332455052613</v>
      </c>
      <c r="U32" s="42">
        <v>0.95864674002964168</v>
      </c>
      <c r="V32" s="43">
        <f>1-U32</f>
        <v>4.1353259970358325E-2</v>
      </c>
      <c r="W32" s="29">
        <f t="shared" si="27"/>
        <v>474557.15154027299</v>
      </c>
      <c r="X32" s="29">
        <f t="shared" si="20"/>
        <v>6066109.974766206</v>
      </c>
      <c r="Y32" s="35">
        <f t="shared" si="28"/>
        <v>61.270349978883502</v>
      </c>
      <c r="Z32" s="36">
        <f t="shared" si="29"/>
        <v>8.9529824761691117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2223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99005.636116928639</v>
      </c>
      <c r="K33" s="5">
        <f t="shared" si="24"/>
        <v>0</v>
      </c>
      <c r="L33" s="5">
        <f t="shared" si="25"/>
        <v>495028.18058464321</v>
      </c>
      <c r="M33" s="5">
        <f t="shared" si="16"/>
        <v>6457477.5193784013</v>
      </c>
      <c r="N33" s="33">
        <f t="shared" si="26"/>
        <v>65.223332455052613</v>
      </c>
      <c r="O33" s="4"/>
      <c r="Q33" s="27" t="s">
        <v>42</v>
      </c>
      <c r="R33" s="29">
        <f t="shared" si="17"/>
        <v>99005.636116928639</v>
      </c>
      <c r="S33" s="29">
        <f t="shared" si="18"/>
        <v>495028.18058464321</v>
      </c>
      <c r="T33" s="35">
        <f t="shared" si="19"/>
        <v>65.223332455052613</v>
      </c>
      <c r="U33" s="42">
        <v>0.95864674002964168</v>
      </c>
      <c r="V33" s="43">
        <f>1-U33</f>
        <v>4.1353259970358325E-2</v>
      </c>
      <c r="W33" s="29">
        <f t="shared" si="27"/>
        <v>474557.15154027299</v>
      </c>
      <c r="X33" s="29">
        <f t="shared" si="20"/>
        <v>5591552.8232259331</v>
      </c>
      <c r="Y33" s="35">
        <f t="shared" si="28"/>
        <v>56.477116278735288</v>
      </c>
      <c r="Z33" s="36">
        <f t="shared" si="29"/>
        <v>8.7462161763173256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2221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99005.636116928639</v>
      </c>
      <c r="K34" s="5">
        <f t="shared" si="24"/>
        <v>0</v>
      </c>
      <c r="L34" s="5">
        <f t="shared" si="25"/>
        <v>495028.18058464321</v>
      </c>
      <c r="M34" s="5">
        <f t="shared" si="16"/>
        <v>5962449.3387937583</v>
      </c>
      <c r="N34" s="33">
        <f t="shared" si="26"/>
        <v>60.223332455052621</v>
      </c>
      <c r="O34" s="4"/>
      <c r="Q34" s="27" t="s">
        <v>44</v>
      </c>
      <c r="R34" s="29">
        <f t="shared" si="17"/>
        <v>99005.636116928639</v>
      </c>
      <c r="S34" s="29">
        <f t="shared" si="18"/>
        <v>495028.18058464321</v>
      </c>
      <c r="T34" s="35">
        <f t="shared" si="19"/>
        <v>60.223332455052621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479771.51961080055</v>
      </c>
      <c r="X34" s="29">
        <f t="shared" si="20"/>
        <v>5116995.6716856603</v>
      </c>
      <c r="Y34" s="35">
        <f t="shared" si="28"/>
        <v>51.683882578587081</v>
      </c>
      <c r="Z34" s="36">
        <f t="shared" si="29"/>
        <v>8.5394498764655395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2176</v>
      </c>
      <c r="E35" s="51">
        <v>1</v>
      </c>
      <c r="F35" s="3">
        <f t="shared" si="21"/>
        <v>4.5955882352941176E-4</v>
      </c>
      <c r="G35" s="2">
        <v>0.5</v>
      </c>
      <c r="H35" s="3">
        <f t="shared" si="22"/>
        <v>2.2951572182694515E-3</v>
      </c>
      <c r="I35" s="3">
        <f t="shared" si="23"/>
        <v>0.99770484278173055</v>
      </c>
      <c r="J35" s="5">
        <f t="shared" si="30"/>
        <v>99005.636116928639</v>
      </c>
      <c r="K35" s="5">
        <f t="shared" si="24"/>
        <v>227.23350038312748</v>
      </c>
      <c r="L35" s="5">
        <f t="shared" si="25"/>
        <v>494460.09683368541</v>
      </c>
      <c r="M35" s="5">
        <f t="shared" si="16"/>
        <v>5467421.1582091153</v>
      </c>
      <c r="N35" s="33">
        <f t="shared" si="26"/>
        <v>55.223332455052621</v>
      </c>
      <c r="O35" s="4"/>
      <c r="Q35" s="27" t="s">
        <v>46</v>
      </c>
      <c r="R35" s="29">
        <f t="shared" si="17"/>
        <v>99005.636116928639</v>
      </c>
      <c r="S35" s="29">
        <f t="shared" si="18"/>
        <v>494460.09683368541</v>
      </c>
      <c r="T35" s="35">
        <f t="shared" si="19"/>
        <v>55.223332455052621</v>
      </c>
      <c r="U35" s="42">
        <v>0.96192878092594225</v>
      </c>
      <c r="V35" s="43">
        <f t="shared" si="31"/>
        <v>3.8071219074057749E-2</v>
      </c>
      <c r="W35" s="29">
        <f t="shared" si="27"/>
        <v>475635.39816375036</v>
      </c>
      <c r="X35" s="29">
        <f t="shared" si="20"/>
        <v>4637224.1520748595</v>
      </c>
      <c r="Y35" s="35">
        <f t="shared" si="28"/>
        <v>46.837981492267353</v>
      </c>
      <c r="Z35" s="36">
        <f t="shared" si="29"/>
        <v>8.3853509627852674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2361</v>
      </c>
      <c r="E36" s="51">
        <v>2</v>
      </c>
      <c r="F36" s="3">
        <f t="shared" si="21"/>
        <v>8.4709868699703512E-4</v>
      </c>
      <c r="G36" s="2">
        <v>0.5</v>
      </c>
      <c r="H36" s="3">
        <f t="shared" si="22"/>
        <v>4.2265426880811491E-3</v>
      </c>
      <c r="I36" s="3">
        <f t="shared" si="23"/>
        <v>0.9957734573119188</v>
      </c>
      <c r="J36" s="5">
        <f t="shared" si="30"/>
        <v>98778.402616545514</v>
      </c>
      <c r="K36" s="5">
        <f t="shared" si="24"/>
        <v>417.49113531929629</v>
      </c>
      <c r="L36" s="5">
        <f t="shared" si="25"/>
        <v>492848.28524442925</v>
      </c>
      <c r="M36" s="5">
        <f t="shared" si="16"/>
        <v>4972961.0613754299</v>
      </c>
      <c r="N36" s="33">
        <f t="shared" si="26"/>
        <v>50.34461916417397</v>
      </c>
      <c r="O36" s="4"/>
      <c r="Q36" s="27" t="s">
        <v>48</v>
      </c>
      <c r="R36" s="29">
        <f t="shared" si="17"/>
        <v>98778.402616545514</v>
      </c>
      <c r="S36" s="29">
        <f t="shared" si="18"/>
        <v>492848.28524442925</v>
      </c>
      <c r="T36" s="35">
        <f t="shared" si="19"/>
        <v>50.34461916417397</v>
      </c>
      <c r="U36" s="42">
        <v>0.95558309086652893</v>
      </c>
      <c r="V36" s="43">
        <f t="shared" si="31"/>
        <v>4.4416909133471072E-2</v>
      </c>
      <c r="W36" s="29">
        <f t="shared" si="27"/>
        <v>470957.48774214042</v>
      </c>
      <c r="X36" s="29">
        <f t="shared" si="20"/>
        <v>4161588.7539111092</v>
      </c>
      <c r="Y36" s="35">
        <f t="shared" si="28"/>
        <v>42.130553275560231</v>
      </c>
      <c r="Z36" s="36">
        <f t="shared" si="29"/>
        <v>8.2140658886137388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2684</v>
      </c>
      <c r="E37" s="51">
        <v>4</v>
      </c>
      <c r="F37" s="3">
        <f t="shared" si="21"/>
        <v>1.4903129657228018E-3</v>
      </c>
      <c r="G37" s="2">
        <v>0.5</v>
      </c>
      <c r="H37" s="3">
        <f t="shared" si="22"/>
        <v>7.4239049740163323E-3</v>
      </c>
      <c r="I37" s="3">
        <f t="shared" si="23"/>
        <v>0.99257609502598365</v>
      </c>
      <c r="J37" s="5">
        <f t="shared" si="30"/>
        <v>98360.911481226212</v>
      </c>
      <c r="K37" s="5">
        <f t="shared" si="24"/>
        <v>730.22205999425546</v>
      </c>
      <c r="L37" s="5">
        <f t="shared" si="25"/>
        <v>489979.00225614547</v>
      </c>
      <c r="M37" s="5">
        <f t="shared" si="16"/>
        <v>4480112.7761310004</v>
      </c>
      <c r="N37" s="33">
        <f t="shared" si="26"/>
        <v>45.547694797298654</v>
      </c>
      <c r="O37" s="4"/>
      <c r="Q37" s="27" t="s">
        <v>50</v>
      </c>
      <c r="R37" s="29">
        <f t="shared" si="17"/>
        <v>98360.911481226212</v>
      </c>
      <c r="S37" s="29">
        <f t="shared" si="18"/>
        <v>489979.00225614547</v>
      </c>
      <c r="T37" s="35">
        <f t="shared" si="19"/>
        <v>45.547694797298654</v>
      </c>
      <c r="U37" s="42">
        <v>0.95343645724036619</v>
      </c>
      <c r="V37" s="43">
        <f t="shared" si="31"/>
        <v>4.6563542759633814E-2</v>
      </c>
      <c r="W37" s="29">
        <f t="shared" si="27"/>
        <v>467163.84403326875</v>
      </c>
      <c r="X37" s="29">
        <f t="shared" si="20"/>
        <v>3690631.2661689688</v>
      </c>
      <c r="Y37" s="35">
        <f t="shared" si="28"/>
        <v>37.521320315066276</v>
      </c>
      <c r="Z37" s="36">
        <f t="shared" si="29"/>
        <v>8.0263744822323773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2695</v>
      </c>
      <c r="E38" s="51">
        <v>7</v>
      </c>
      <c r="F38" s="3">
        <f t="shared" si="21"/>
        <v>2.5974025974025974E-3</v>
      </c>
      <c r="G38" s="2">
        <v>0.5</v>
      </c>
      <c r="H38" s="3">
        <f t="shared" si="22"/>
        <v>1.2903225806451613E-2</v>
      </c>
      <c r="I38" s="3">
        <f t="shared" si="23"/>
        <v>0.98709677419354835</v>
      </c>
      <c r="J38" s="5">
        <f t="shared" si="30"/>
        <v>97630.68942123196</v>
      </c>
      <c r="K38" s="5">
        <f t="shared" si="24"/>
        <v>1259.7508312417026</v>
      </c>
      <c r="L38" s="5">
        <f t="shared" si="25"/>
        <v>485004.07002805552</v>
      </c>
      <c r="M38" s="5">
        <f t="shared" si="16"/>
        <v>3990133.7738748551</v>
      </c>
      <c r="N38" s="33">
        <f t="shared" si="26"/>
        <v>40.869667084488619</v>
      </c>
      <c r="O38" s="4"/>
      <c r="Q38" s="27" t="s">
        <v>52</v>
      </c>
      <c r="R38" s="29">
        <f t="shared" si="17"/>
        <v>97630.68942123196</v>
      </c>
      <c r="S38" s="29">
        <f t="shared" si="18"/>
        <v>485004.07002805552</v>
      </c>
      <c r="T38" s="35">
        <f t="shared" si="19"/>
        <v>40.869667084488619</v>
      </c>
      <c r="U38" s="42">
        <v>0.93748024841036759</v>
      </c>
      <c r="V38" s="43">
        <f t="shared" si="31"/>
        <v>6.2519751589632411E-2</v>
      </c>
      <c r="W38" s="29">
        <f t="shared" si="27"/>
        <v>454681.73604994081</v>
      </c>
      <c r="X38" s="29">
        <f t="shared" si="20"/>
        <v>3223467.4221357</v>
      </c>
      <c r="Y38" s="35">
        <f t="shared" si="28"/>
        <v>33.016948269492453</v>
      </c>
      <c r="Z38" s="36">
        <f t="shared" si="29"/>
        <v>7.852718814996166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2395</v>
      </c>
      <c r="E39" s="51">
        <v>9</v>
      </c>
      <c r="F39" s="3">
        <f t="shared" si="21"/>
        <v>3.7578288100208767E-3</v>
      </c>
      <c r="G39" s="2">
        <v>0.5</v>
      </c>
      <c r="H39" s="3">
        <f t="shared" si="22"/>
        <v>1.8614270941054809E-2</v>
      </c>
      <c r="I39" s="3">
        <f t="shared" si="23"/>
        <v>0.98138572905894517</v>
      </c>
      <c r="J39" s="5">
        <f t="shared" si="30"/>
        <v>96370.938589990255</v>
      </c>
      <c r="K39" s="5">
        <f t="shared" si="24"/>
        <v>1793.8747617578331</v>
      </c>
      <c r="L39" s="5">
        <f t="shared" si="25"/>
        <v>477370.00604555663</v>
      </c>
      <c r="M39" s="5">
        <f t="shared" si="16"/>
        <v>3505129.7038467997</v>
      </c>
      <c r="N39" s="33">
        <f t="shared" si="26"/>
        <v>36.371231360102854</v>
      </c>
      <c r="O39" s="4"/>
      <c r="Q39" s="27" t="s">
        <v>54</v>
      </c>
      <c r="R39" s="29">
        <f t="shared" si="17"/>
        <v>96370.938589990255</v>
      </c>
      <c r="S39" s="29">
        <f t="shared" si="18"/>
        <v>477370.00604555663</v>
      </c>
      <c r="T39" s="35">
        <f t="shared" si="19"/>
        <v>36.371231360102854</v>
      </c>
      <c r="U39" s="42">
        <v>0.91788799906018037</v>
      </c>
      <c r="V39" s="43">
        <f t="shared" si="31"/>
        <v>8.2112000939819629E-2</v>
      </c>
      <c r="W39" s="29">
        <f t="shared" si="27"/>
        <v>438172.1996605022</v>
      </c>
      <c r="X39" s="29">
        <f t="shared" si="20"/>
        <v>2768785.6860857592</v>
      </c>
      <c r="Y39" s="35">
        <f t="shared" si="28"/>
        <v>28.730504513041488</v>
      </c>
      <c r="Z39" s="36">
        <f t="shared" si="29"/>
        <v>7.6407268470613658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1802</v>
      </c>
      <c r="E40" s="51">
        <v>9</v>
      </c>
      <c r="F40" s="3">
        <f t="shared" si="21"/>
        <v>4.9944506104328528E-3</v>
      </c>
      <c r="G40" s="2">
        <v>0.5</v>
      </c>
      <c r="H40" s="3">
        <f t="shared" si="22"/>
        <v>2.4664291586736099E-2</v>
      </c>
      <c r="I40" s="3">
        <f t="shared" si="23"/>
        <v>0.97533570841326389</v>
      </c>
      <c r="J40" s="5">
        <f t="shared" si="30"/>
        <v>94577.063828232422</v>
      </c>
      <c r="K40" s="5">
        <f t="shared" si="24"/>
        <v>2332.6762796768758</v>
      </c>
      <c r="L40" s="5">
        <f t="shared" si="25"/>
        <v>467053.62844196992</v>
      </c>
      <c r="M40" s="5">
        <f t="shared" si="16"/>
        <v>3027759.697801243</v>
      </c>
      <c r="N40" s="33">
        <f t="shared" si="26"/>
        <v>32.01367831951471</v>
      </c>
      <c r="O40" s="4"/>
      <c r="Q40" s="27" t="s">
        <v>56</v>
      </c>
      <c r="R40" s="29">
        <f t="shared" si="17"/>
        <v>94577.063828232422</v>
      </c>
      <c r="S40" s="29">
        <f t="shared" si="18"/>
        <v>467053.62844196992</v>
      </c>
      <c r="T40" s="35">
        <f t="shared" si="19"/>
        <v>32.01367831951471</v>
      </c>
      <c r="U40" s="42">
        <v>0.89571782863194893</v>
      </c>
      <c r="V40" s="43">
        <f t="shared" si="31"/>
        <v>0.10428217136805107</v>
      </c>
      <c r="W40" s="29">
        <f t="shared" si="27"/>
        <v>418348.26192271436</v>
      </c>
      <c r="X40" s="29">
        <f t="shared" si="20"/>
        <v>2330613.4864252568</v>
      </c>
      <c r="Y40" s="35">
        <f t="shared" si="28"/>
        <v>24.642480873143157</v>
      </c>
      <c r="Z40" s="36">
        <f t="shared" si="29"/>
        <v>7.3711974463715535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1517</v>
      </c>
      <c r="E41" s="51">
        <v>9</v>
      </c>
      <c r="F41" s="3">
        <f t="shared" si="21"/>
        <v>5.9327620303230057E-3</v>
      </c>
      <c r="G41" s="2">
        <v>0.5</v>
      </c>
      <c r="H41" s="3">
        <f t="shared" si="22"/>
        <v>2.9230269568041572E-2</v>
      </c>
      <c r="I41" s="3">
        <f t="shared" si="23"/>
        <v>0.97076973043195847</v>
      </c>
      <c r="J41" s="5">
        <f t="shared" si="30"/>
        <v>92244.387548555547</v>
      </c>
      <c r="K41" s="5">
        <f t="shared" si="24"/>
        <v>2696.3283141831762</v>
      </c>
      <c r="L41" s="5">
        <f t="shared" si="25"/>
        <v>454481.11695731978</v>
      </c>
      <c r="M41" s="5">
        <f t="shared" si="16"/>
        <v>2560706.0693592732</v>
      </c>
      <c r="N41" s="33">
        <f t="shared" si="26"/>
        <v>27.760020283200106</v>
      </c>
      <c r="O41" s="4"/>
      <c r="Q41" s="27" t="s">
        <v>58</v>
      </c>
      <c r="R41" s="29">
        <f t="shared" si="17"/>
        <v>92244.387548555547</v>
      </c>
      <c r="S41" s="29">
        <f t="shared" si="18"/>
        <v>454481.11695731978</v>
      </c>
      <c r="T41" s="35">
        <f t="shared" si="19"/>
        <v>27.760020283200106</v>
      </c>
      <c r="U41" s="42">
        <v>0.86473435856680392</v>
      </c>
      <c r="V41" s="43">
        <f t="shared" si="31"/>
        <v>0.13526564143319608</v>
      </c>
      <c r="W41" s="29">
        <f t="shared" si="27"/>
        <v>393005.43715281249</v>
      </c>
      <c r="X41" s="29">
        <f t="shared" si="20"/>
        <v>1912265.2245025423</v>
      </c>
      <c r="Y41" s="35">
        <f t="shared" si="28"/>
        <v>20.730423555535726</v>
      </c>
      <c r="Z41" s="36">
        <f t="shared" si="29"/>
        <v>7.02959672766438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1060</v>
      </c>
      <c r="E42" s="51">
        <v>12</v>
      </c>
      <c r="F42" s="3">
        <f t="shared" si="21"/>
        <v>1.1320754716981131E-2</v>
      </c>
      <c r="G42" s="2">
        <v>0.5</v>
      </c>
      <c r="H42" s="3">
        <f t="shared" si="22"/>
        <v>5.5045871559633017E-2</v>
      </c>
      <c r="I42" s="3">
        <f t="shared" si="23"/>
        <v>0.94495412844036697</v>
      </c>
      <c r="J42" s="5">
        <f t="shared" si="30"/>
        <v>89548.059234372369</v>
      </c>
      <c r="K42" s="5">
        <f t="shared" si="24"/>
        <v>4929.2509670296704</v>
      </c>
      <c r="L42" s="5">
        <f t="shared" si="25"/>
        <v>435417.16875428765</v>
      </c>
      <c r="M42" s="5">
        <f t="shared" si="16"/>
        <v>2106224.9524019533</v>
      </c>
      <c r="N42" s="33">
        <f t="shared" si="26"/>
        <v>23.520609719629682</v>
      </c>
      <c r="O42" s="4"/>
      <c r="Q42" s="27" t="s">
        <v>60</v>
      </c>
      <c r="R42" s="29">
        <f t="shared" si="17"/>
        <v>89548.059234372369</v>
      </c>
      <c r="S42" s="29">
        <f t="shared" si="18"/>
        <v>435417.16875428765</v>
      </c>
      <c r="T42" s="35">
        <f t="shared" si="19"/>
        <v>23.520609719629682</v>
      </c>
      <c r="U42" s="42">
        <v>0.81758889711164551</v>
      </c>
      <c r="V42" s="43">
        <f t="shared" si="31"/>
        <v>0.18241110288835449</v>
      </c>
      <c r="W42" s="29">
        <f t="shared" si="27"/>
        <v>355992.24278529326</v>
      </c>
      <c r="X42" s="29">
        <f t="shared" si="20"/>
        <v>1519259.7873497298</v>
      </c>
      <c r="Y42" s="35">
        <f t="shared" si="28"/>
        <v>16.965859454010065</v>
      </c>
      <c r="Z42" s="36">
        <f t="shared" si="29"/>
        <v>6.5547502656196173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792</v>
      </c>
      <c r="E43" s="51">
        <v>8</v>
      </c>
      <c r="F43" s="3">
        <f t="shared" si="21"/>
        <v>1.0101010101010102E-2</v>
      </c>
      <c r="G43" s="2">
        <v>0.5</v>
      </c>
      <c r="H43" s="3">
        <f t="shared" si="22"/>
        <v>4.9261083743842367E-2</v>
      </c>
      <c r="I43" s="3">
        <f t="shared" si="23"/>
        <v>0.95073891625615758</v>
      </c>
      <c r="J43" s="5">
        <f t="shared" si="30"/>
        <v>84618.808267342698</v>
      </c>
      <c r="K43" s="5">
        <f t="shared" si="24"/>
        <v>4168.4142003617098</v>
      </c>
      <c r="L43" s="5">
        <f t="shared" si="25"/>
        <v>412673.00583580916</v>
      </c>
      <c r="M43" s="5">
        <f t="shared" si="16"/>
        <v>1670807.7836476658</v>
      </c>
      <c r="N43" s="33">
        <f t="shared" si="26"/>
        <v>19.745111256695491</v>
      </c>
      <c r="O43" s="4"/>
      <c r="Q43" s="27" t="s">
        <v>62</v>
      </c>
      <c r="R43" s="29">
        <f t="shared" si="17"/>
        <v>84618.808267342698</v>
      </c>
      <c r="S43" s="29">
        <f t="shared" si="18"/>
        <v>412673.00583580916</v>
      </c>
      <c r="T43" s="35">
        <f t="shared" si="19"/>
        <v>19.745111256695491</v>
      </c>
      <c r="U43" s="42">
        <v>0.77888026534586052</v>
      </c>
      <c r="V43" s="43">
        <f t="shared" si="31"/>
        <v>0.22111973465413948</v>
      </c>
      <c r="W43" s="29">
        <f t="shared" si="27"/>
        <v>321422.86028646887</v>
      </c>
      <c r="X43" s="29">
        <f t="shared" si="20"/>
        <v>1163267.5445644364</v>
      </c>
      <c r="Y43" s="35">
        <f t="shared" si="28"/>
        <v>13.747151116678882</v>
      </c>
      <c r="Z43" s="36">
        <f t="shared" si="29"/>
        <v>5.9979601400166089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535</v>
      </c>
      <c r="E44" s="51">
        <v>19</v>
      </c>
      <c r="F44" s="3">
        <f t="shared" si="21"/>
        <v>3.5514018691588788E-2</v>
      </c>
      <c r="G44" s="2">
        <v>0.5</v>
      </c>
      <c r="H44" s="3">
        <f t="shared" si="22"/>
        <v>0.16309012875536483</v>
      </c>
      <c r="I44" s="3">
        <f t="shared" si="23"/>
        <v>0.83690987124463523</v>
      </c>
      <c r="J44" s="5">
        <f t="shared" si="30"/>
        <v>80450.394066980982</v>
      </c>
      <c r="K44" s="5">
        <f t="shared" si="24"/>
        <v>13120.665126803768</v>
      </c>
      <c r="L44" s="5">
        <f t="shared" si="25"/>
        <v>369450.30751789548</v>
      </c>
      <c r="M44" s="5">
        <f t="shared" si="16"/>
        <v>1258134.7778118565</v>
      </c>
      <c r="N44" s="33">
        <f t="shared" si="26"/>
        <v>15.638640337353289</v>
      </c>
      <c r="O44" s="4"/>
      <c r="Q44" s="27" t="s">
        <v>64</v>
      </c>
      <c r="R44" s="29">
        <f t="shared" si="17"/>
        <v>80450.394066980982</v>
      </c>
      <c r="S44" s="29">
        <f t="shared" si="18"/>
        <v>369450.30751789548</v>
      </c>
      <c r="T44" s="35">
        <f t="shared" si="19"/>
        <v>15.638640337353289</v>
      </c>
      <c r="U44" s="42">
        <v>0.71980976748499381</v>
      </c>
      <c r="V44" s="43">
        <f t="shared" si="31"/>
        <v>0.28019023251500619</v>
      </c>
      <c r="W44" s="29">
        <f t="shared" si="27"/>
        <v>265933.93995171582</v>
      </c>
      <c r="X44" s="29">
        <f t="shared" si="20"/>
        <v>841844.68427796755</v>
      </c>
      <c r="Y44" s="35">
        <f t="shared" si="28"/>
        <v>10.464146186494361</v>
      </c>
      <c r="Z44" s="36">
        <f t="shared" si="29"/>
        <v>5.1744941508589282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392</v>
      </c>
      <c r="E45" s="51">
        <v>17</v>
      </c>
      <c r="F45" s="3">
        <f t="shared" si="21"/>
        <v>4.336734693877551E-2</v>
      </c>
      <c r="G45" s="2">
        <v>0.5</v>
      </c>
      <c r="H45" s="3">
        <f t="shared" si="22"/>
        <v>0.1956271576524741</v>
      </c>
      <c r="I45" s="3">
        <f t="shared" si="23"/>
        <v>0.80437284234752593</v>
      </c>
      <c r="J45" s="5">
        <f t="shared" si="30"/>
        <v>67329.728940177214</v>
      </c>
      <c r="K45" s="5">
        <f t="shared" si="24"/>
        <v>13171.523498078395</v>
      </c>
      <c r="L45" s="5">
        <f t="shared" si="25"/>
        <v>303719.83595569013</v>
      </c>
      <c r="M45" s="5">
        <f t="shared" si="16"/>
        <v>888684.470293961</v>
      </c>
      <c r="N45" s="33">
        <f t="shared" si="26"/>
        <v>13.19899076206829</v>
      </c>
      <c r="O45" s="4"/>
      <c r="Q45" s="27" t="s">
        <v>66</v>
      </c>
      <c r="R45" s="29">
        <f t="shared" si="17"/>
        <v>67329.728940177214</v>
      </c>
      <c r="S45" s="29">
        <f t="shared" si="18"/>
        <v>303719.83595569013</v>
      </c>
      <c r="T45" s="35">
        <f t="shared" si="19"/>
        <v>13.19899076206829</v>
      </c>
      <c r="U45" s="42">
        <v>0.68480776711742686</v>
      </c>
      <c r="V45" s="43">
        <f t="shared" si="31"/>
        <v>0.31519223288257314</v>
      </c>
      <c r="W45" s="29">
        <f t="shared" si="27"/>
        <v>207989.70269008735</v>
      </c>
      <c r="X45" s="29">
        <f t="shared" si="20"/>
        <v>575910.74432625168</v>
      </c>
      <c r="Y45" s="35">
        <f t="shared" si="28"/>
        <v>8.5535877448422699</v>
      </c>
      <c r="Z45" s="36">
        <f t="shared" si="29"/>
        <v>4.6454030172260197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223</v>
      </c>
      <c r="E46" s="51">
        <v>11</v>
      </c>
      <c r="F46" s="3">
        <f t="shared" si="21"/>
        <v>4.9327354260089683E-2</v>
      </c>
      <c r="G46" s="2">
        <v>0.5</v>
      </c>
      <c r="H46" s="3">
        <f t="shared" si="22"/>
        <v>0.21956087824351297</v>
      </c>
      <c r="I46" s="3">
        <f t="shared" si="23"/>
        <v>0.780439121756487</v>
      </c>
      <c r="J46" s="5">
        <f t="shared" si="30"/>
        <v>54158.205442098821</v>
      </c>
      <c r="K46" s="5">
        <f t="shared" si="24"/>
        <v>11891.023150959822</v>
      </c>
      <c r="L46" s="5">
        <f t="shared" si="25"/>
        <v>241063.46933309454</v>
      </c>
      <c r="M46" s="5">
        <f>L46+M47</f>
        <v>584964.63433827087</v>
      </c>
      <c r="N46" s="33">
        <f t="shared" si="26"/>
        <v>10.80103429504627</v>
      </c>
      <c r="O46" s="4"/>
      <c r="Q46" s="27" t="s">
        <v>68</v>
      </c>
      <c r="R46" s="29">
        <f t="shared" si="17"/>
        <v>54158.205442098821</v>
      </c>
      <c r="S46" s="29">
        <f t="shared" si="18"/>
        <v>241063.46933309454</v>
      </c>
      <c r="T46" s="35">
        <f t="shared" si="19"/>
        <v>10.80103429504627</v>
      </c>
      <c r="U46" s="42">
        <v>0.65629805890441617</v>
      </c>
      <c r="V46" s="43">
        <f t="shared" si="31"/>
        <v>0.34370194109558383</v>
      </c>
      <c r="W46" s="29">
        <f t="shared" si="27"/>
        <v>158209.48699607421</v>
      </c>
      <c r="X46" s="29">
        <f>X47+W46</f>
        <v>367921.0416361643</v>
      </c>
      <c r="Y46" s="35">
        <f t="shared" si="28"/>
        <v>6.7934496468778498</v>
      </c>
      <c r="Z46" s="36">
        <f t="shared" si="29"/>
        <v>4.0075846481684199</v>
      </c>
    </row>
    <row r="47" spans="1:26" s="2" customFormat="1" x14ac:dyDescent="0.25">
      <c r="A47" s="12">
        <v>19</v>
      </c>
      <c r="B47" s="13" t="s">
        <v>69</v>
      </c>
      <c r="C47" s="12"/>
      <c r="D47">
        <v>179</v>
      </c>
      <c r="E47" s="51">
        <v>22</v>
      </c>
      <c r="F47" s="17">
        <f t="shared" si="21"/>
        <v>0.12290502793296089</v>
      </c>
      <c r="G47" s="12"/>
      <c r="H47" s="17">
        <v>1</v>
      </c>
      <c r="I47" s="17">
        <f t="shared" si="23"/>
        <v>0</v>
      </c>
      <c r="J47" s="21">
        <f t="shared" si="30"/>
        <v>42267.182291138997</v>
      </c>
      <c r="K47" s="21">
        <f t="shared" si="24"/>
        <v>42267.182291138997</v>
      </c>
      <c r="L47" s="21">
        <f>K47/F47</f>
        <v>343901.16500517639</v>
      </c>
      <c r="M47" s="21">
        <f>L47</f>
        <v>343901.16500517639</v>
      </c>
      <c r="N47" s="34">
        <f t="shared" si="26"/>
        <v>8.1363636363636367</v>
      </c>
      <c r="O47" s="4"/>
      <c r="Q47" s="30" t="s">
        <v>69</v>
      </c>
      <c r="R47" s="31">
        <f t="shared" si="17"/>
        <v>42267.182291138997</v>
      </c>
      <c r="S47" s="31">
        <f t="shared" si="18"/>
        <v>343901.16500517639</v>
      </c>
      <c r="T47" s="38">
        <f t="shared" si="19"/>
        <v>8.1363636363636367</v>
      </c>
      <c r="U47" s="44">
        <v>0.6098018151143324</v>
      </c>
      <c r="V47" s="45">
        <f t="shared" si="31"/>
        <v>0.3901981848856676</v>
      </c>
      <c r="W47" s="31">
        <f t="shared" si="27"/>
        <v>209711.55464009009</v>
      </c>
      <c r="X47" s="31">
        <f>W47</f>
        <v>209711.55464009009</v>
      </c>
      <c r="Y47" s="38">
        <f t="shared" si="28"/>
        <v>4.9615693138847954</v>
      </c>
      <c r="Z47" s="37">
        <f t="shared" si="29"/>
        <v>3.1747943224788413</v>
      </c>
    </row>
    <row r="48" spans="1:26" s="2" customFormat="1" ht="13.2" x14ac:dyDescent="0.25">
      <c r="B48" s="2" t="s">
        <v>70</v>
      </c>
      <c r="D48" s="25">
        <f>SUM(D29:D47)</f>
        <v>29132</v>
      </c>
      <c r="E48" s="25">
        <f>SUM(E29:E47)</f>
        <v>134</v>
      </c>
    </row>
    <row r="51" spans="1:26" s="2" customFormat="1" ht="18" thickBot="1" x14ac:dyDescent="0.35">
      <c r="B51" s="65" t="s">
        <v>89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Q51" s="66" t="s">
        <v>92</v>
      </c>
      <c r="R51" s="67"/>
      <c r="S51" s="67"/>
      <c r="T51" s="67"/>
      <c r="U51" s="67"/>
      <c r="V51" s="67"/>
      <c r="W51" s="67"/>
      <c r="X51" s="67"/>
      <c r="Y51" s="67"/>
      <c r="Z51" s="68"/>
    </row>
    <row r="52" spans="1:26" s="9" customFormat="1" ht="14.25" customHeight="1" x14ac:dyDescent="0.35">
      <c r="A52" s="7"/>
      <c r="B52" s="62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3" t="s">
        <v>14</v>
      </c>
      <c r="S52" s="73"/>
      <c r="T52" s="73"/>
      <c r="U52" s="70" t="s">
        <v>15</v>
      </c>
      <c r="V52" s="74" t="s">
        <v>16</v>
      </c>
      <c r="W52" s="75" t="s">
        <v>17</v>
      </c>
      <c r="X52" s="75" t="s">
        <v>18</v>
      </c>
      <c r="Y52" s="76" t="s">
        <v>19</v>
      </c>
      <c r="Z52" s="76" t="s">
        <v>20</v>
      </c>
    </row>
    <row r="53" spans="1:26" s="10" customFormat="1" ht="35.549999999999997" customHeight="1" thickBot="1" x14ac:dyDescent="0.35">
      <c r="B53" s="63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0"/>
      <c r="V53" s="74"/>
      <c r="W53" s="75"/>
      <c r="X53" s="75"/>
      <c r="Y53" s="76"/>
      <c r="Z53" s="76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745</v>
      </c>
      <c r="E54" s="49">
        <f>E4+E29</f>
        <v>4</v>
      </c>
      <c r="F54" s="3">
        <f>E54/D54</f>
        <v>5.3691275167785232E-3</v>
      </c>
      <c r="G54" s="2">
        <v>0.3</v>
      </c>
      <c r="H54" s="18">
        <f>C54*F54/(1+(1-G54)*C54*F54)</f>
        <v>5.3490238031559233E-3</v>
      </c>
      <c r="I54" s="18">
        <f>1-H54</f>
        <v>0.99465097619684406</v>
      </c>
      <c r="J54" s="19">
        <v>100000</v>
      </c>
      <c r="K54" s="20">
        <f>J54*H54</f>
        <v>534.90238031559238</v>
      </c>
      <c r="L54" s="20">
        <f>C54*(J55+G54*K54)</f>
        <v>99625.568333779098</v>
      </c>
      <c r="M54" s="5">
        <f t="shared" ref="M54:M70" si="32">L54+M55</f>
        <v>7480228.606516948</v>
      </c>
      <c r="N54" s="32">
        <f>M54/J54</f>
        <v>74.802286065169483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99625.568333779098</v>
      </c>
      <c r="T54" s="35">
        <f t="shared" ref="T54:T72" si="35">N54</f>
        <v>74.802286065169483</v>
      </c>
      <c r="U54" s="42">
        <v>0.96170886472285344</v>
      </c>
      <c r="V54" s="43">
        <f>1-U54</f>
        <v>3.829113527714656E-2</v>
      </c>
      <c r="W54" s="29">
        <f>S54*U54</f>
        <v>95810.792219647759</v>
      </c>
      <c r="X54" s="29">
        <f t="shared" ref="X54:X70" si="36">X55+W54</f>
        <v>6657668.1250024373</v>
      </c>
      <c r="Y54" s="40">
        <f>X54/R54</f>
        <v>66.576681250024379</v>
      </c>
      <c r="Z54" s="36">
        <f>T54-Y54</f>
        <v>8.225604815145104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2" si="37">D5+D30</f>
        <v>3343</v>
      </c>
      <c r="E55" s="49">
        <f t="shared" si="37"/>
        <v>2</v>
      </c>
      <c r="F55" s="3">
        <f t="shared" ref="F55:F72" si="38">E55/D55</f>
        <v>5.9826503140891416E-4</v>
      </c>
      <c r="G55" s="2">
        <v>0.4</v>
      </c>
      <c r="H55" s="3">
        <f t="shared" ref="H55:H71" si="39">C55*F55/(1+(1-G55)*C55*F55)</f>
        <v>2.3896290100961825E-3</v>
      </c>
      <c r="I55" s="3">
        <f t="shared" ref="I55:I72" si="40">1-H55</f>
        <v>0.99761037098990379</v>
      </c>
      <c r="J55" s="5">
        <f>I54*J54</f>
        <v>99465.097619684413</v>
      </c>
      <c r="K55" s="5">
        <f t="shared" ref="K55:K72" si="41">J55*H55</f>
        <v>237.68468276404661</v>
      </c>
      <c r="L55" s="5">
        <f t="shared" ref="L55:L71" si="42">C55*(J56+G55*K55)</f>
        <v>397289.94724010391</v>
      </c>
      <c r="M55" s="5">
        <f t="shared" si="32"/>
        <v>7380603.0381831685</v>
      </c>
      <c r="N55" s="33">
        <f t="shared" ref="N55:N72" si="43">M55/J55</f>
        <v>74.202943693914676</v>
      </c>
      <c r="O55" s="4"/>
      <c r="Q55" s="27" t="s">
        <v>36</v>
      </c>
      <c r="R55" s="29">
        <f t="shared" si="33"/>
        <v>99465.097619684413</v>
      </c>
      <c r="S55" s="29">
        <f t="shared" si="34"/>
        <v>397289.94724010391</v>
      </c>
      <c r="T55" s="35">
        <f t="shared" si="35"/>
        <v>74.202943693914676</v>
      </c>
      <c r="U55" s="42">
        <v>0.96170886472285344</v>
      </c>
      <c r="V55" s="43">
        <f>1-U55</f>
        <v>3.829113527714656E-2</v>
      </c>
      <c r="W55" s="29">
        <f t="shared" ref="W55:W72" si="44">S55*U55</f>
        <v>382077.26412608265</v>
      </c>
      <c r="X55" s="29">
        <f t="shared" si="36"/>
        <v>6561857.3327827891</v>
      </c>
      <c r="Y55" s="35">
        <f t="shared" ref="Y55:Y72" si="45">X55/R55</f>
        <v>65.971456217463967</v>
      </c>
      <c r="Z55" s="36">
        <f t="shared" ref="Z55:Z72" si="46">T55-Y55</f>
        <v>8.2314874764507096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4036</v>
      </c>
      <c r="E56" s="49">
        <f t="shared" si="37"/>
        <v>2</v>
      </c>
      <c r="F56" s="3">
        <f t="shared" si="38"/>
        <v>4.9554013875123884E-4</v>
      </c>
      <c r="G56" s="2">
        <v>0.5</v>
      </c>
      <c r="H56" s="3">
        <f t="shared" si="39"/>
        <v>2.4746349913387774E-3</v>
      </c>
      <c r="I56" s="3">
        <f t="shared" si="40"/>
        <v>0.99752536500866118</v>
      </c>
      <c r="J56" s="5">
        <f t="shared" ref="J56:J72" si="47">I55*J55</f>
        <v>99227.412936920358</v>
      </c>
      <c r="K56" s="5">
        <f t="shared" si="41"/>
        <v>245.5516281537252</v>
      </c>
      <c r="L56" s="5">
        <f t="shared" si="42"/>
        <v>495523.18561421742</v>
      </c>
      <c r="M56" s="5">
        <f t="shared" si="32"/>
        <v>6983313.0909430645</v>
      </c>
      <c r="N56" s="33">
        <f t="shared" si="43"/>
        <v>70.376853374000703</v>
      </c>
      <c r="O56" s="4"/>
      <c r="Q56" s="27" t="s">
        <v>38</v>
      </c>
      <c r="R56" s="29">
        <f t="shared" si="33"/>
        <v>99227.412936920358</v>
      </c>
      <c r="S56" s="29">
        <f t="shared" si="34"/>
        <v>495523.18561421742</v>
      </c>
      <c r="T56" s="35">
        <f t="shared" si="35"/>
        <v>70.376853374000703</v>
      </c>
      <c r="U56" s="42">
        <v>0.96170886472285344</v>
      </c>
      <c r="V56" s="43">
        <f>1-U56</f>
        <v>3.829113527714656E-2</v>
      </c>
      <c r="W56" s="29">
        <f t="shared" si="44"/>
        <v>476549.04028090084</v>
      </c>
      <c r="X56" s="29">
        <f t="shared" si="36"/>
        <v>6179780.0686567063</v>
      </c>
      <c r="Y56" s="35">
        <f t="shared" si="45"/>
        <v>62.278959873570834</v>
      </c>
      <c r="Z56" s="36">
        <f t="shared" si="46"/>
        <v>8.0978935004298691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3984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98981.861308766631</v>
      </c>
      <c r="K57" s="5">
        <f t="shared" si="41"/>
        <v>0</v>
      </c>
      <c r="L57" s="5">
        <f t="shared" si="42"/>
        <v>494909.30654383317</v>
      </c>
      <c r="M57" s="5">
        <f t="shared" si="32"/>
        <v>6487789.9053288475</v>
      </c>
      <c r="N57" s="33">
        <f t="shared" si="43"/>
        <v>65.545240507153778</v>
      </c>
      <c r="O57" s="4"/>
      <c r="Q57" s="27" t="s">
        <v>40</v>
      </c>
      <c r="R57" s="29">
        <f t="shared" si="33"/>
        <v>98981.861308766631</v>
      </c>
      <c r="S57" s="29">
        <f t="shared" si="34"/>
        <v>494909.30654383317</v>
      </c>
      <c r="T57" s="35">
        <f t="shared" si="35"/>
        <v>65.545240507153778</v>
      </c>
      <c r="U57" s="42">
        <v>0.96170886472285344</v>
      </c>
      <c r="V57" s="43">
        <f>1-U57</f>
        <v>3.829113527714656E-2</v>
      </c>
      <c r="W57" s="29">
        <f t="shared" si="44"/>
        <v>475958.66733704443</v>
      </c>
      <c r="X57" s="29">
        <f t="shared" si="36"/>
        <v>5703231.0283758054</v>
      </c>
      <c r="Y57" s="35">
        <f t="shared" si="45"/>
        <v>57.618951118579147</v>
      </c>
      <c r="Z57" s="36">
        <f t="shared" si="46"/>
        <v>7.9262893885746308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4597</v>
      </c>
      <c r="E58" s="49">
        <f t="shared" si="37"/>
        <v>5</v>
      </c>
      <c r="F58" s="3">
        <f t="shared" si="38"/>
        <v>1.0876658690450293E-3</v>
      </c>
      <c r="G58" s="2">
        <v>0.5</v>
      </c>
      <c r="H58" s="3">
        <f t="shared" si="39"/>
        <v>5.4235817333767216E-3</v>
      </c>
      <c r="I58" s="3">
        <f t="shared" si="40"/>
        <v>0.99457641826662324</v>
      </c>
      <c r="J58" s="5">
        <f t="shared" si="47"/>
        <v>98981.861308766631</v>
      </c>
      <c r="K58" s="5">
        <f t="shared" si="41"/>
        <v>536.8362149298548</v>
      </c>
      <c r="L58" s="5">
        <f t="shared" si="42"/>
        <v>493567.21600650845</v>
      </c>
      <c r="M58" s="5">
        <f t="shared" si="32"/>
        <v>5992880.5987850139</v>
      </c>
      <c r="N58" s="33">
        <f t="shared" si="43"/>
        <v>60.545240507153771</v>
      </c>
      <c r="O58" s="4"/>
      <c r="Q58" s="27" t="s">
        <v>42</v>
      </c>
      <c r="R58" s="29">
        <f t="shared" si="33"/>
        <v>98981.861308766631</v>
      </c>
      <c r="S58" s="29">
        <f t="shared" si="34"/>
        <v>493567.21600650845</v>
      </c>
      <c r="T58" s="35">
        <f t="shared" si="35"/>
        <v>60.545240507153771</v>
      </c>
      <c r="U58" s="42">
        <v>0.96170886472285344</v>
      </c>
      <c r="V58" s="43">
        <f>1-U58</f>
        <v>3.829113527714656E-2</v>
      </c>
      <c r="W58" s="29">
        <f t="shared" si="44"/>
        <v>474667.9669700386</v>
      </c>
      <c r="X58" s="29">
        <f t="shared" si="36"/>
        <v>5227272.3610387612</v>
      </c>
      <c r="Y58" s="35">
        <f t="shared" si="45"/>
        <v>52.810406794964884</v>
      </c>
      <c r="Z58" s="36">
        <f t="shared" si="46"/>
        <v>7.7348337121888875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4466</v>
      </c>
      <c r="E59" s="49">
        <f t="shared" si="37"/>
        <v>4</v>
      </c>
      <c r="F59" s="3">
        <f t="shared" si="38"/>
        <v>8.9565606806986115E-4</v>
      </c>
      <c r="G59" s="2">
        <v>0.5</v>
      </c>
      <c r="H59" s="3">
        <f t="shared" si="39"/>
        <v>4.4682752457551383E-3</v>
      </c>
      <c r="I59" s="3">
        <f t="shared" si="40"/>
        <v>0.9955317247542449</v>
      </c>
      <c r="J59" s="5">
        <f t="shared" si="47"/>
        <v>98445.025093836768</v>
      </c>
      <c r="K59" s="5">
        <f t="shared" si="41"/>
        <v>439.87946869453424</v>
      </c>
      <c r="L59" s="5">
        <f t="shared" si="42"/>
        <v>491125.42679744749</v>
      </c>
      <c r="M59" s="5">
        <f t="shared" si="32"/>
        <v>5499313.3827785058</v>
      </c>
      <c r="N59" s="33">
        <f t="shared" si="43"/>
        <v>55.861770338690228</v>
      </c>
      <c r="O59" s="4"/>
      <c r="Q59" s="27" t="s">
        <v>44</v>
      </c>
      <c r="R59" s="29">
        <f t="shared" si="33"/>
        <v>98445.025093836768</v>
      </c>
      <c r="S59" s="29">
        <f t="shared" si="34"/>
        <v>491125.42679744749</v>
      </c>
      <c r="T59" s="35">
        <f t="shared" si="35"/>
        <v>55.861770338690228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472998.8168593481</v>
      </c>
      <c r="X59" s="29">
        <f t="shared" si="36"/>
        <v>4752604.3940687226</v>
      </c>
      <c r="Y59" s="35">
        <f t="shared" si="45"/>
        <v>48.276735056328036</v>
      </c>
      <c r="Z59" s="36">
        <f t="shared" si="46"/>
        <v>7.5850352823621918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4478</v>
      </c>
      <c r="E60" s="49">
        <f t="shared" si="37"/>
        <v>8</v>
      </c>
      <c r="F60" s="3">
        <f t="shared" si="38"/>
        <v>1.786511835640911E-3</v>
      </c>
      <c r="G60" s="2">
        <v>0.5</v>
      </c>
      <c r="H60" s="3">
        <f t="shared" si="39"/>
        <v>8.8928412627834602E-3</v>
      </c>
      <c r="I60" s="3">
        <f t="shared" si="40"/>
        <v>0.99110715873721655</v>
      </c>
      <c r="J60" s="5">
        <f t="shared" si="47"/>
        <v>98005.145625142235</v>
      </c>
      <c r="K60" s="5">
        <f t="shared" si="41"/>
        <v>871.54420298036678</v>
      </c>
      <c r="L60" s="5">
        <f t="shared" si="42"/>
        <v>487846.86761826021</v>
      </c>
      <c r="M60" s="5">
        <f t="shared" si="32"/>
        <v>5008187.9559810581</v>
      </c>
      <c r="N60" s="33">
        <f t="shared" si="43"/>
        <v>51.101275591556877</v>
      </c>
      <c r="O60" s="4"/>
      <c r="Q60" s="27" t="s">
        <v>46</v>
      </c>
      <c r="R60" s="29">
        <f t="shared" si="33"/>
        <v>98005.145625142235</v>
      </c>
      <c r="S60" s="29">
        <f t="shared" si="34"/>
        <v>487846.86761826021</v>
      </c>
      <c r="T60" s="35">
        <f t="shared" si="35"/>
        <v>51.101275591556877</v>
      </c>
      <c r="U60" s="42">
        <v>0.95736753435116873</v>
      </c>
      <c r="V60" s="43">
        <f t="shared" si="48"/>
        <v>4.2632465648831275E-2</v>
      </c>
      <c r="W60" s="29">
        <f t="shared" si="44"/>
        <v>467048.75279263477</v>
      </c>
      <c r="X60" s="29">
        <f t="shared" si="36"/>
        <v>4279605.5772093749</v>
      </c>
      <c r="Y60" s="35">
        <f t="shared" si="45"/>
        <v>43.667151861376198</v>
      </c>
      <c r="Z60" s="36">
        <f t="shared" si="46"/>
        <v>7.43412373018068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4869</v>
      </c>
      <c r="E61" s="49">
        <f t="shared" si="37"/>
        <v>8</v>
      </c>
      <c r="F61" s="3">
        <f t="shared" si="38"/>
        <v>1.6430478537687409E-3</v>
      </c>
      <c r="G61" s="2">
        <v>0.5</v>
      </c>
      <c r="H61" s="3">
        <f t="shared" si="39"/>
        <v>8.1816322356310089E-3</v>
      </c>
      <c r="I61" s="3">
        <f t="shared" si="40"/>
        <v>0.99181836776436905</v>
      </c>
      <c r="J61" s="5">
        <f t="shared" si="47"/>
        <v>97133.601422161868</v>
      </c>
      <c r="K61" s="5">
        <f t="shared" si="41"/>
        <v>794.71140455849354</v>
      </c>
      <c r="L61" s="5">
        <f t="shared" si="42"/>
        <v>483681.22859941318</v>
      </c>
      <c r="M61" s="5">
        <f t="shared" si="32"/>
        <v>4520341.0883627981</v>
      </c>
      <c r="N61" s="33">
        <f t="shared" si="43"/>
        <v>46.537357023513422</v>
      </c>
      <c r="O61" s="4"/>
      <c r="Q61" s="27" t="s">
        <v>48</v>
      </c>
      <c r="R61" s="29">
        <f t="shared" si="33"/>
        <v>97133.601422161868</v>
      </c>
      <c r="S61" s="29">
        <f t="shared" si="34"/>
        <v>483681.22859941318</v>
      </c>
      <c r="T61" s="35">
        <f t="shared" si="35"/>
        <v>46.537357023513422</v>
      </c>
      <c r="U61" s="42">
        <v>0.95681081085376496</v>
      </c>
      <c r="V61" s="43">
        <f t="shared" si="48"/>
        <v>4.3189189146235041E-2</v>
      </c>
      <c r="W61" s="29">
        <f t="shared" si="44"/>
        <v>462791.42853094975</v>
      </c>
      <c r="X61" s="29">
        <f t="shared" si="36"/>
        <v>3812556.8244167403</v>
      </c>
      <c r="Y61" s="35">
        <f t="shared" si="45"/>
        <v>39.250648267911053</v>
      </c>
      <c r="Z61" s="36">
        <f t="shared" si="46"/>
        <v>7.2867087556023691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5342</v>
      </c>
      <c r="E62" s="49">
        <f t="shared" si="37"/>
        <v>13</v>
      </c>
      <c r="F62" s="3">
        <f t="shared" si="38"/>
        <v>2.4335454885810559E-3</v>
      </c>
      <c r="G62" s="2">
        <v>0.5</v>
      </c>
      <c r="H62" s="3">
        <f t="shared" si="39"/>
        <v>1.2094148292864454E-2</v>
      </c>
      <c r="I62" s="3">
        <f t="shared" si="40"/>
        <v>0.98790585170713552</v>
      </c>
      <c r="J62" s="5">
        <f t="shared" si="47"/>
        <v>96338.890017603379</v>
      </c>
      <c r="K62" s="5">
        <f t="shared" si="41"/>
        <v>1165.1368222428544</v>
      </c>
      <c r="L62" s="5">
        <f t="shared" si="42"/>
        <v>478781.60803240968</v>
      </c>
      <c r="M62" s="5">
        <f t="shared" si="32"/>
        <v>4036659.8597633853</v>
      </c>
      <c r="N62" s="33">
        <f t="shared" si="43"/>
        <v>41.900626621562616</v>
      </c>
      <c r="O62" s="4"/>
      <c r="Q62" s="27" t="s">
        <v>50</v>
      </c>
      <c r="R62" s="29">
        <f t="shared" si="33"/>
        <v>96338.890017603379</v>
      </c>
      <c r="S62" s="29">
        <f t="shared" si="34"/>
        <v>478781.60803240968</v>
      </c>
      <c r="T62" s="35">
        <f t="shared" si="35"/>
        <v>41.900626621562616</v>
      </c>
      <c r="U62" s="42">
        <v>0.94800928093814252</v>
      </c>
      <c r="V62" s="43">
        <f t="shared" si="48"/>
        <v>5.1990719061857482E-2</v>
      </c>
      <c r="W62" s="29">
        <f t="shared" si="44"/>
        <v>453889.4079572123</v>
      </c>
      <c r="X62" s="29">
        <f t="shared" si="36"/>
        <v>3349765.3958857907</v>
      </c>
      <c r="Y62" s="35">
        <f t="shared" si="45"/>
        <v>34.770645533425906</v>
      </c>
      <c r="Z62" s="36">
        <f t="shared" si="46"/>
        <v>7.1299810881367094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5459</v>
      </c>
      <c r="E63" s="49">
        <f t="shared" si="37"/>
        <v>19</v>
      </c>
      <c r="F63" s="3">
        <f t="shared" si="38"/>
        <v>3.4804909324052022E-3</v>
      </c>
      <c r="G63" s="2">
        <v>0.5</v>
      </c>
      <c r="H63" s="3">
        <f t="shared" si="39"/>
        <v>1.7252338145827658E-2</v>
      </c>
      <c r="I63" s="3">
        <f t="shared" si="40"/>
        <v>0.98274766185417239</v>
      </c>
      <c r="J63" s="5">
        <f t="shared" si="47"/>
        <v>95173.753195360521</v>
      </c>
      <c r="K63" s="5">
        <f t="shared" si="41"/>
        <v>1641.9697727339053</v>
      </c>
      <c r="L63" s="5">
        <f t="shared" si="42"/>
        <v>471763.84154496784</v>
      </c>
      <c r="M63" s="5">
        <f t="shared" si="32"/>
        <v>3557878.2517309757</v>
      </c>
      <c r="N63" s="33">
        <f t="shared" si="43"/>
        <v>37.38297726294158</v>
      </c>
      <c r="O63" s="4"/>
      <c r="Q63" s="27" t="s">
        <v>52</v>
      </c>
      <c r="R63" s="29">
        <f t="shared" si="33"/>
        <v>95173.753195360521</v>
      </c>
      <c r="S63" s="29">
        <f t="shared" si="34"/>
        <v>471763.84154496784</v>
      </c>
      <c r="T63" s="35">
        <f t="shared" si="35"/>
        <v>37.38297726294158</v>
      </c>
      <c r="U63" s="42">
        <v>0.94216194080535964</v>
      </c>
      <c r="V63" s="43">
        <f t="shared" si="48"/>
        <v>5.7838059194640357E-2</v>
      </c>
      <c r="W63" s="29">
        <f t="shared" si="44"/>
        <v>444477.93655179907</v>
      </c>
      <c r="X63" s="29">
        <f t="shared" si="36"/>
        <v>2895875.9879285782</v>
      </c>
      <c r="Y63" s="35">
        <f t="shared" si="45"/>
        <v>30.42725426604007</v>
      </c>
      <c r="Z63" s="36">
        <f t="shared" si="46"/>
        <v>6.9557229969015104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4810</v>
      </c>
      <c r="E64" s="49">
        <f t="shared" si="37"/>
        <v>19</v>
      </c>
      <c r="F64" s="3">
        <f t="shared" si="38"/>
        <v>3.9501039501039503E-3</v>
      </c>
      <c r="G64" s="2">
        <v>0.5</v>
      </c>
      <c r="H64" s="3">
        <f t="shared" si="39"/>
        <v>1.9557385486361299E-2</v>
      </c>
      <c r="I64" s="3">
        <f t="shared" si="40"/>
        <v>0.98044261451363868</v>
      </c>
      <c r="J64" s="5">
        <f t="shared" si="47"/>
        <v>93531.783422626628</v>
      </c>
      <c r="K64" s="5">
        <f t="shared" si="41"/>
        <v>1829.2371436231663</v>
      </c>
      <c r="L64" s="5">
        <f t="shared" si="42"/>
        <v>463085.8242540753</v>
      </c>
      <c r="M64" s="5">
        <f t="shared" si="32"/>
        <v>3086114.4101860076</v>
      </c>
      <c r="N64" s="33">
        <f t="shared" si="43"/>
        <v>32.995355132290079</v>
      </c>
      <c r="O64" s="4"/>
      <c r="Q64" s="27" t="s">
        <v>54</v>
      </c>
      <c r="R64" s="29">
        <f t="shared" si="33"/>
        <v>93531.783422626628</v>
      </c>
      <c r="S64" s="29">
        <f t="shared" si="34"/>
        <v>463085.8242540753</v>
      </c>
      <c r="T64" s="35">
        <f t="shared" si="35"/>
        <v>32.995355132290079</v>
      </c>
      <c r="U64" s="42">
        <v>0.92489605986448908</v>
      </c>
      <c r="V64" s="43">
        <f t="shared" si="48"/>
        <v>7.5103940135510916E-2</v>
      </c>
      <c r="W64" s="29">
        <f t="shared" si="44"/>
        <v>428306.25423169351</v>
      </c>
      <c r="X64" s="29">
        <f t="shared" si="36"/>
        <v>2451398.0513767791</v>
      </c>
      <c r="Y64" s="35">
        <f t="shared" si="45"/>
        <v>26.209251675444392</v>
      </c>
      <c r="Z64" s="36">
        <f t="shared" si="46"/>
        <v>6.7861034568456873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3674</v>
      </c>
      <c r="E65" s="49">
        <f t="shared" si="37"/>
        <v>28</v>
      </c>
      <c r="F65" s="3">
        <f t="shared" si="38"/>
        <v>7.6211213935764837E-3</v>
      </c>
      <c r="G65" s="2">
        <v>0.5</v>
      </c>
      <c r="H65" s="3">
        <f t="shared" si="39"/>
        <v>3.7393162393162399E-2</v>
      </c>
      <c r="I65" s="3">
        <f t="shared" si="40"/>
        <v>0.96260683760683763</v>
      </c>
      <c r="J65" s="5">
        <f t="shared" si="47"/>
        <v>91702.546279003465</v>
      </c>
      <c r="K65" s="5">
        <f t="shared" si="41"/>
        <v>3429.0482048772669</v>
      </c>
      <c r="L65" s="5">
        <f t="shared" si="42"/>
        <v>449940.11088282417</v>
      </c>
      <c r="M65" s="5">
        <f t="shared" si="32"/>
        <v>2623028.5859319326</v>
      </c>
      <c r="N65" s="33">
        <f t="shared" si="43"/>
        <v>28.603661428892192</v>
      </c>
      <c r="O65" s="4"/>
      <c r="Q65" s="27" t="s">
        <v>56</v>
      </c>
      <c r="R65" s="29">
        <f t="shared" si="33"/>
        <v>91702.546279003465</v>
      </c>
      <c r="S65" s="29">
        <f t="shared" si="34"/>
        <v>449940.11088282417</v>
      </c>
      <c r="T65" s="35">
        <f t="shared" si="35"/>
        <v>28.603661428892192</v>
      </c>
      <c r="U65" s="42">
        <v>0.89970667843387275</v>
      </c>
      <c r="V65" s="43">
        <f t="shared" si="48"/>
        <v>0.10029332156612725</v>
      </c>
      <c r="W65" s="29">
        <f t="shared" si="44"/>
        <v>404814.12265655416</v>
      </c>
      <c r="X65" s="29">
        <f t="shared" si="36"/>
        <v>2023091.7971450856</v>
      </c>
      <c r="Y65" s="35">
        <f t="shared" si="45"/>
        <v>22.061457170337043</v>
      </c>
      <c r="Z65" s="36">
        <f t="shared" si="46"/>
        <v>6.5422042585551488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2953</v>
      </c>
      <c r="E66" s="49">
        <f t="shared" si="37"/>
        <v>30</v>
      </c>
      <c r="F66" s="3">
        <f t="shared" si="38"/>
        <v>1.015916017609211E-2</v>
      </c>
      <c r="G66" s="2">
        <v>0.5</v>
      </c>
      <c r="H66" s="3">
        <f t="shared" si="39"/>
        <v>4.9537648612945843E-2</v>
      </c>
      <c r="I66" s="3">
        <f t="shared" si="40"/>
        <v>0.95046235138705415</v>
      </c>
      <c r="J66" s="5">
        <f t="shared" si="47"/>
        <v>88273.498074126197</v>
      </c>
      <c r="K66" s="5">
        <f t="shared" si="41"/>
        <v>4372.8615294316151</v>
      </c>
      <c r="L66" s="5">
        <f t="shared" si="42"/>
        <v>430435.33654705202</v>
      </c>
      <c r="M66" s="5">
        <f t="shared" si="32"/>
        <v>2173088.4750491083</v>
      </c>
      <c r="N66" s="33">
        <f t="shared" si="43"/>
        <v>24.617677133677127</v>
      </c>
      <c r="O66" s="4"/>
      <c r="Q66" s="27" t="s">
        <v>58</v>
      </c>
      <c r="R66" s="29">
        <f t="shared" si="33"/>
        <v>88273.498074126197</v>
      </c>
      <c r="S66" s="29">
        <f t="shared" si="34"/>
        <v>430435.33654705202</v>
      </c>
      <c r="T66" s="35">
        <f t="shared" si="35"/>
        <v>24.617677133677127</v>
      </c>
      <c r="U66" s="42">
        <v>0.86438699185239576</v>
      </c>
      <c r="V66" s="43">
        <f t="shared" si="48"/>
        <v>0.13561300814760424</v>
      </c>
      <c r="W66" s="29">
        <f t="shared" si="44"/>
        <v>372062.7057448799</v>
      </c>
      <c r="X66" s="29">
        <f t="shared" si="36"/>
        <v>1618277.6744885314</v>
      </c>
      <c r="Y66" s="35">
        <f t="shared" si="45"/>
        <v>18.332542720008782</v>
      </c>
      <c r="Z66" s="36">
        <f t="shared" si="46"/>
        <v>6.2851344136683451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2203</v>
      </c>
      <c r="E67" s="49">
        <f t="shared" si="37"/>
        <v>30</v>
      </c>
      <c r="F67" s="3">
        <f t="shared" si="38"/>
        <v>1.3617793917385384E-2</v>
      </c>
      <c r="G67" s="2">
        <v>0.5</v>
      </c>
      <c r="H67" s="3">
        <f t="shared" si="39"/>
        <v>6.5847234416154518E-2</v>
      </c>
      <c r="I67" s="3">
        <f t="shared" si="40"/>
        <v>0.93415276558384552</v>
      </c>
      <c r="J67" s="5">
        <f t="shared" si="47"/>
        <v>83900.636544694586</v>
      </c>
      <c r="K67" s="5">
        <f t="shared" si="41"/>
        <v>5524.6248822230846</v>
      </c>
      <c r="L67" s="5">
        <f t="shared" si="42"/>
        <v>405691.62051791523</v>
      </c>
      <c r="M67" s="5">
        <f t="shared" si="32"/>
        <v>1742653.1385020562</v>
      </c>
      <c r="N67" s="33">
        <f t="shared" si="43"/>
        <v>20.770440014167594</v>
      </c>
      <c r="O67" s="4"/>
      <c r="Q67" s="27" t="s">
        <v>60</v>
      </c>
      <c r="R67" s="29">
        <f t="shared" si="33"/>
        <v>83900.636544694586</v>
      </c>
      <c r="S67" s="29">
        <f t="shared" si="34"/>
        <v>405691.62051791523</v>
      </c>
      <c r="T67" s="35">
        <f t="shared" si="35"/>
        <v>20.770440014167594</v>
      </c>
      <c r="U67" s="42">
        <v>0.82345390469096191</v>
      </c>
      <c r="V67" s="43">
        <f t="shared" si="48"/>
        <v>0.17654609530903809</v>
      </c>
      <c r="W67" s="29">
        <f t="shared" si="44"/>
        <v>334068.34901588125</v>
      </c>
      <c r="X67" s="29">
        <f t="shared" si="36"/>
        <v>1246214.9687436516</v>
      </c>
      <c r="Y67" s="35">
        <f t="shared" si="45"/>
        <v>14.853462620391232</v>
      </c>
      <c r="Z67" s="36">
        <f t="shared" si="46"/>
        <v>5.9169773937763619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1525</v>
      </c>
      <c r="E68" s="49">
        <f t="shared" si="37"/>
        <v>26</v>
      </c>
      <c r="F68" s="3">
        <f t="shared" si="38"/>
        <v>1.7049180327868854E-2</v>
      </c>
      <c r="G68" s="2">
        <v>0.5</v>
      </c>
      <c r="H68" s="3">
        <f t="shared" si="39"/>
        <v>8.1761006289308186E-2</v>
      </c>
      <c r="I68" s="3">
        <f t="shared" si="40"/>
        <v>0.91823899371069184</v>
      </c>
      <c r="J68" s="5">
        <f t="shared" si="47"/>
        <v>78376.011662471501</v>
      </c>
      <c r="K68" s="5">
        <f t="shared" si="41"/>
        <v>6408.1015824662245</v>
      </c>
      <c r="L68" s="5">
        <f t="shared" si="42"/>
        <v>375859.80435619195</v>
      </c>
      <c r="M68" s="5">
        <f t="shared" si="32"/>
        <v>1336961.5179841409</v>
      </c>
      <c r="N68" s="33">
        <f t="shared" si="43"/>
        <v>17.058299977572261</v>
      </c>
      <c r="O68" s="4"/>
      <c r="Q68" s="27" t="s">
        <v>62</v>
      </c>
      <c r="R68" s="29">
        <f t="shared" si="33"/>
        <v>78376.011662471501</v>
      </c>
      <c r="S68" s="29">
        <f t="shared" si="34"/>
        <v>375859.80435619195</v>
      </c>
      <c r="T68" s="35">
        <f t="shared" si="35"/>
        <v>17.058299977572261</v>
      </c>
      <c r="U68" s="42">
        <v>0.7557222850963411</v>
      </c>
      <c r="V68" s="43">
        <f t="shared" si="48"/>
        <v>0.2442777149036589</v>
      </c>
      <c r="W68" s="29">
        <f t="shared" si="44"/>
        <v>284045.63022392505</v>
      </c>
      <c r="X68" s="29">
        <f t="shared" si="36"/>
        <v>912146.61972777033</v>
      </c>
      <c r="Y68" s="35">
        <f t="shared" si="45"/>
        <v>11.638084158402387</v>
      </c>
      <c r="Z68" s="36">
        <f t="shared" si="46"/>
        <v>5.4202158191698739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1006</v>
      </c>
      <c r="E69" s="49">
        <f t="shared" si="37"/>
        <v>46</v>
      </c>
      <c r="F69" s="3">
        <f t="shared" si="38"/>
        <v>4.5725646123260438E-2</v>
      </c>
      <c r="G69" s="2">
        <v>0.5</v>
      </c>
      <c r="H69" s="3">
        <f t="shared" si="39"/>
        <v>0.20517395182872436</v>
      </c>
      <c r="I69" s="3">
        <f t="shared" si="40"/>
        <v>0.79482604817127567</v>
      </c>
      <c r="J69" s="5">
        <f t="shared" si="47"/>
        <v>71967.910080005284</v>
      </c>
      <c r="K69" s="5">
        <f t="shared" si="41"/>
        <v>14765.94051596897</v>
      </c>
      <c r="L69" s="5">
        <f t="shared" si="42"/>
        <v>322924.699110104</v>
      </c>
      <c r="M69" s="5">
        <f t="shared" si="32"/>
        <v>961101.71362794889</v>
      </c>
      <c r="N69" s="33">
        <f t="shared" si="43"/>
        <v>13.354586961876638</v>
      </c>
      <c r="O69" s="4"/>
      <c r="Q69" s="27" t="s">
        <v>64</v>
      </c>
      <c r="R69" s="29">
        <f t="shared" si="33"/>
        <v>71967.910080005284</v>
      </c>
      <c r="S69" s="29">
        <f t="shared" si="34"/>
        <v>322924.699110104</v>
      </c>
      <c r="T69" s="35">
        <f t="shared" si="35"/>
        <v>13.354586961876638</v>
      </c>
      <c r="U69" s="42">
        <v>0.69850988448397933</v>
      </c>
      <c r="V69" s="43">
        <f t="shared" si="48"/>
        <v>0.30149011551602067</v>
      </c>
      <c r="W69" s="29">
        <f t="shared" si="44"/>
        <v>225566.09427242252</v>
      </c>
      <c r="X69" s="29">
        <f t="shared" si="36"/>
        <v>628100.98950384522</v>
      </c>
      <c r="Y69" s="35">
        <f t="shared" si="45"/>
        <v>8.7275146493152</v>
      </c>
      <c r="Z69" s="36">
        <f t="shared" si="46"/>
        <v>4.6270723125614381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656</v>
      </c>
      <c r="E70" s="49">
        <f t="shared" si="37"/>
        <v>34</v>
      </c>
      <c r="F70" s="3">
        <f t="shared" si="38"/>
        <v>5.1829268292682924E-2</v>
      </c>
      <c r="G70" s="2">
        <v>0.5</v>
      </c>
      <c r="H70" s="3">
        <f t="shared" si="39"/>
        <v>0.22941970310391363</v>
      </c>
      <c r="I70" s="3">
        <f t="shared" si="40"/>
        <v>0.77058029689608643</v>
      </c>
      <c r="J70" s="5">
        <f t="shared" si="47"/>
        <v>57201.969564036313</v>
      </c>
      <c r="K70" s="5">
        <f t="shared" si="41"/>
        <v>13123.258874340314</v>
      </c>
      <c r="L70" s="5">
        <f t="shared" si="42"/>
        <v>253201.7006343308</v>
      </c>
      <c r="M70" s="5">
        <f t="shared" si="32"/>
        <v>638177.01451784489</v>
      </c>
      <c r="N70" s="33">
        <f t="shared" si="43"/>
        <v>11.156556660228633</v>
      </c>
      <c r="O70" s="4"/>
      <c r="Q70" s="27" t="s">
        <v>66</v>
      </c>
      <c r="R70" s="29">
        <f t="shared" si="33"/>
        <v>57201.969564036313</v>
      </c>
      <c r="S70" s="29">
        <f t="shared" si="34"/>
        <v>253201.7006343308</v>
      </c>
      <c r="T70" s="35">
        <f t="shared" si="35"/>
        <v>11.156556660228633</v>
      </c>
      <c r="U70" s="42">
        <v>0.67065690345363116</v>
      </c>
      <c r="V70" s="43">
        <f t="shared" si="48"/>
        <v>0.32934309654636884</v>
      </c>
      <c r="W70" s="29">
        <f t="shared" si="44"/>
        <v>169811.46849661361</v>
      </c>
      <c r="X70" s="29">
        <f t="shared" si="36"/>
        <v>402534.89523142268</v>
      </c>
      <c r="Y70" s="35">
        <f t="shared" si="45"/>
        <v>7.0370810358338094</v>
      </c>
      <c r="Z70" s="36">
        <f t="shared" si="46"/>
        <v>4.1194756243948234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si="37"/>
        <v>374</v>
      </c>
      <c r="E71" s="49">
        <f t="shared" si="37"/>
        <v>28</v>
      </c>
      <c r="F71" s="3">
        <f t="shared" si="38"/>
        <v>7.4866310160427801E-2</v>
      </c>
      <c r="G71" s="2">
        <v>0.5</v>
      </c>
      <c r="H71" s="3">
        <f t="shared" si="39"/>
        <v>0.31531531531531531</v>
      </c>
      <c r="I71" s="3">
        <f t="shared" si="40"/>
        <v>0.68468468468468469</v>
      </c>
      <c r="J71" s="5">
        <f t="shared" si="47"/>
        <v>44078.710689696003</v>
      </c>
      <c r="K71" s="5">
        <f t="shared" si="41"/>
        <v>13898.692559814055</v>
      </c>
      <c r="L71" s="5">
        <f t="shared" si="42"/>
        <v>185646.82204894489</v>
      </c>
      <c r="M71" s="5">
        <f>L71+M72</f>
        <v>384975.31388351403</v>
      </c>
      <c r="N71" s="33">
        <f t="shared" si="43"/>
        <v>8.7338152105593974</v>
      </c>
      <c r="O71" s="4"/>
      <c r="Q71" s="27" t="s">
        <v>68</v>
      </c>
      <c r="R71" s="29">
        <f t="shared" si="33"/>
        <v>44078.710689696003</v>
      </c>
      <c r="S71" s="29">
        <f t="shared" si="34"/>
        <v>185646.82204894489</v>
      </c>
      <c r="T71" s="35">
        <f t="shared" si="35"/>
        <v>8.7338152105593974</v>
      </c>
      <c r="U71" s="42">
        <v>0.63527807449444496</v>
      </c>
      <c r="V71" s="43">
        <f t="shared" si="48"/>
        <v>0.36472192550555504</v>
      </c>
      <c r="W71" s="29">
        <f t="shared" si="44"/>
        <v>117937.35564726658</v>
      </c>
      <c r="X71" s="29">
        <f>X72+W71</f>
        <v>232723.42673480907</v>
      </c>
      <c r="Y71" s="35">
        <f t="shared" si="45"/>
        <v>5.2797240003939434</v>
      </c>
      <c r="Z71" s="36">
        <f t="shared" si="46"/>
        <v>3.454091210165454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37"/>
        <v>284</v>
      </c>
      <c r="E72" s="50">
        <f t="shared" si="37"/>
        <v>43</v>
      </c>
      <c r="F72" s="17">
        <f t="shared" si="38"/>
        <v>0.15140845070422534</v>
      </c>
      <c r="G72" s="12"/>
      <c r="H72" s="17">
        <v>1</v>
      </c>
      <c r="I72" s="17">
        <f t="shared" si="40"/>
        <v>0</v>
      </c>
      <c r="J72" s="21">
        <f t="shared" si="47"/>
        <v>30180.018129881948</v>
      </c>
      <c r="K72" s="21">
        <f t="shared" si="41"/>
        <v>30180.018129881948</v>
      </c>
      <c r="L72" s="21">
        <f>K72/F72</f>
        <v>199328.49183456914</v>
      </c>
      <c r="M72" s="21">
        <f>L72</f>
        <v>199328.49183456914</v>
      </c>
      <c r="N72" s="34">
        <f t="shared" si="43"/>
        <v>6.6046511627906979</v>
      </c>
      <c r="O72" s="4"/>
      <c r="Q72" s="30" t="s">
        <v>69</v>
      </c>
      <c r="R72" s="31">
        <f t="shared" si="33"/>
        <v>30180.018129881948</v>
      </c>
      <c r="S72" s="31">
        <f t="shared" si="34"/>
        <v>199328.49183456914</v>
      </c>
      <c r="T72" s="38">
        <f t="shared" si="35"/>
        <v>6.6046511627906979</v>
      </c>
      <c r="U72" s="44">
        <v>0.57586384179742911</v>
      </c>
      <c r="V72" s="45">
        <f t="shared" si="48"/>
        <v>0.42413615820257089</v>
      </c>
      <c r="W72" s="31">
        <f t="shared" si="44"/>
        <v>114786.07108754247</v>
      </c>
      <c r="X72" s="31">
        <f>W72</f>
        <v>114786.07108754247</v>
      </c>
      <c r="Y72" s="38">
        <f t="shared" si="45"/>
        <v>3.8033797923365085</v>
      </c>
      <c r="Z72" s="37">
        <f t="shared" si="46"/>
        <v>2.8012713704541894</v>
      </c>
    </row>
    <row r="73" spans="1:26" s="2" customFormat="1" ht="13.2" x14ac:dyDescent="0.25">
      <c r="B73" s="2" t="s">
        <v>70</v>
      </c>
      <c r="D73" s="25">
        <f>SUM(D54:D72)</f>
        <v>58804</v>
      </c>
      <c r="E73" s="25">
        <f>SUM(E54:E72)</f>
        <v>349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70.813447139659516</v>
      </c>
      <c r="F78" s="55">
        <f>$Y$4</f>
        <v>64.614329637767</v>
      </c>
      <c r="G78" s="55">
        <f>E78-F78</f>
        <v>6.1991175018925162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79.457950377263998</v>
      </c>
      <c r="F79" s="55">
        <f>$Y$29</f>
        <v>70.1832356031925</v>
      </c>
      <c r="G79" s="55">
        <f t="shared" ref="G79:G80" si="49">E79-F79</f>
        <v>9.2747147740714979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74.802286065169483</v>
      </c>
      <c r="F80" s="55">
        <f>$Y$54</f>
        <v>66.576681250024379</v>
      </c>
      <c r="G80" s="55">
        <f t="shared" si="49"/>
        <v>8.225604815145104</v>
      </c>
    </row>
  </sheetData>
  <mergeCells count="30">
    <mergeCell ref="Z27:Z28"/>
    <mergeCell ref="Q51:Z51"/>
    <mergeCell ref="R52:T52"/>
    <mergeCell ref="U52:U53"/>
    <mergeCell ref="V52:V53"/>
    <mergeCell ref="W52:W53"/>
    <mergeCell ref="X52:X53"/>
    <mergeCell ref="Y52:Y53"/>
    <mergeCell ref="Z52:Z53"/>
    <mergeCell ref="B52:B53"/>
    <mergeCell ref="Q1:Z1"/>
    <mergeCell ref="R2:T2"/>
    <mergeCell ref="U2:U3"/>
    <mergeCell ref="V2:V3"/>
    <mergeCell ref="W2:W3"/>
    <mergeCell ref="X2:X3"/>
    <mergeCell ref="Y2:Y3"/>
    <mergeCell ref="Z2:Z3"/>
    <mergeCell ref="Q26:Z26"/>
    <mergeCell ref="R27:T27"/>
    <mergeCell ref="U27:U28"/>
    <mergeCell ref="V27:V28"/>
    <mergeCell ref="W27:W28"/>
    <mergeCell ref="X27:X28"/>
    <mergeCell ref="Y27:Y28"/>
    <mergeCell ref="B1:N1"/>
    <mergeCell ref="B2:B3"/>
    <mergeCell ref="B26:N26"/>
    <mergeCell ref="B27:B28"/>
    <mergeCell ref="B51:N51"/>
  </mergeCells>
  <phoneticPr fontId="13" type="noConversion"/>
  <pageMargins left="0.7" right="0.7" top="0.75" bottom="0.75" header="0.3" footer="0.3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89DFF-BE25-E04D-94EE-089F20FC751B}">
  <dimension ref="A1:Z80"/>
  <sheetViews>
    <sheetView topLeftCell="A60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1" t="s">
        <v>87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Q1" s="66" t="s">
        <v>90</v>
      </c>
      <c r="R1" s="67"/>
      <c r="S1" s="67"/>
      <c r="T1" s="67"/>
      <c r="U1" s="67"/>
      <c r="V1" s="67"/>
      <c r="W1" s="67"/>
      <c r="X1" s="67"/>
      <c r="Y1" s="67"/>
      <c r="Z1" s="68"/>
    </row>
    <row r="2" spans="1:26" s="9" customFormat="1" ht="35.549999999999997" customHeight="1" x14ac:dyDescent="0.25">
      <c r="A2" s="7"/>
      <c r="B2" s="62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70" t="s">
        <v>15</v>
      </c>
      <c r="V2" s="70" t="s">
        <v>16</v>
      </c>
      <c r="W2" s="71" t="s">
        <v>17</v>
      </c>
      <c r="X2" s="71" t="s">
        <v>18</v>
      </c>
      <c r="Y2" s="72" t="s">
        <v>19</v>
      </c>
      <c r="Z2" s="72" t="s">
        <v>20</v>
      </c>
    </row>
    <row r="3" spans="1:26" s="10" customFormat="1" ht="23.25" customHeight="1" thickBot="1" x14ac:dyDescent="0.35">
      <c r="B3" s="63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0"/>
      <c r="V3" s="70"/>
      <c r="W3" s="71"/>
      <c r="X3" s="71"/>
      <c r="Y3" s="72"/>
      <c r="Z3" s="72"/>
    </row>
    <row r="4" spans="1:26" s="2" customFormat="1" x14ac:dyDescent="0.25">
      <c r="A4" s="2">
        <v>1</v>
      </c>
      <c r="B4" s="1">
        <v>0</v>
      </c>
      <c r="C4" s="1">
        <v>1</v>
      </c>
      <c r="D4">
        <v>357</v>
      </c>
      <c r="E4" s="51">
        <v>2</v>
      </c>
      <c r="F4" s="3">
        <f>E4/D4</f>
        <v>5.6022408963585435E-3</v>
      </c>
      <c r="G4" s="2">
        <v>0.3</v>
      </c>
      <c r="H4" s="18">
        <f>C4*F4/(1+(1-G4)*C4*F4)</f>
        <v>5.580357142857143E-3</v>
      </c>
      <c r="I4" s="18">
        <f>1-H4</f>
        <v>0.9944196428571429</v>
      </c>
      <c r="J4" s="41">
        <v>100000</v>
      </c>
      <c r="K4" s="20">
        <f>J4*H4</f>
        <v>558.03571428571433</v>
      </c>
      <c r="L4" s="20">
        <f>C4*(J5+G4*K4)</f>
        <v>99609.375</v>
      </c>
      <c r="M4" s="5">
        <f t="shared" ref="M4:M20" si="0">L4+M5</f>
        <v>7003543.3815995976</v>
      </c>
      <c r="N4" s="32">
        <f>M4/J4</f>
        <v>70.035433815995972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99609.375</v>
      </c>
      <c r="T4" s="35">
        <f t="shared" ref="T4:T22" si="3">N4</f>
        <v>70.035433815995972</v>
      </c>
      <c r="U4" s="42">
        <v>0.96680194174873568</v>
      </c>
      <c r="V4" s="43">
        <f>1-U4</f>
        <v>3.3198058251264317E-2</v>
      </c>
      <c r="W4" s="29">
        <f>S4*U4</f>
        <v>96302.537166377966</v>
      </c>
      <c r="X4" s="29">
        <f t="shared" ref="X4:X20" si="4">X5+W4</f>
        <v>6392904.1272136783</v>
      </c>
      <c r="Y4" s="40">
        <f>X4/R4</f>
        <v>63.929041272136786</v>
      </c>
      <c r="Z4" s="36">
        <f>T4-Y4</f>
        <v>6.1063925438591866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1672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99441.96428571429</v>
      </c>
      <c r="K5" s="5">
        <f t="shared" ref="K5:K22" si="8">J5*H5</f>
        <v>0</v>
      </c>
      <c r="L5" s="5">
        <f t="shared" ref="L5:L21" si="9">C5*(J6+G5*K5)</f>
        <v>397767.85714285716</v>
      </c>
      <c r="M5" s="5">
        <f t="shared" si="0"/>
        <v>6903934.0065995976</v>
      </c>
      <c r="N5" s="33">
        <f t="shared" ref="N5:N22" si="10">M5/J5</f>
        <v>69.426766216759134</v>
      </c>
      <c r="O5" s="4"/>
      <c r="Q5" s="27" t="s">
        <v>36</v>
      </c>
      <c r="R5" s="29">
        <f t="shared" si="1"/>
        <v>99441.96428571429</v>
      </c>
      <c r="S5" s="29">
        <f t="shared" si="2"/>
        <v>397767.85714285716</v>
      </c>
      <c r="T5" s="35">
        <f t="shared" si="3"/>
        <v>69.426766216759134</v>
      </c>
      <c r="U5" s="42">
        <v>0.96680194174873568</v>
      </c>
      <c r="V5" s="43">
        <f>1-U5</f>
        <v>3.3198058251264317E-2</v>
      </c>
      <c r="W5" s="29">
        <f t="shared" ref="W5:W22" si="11">S5*U5</f>
        <v>384562.73665094801</v>
      </c>
      <c r="X5" s="29">
        <f t="shared" si="4"/>
        <v>6296601.5900473008</v>
      </c>
      <c r="Y5" s="35">
        <f t="shared" ref="Y5:Y22" si="12">X5/R5</f>
        <v>63.319360546379137</v>
      </c>
      <c r="Z5" s="36">
        <f t="shared" ref="Z5:Z22" si="13">T5-Y5</f>
        <v>6.1074056703799968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2061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99441.96428571429</v>
      </c>
      <c r="K6" s="5">
        <f t="shared" si="8"/>
        <v>0</v>
      </c>
      <c r="L6" s="5">
        <f t="shared" si="9"/>
        <v>497209.82142857148</v>
      </c>
      <c r="M6" s="5">
        <f t="shared" si="0"/>
        <v>6506166.1494567404</v>
      </c>
      <c r="N6" s="33">
        <f t="shared" si="10"/>
        <v>65.426766216759134</v>
      </c>
      <c r="O6" s="4"/>
      <c r="Q6" s="27" t="s">
        <v>38</v>
      </c>
      <c r="R6" s="29">
        <f t="shared" si="1"/>
        <v>99441.96428571429</v>
      </c>
      <c r="S6" s="29">
        <f t="shared" si="2"/>
        <v>497209.82142857148</v>
      </c>
      <c r="T6" s="35">
        <f t="shared" si="3"/>
        <v>65.426766216759134</v>
      </c>
      <c r="U6" s="42">
        <v>0.96680194174873568</v>
      </c>
      <c r="V6" s="43">
        <f>1-U6</f>
        <v>3.3198058251264317E-2</v>
      </c>
      <c r="W6" s="29">
        <f t="shared" si="11"/>
        <v>480703.42081368505</v>
      </c>
      <c r="X6" s="29">
        <f t="shared" si="4"/>
        <v>5912038.8533963524</v>
      </c>
      <c r="Y6" s="35">
        <f t="shared" si="12"/>
        <v>59.452152779384193</v>
      </c>
      <c r="Z6" s="36">
        <f t="shared" si="13"/>
        <v>5.9746134373749413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2086</v>
      </c>
      <c r="E7" s="51">
        <v>3</v>
      </c>
      <c r="F7" s="3">
        <f t="shared" si="5"/>
        <v>1.4381591562799617E-3</v>
      </c>
      <c r="G7" s="2">
        <v>0.5</v>
      </c>
      <c r="H7" s="3">
        <f t="shared" si="6"/>
        <v>7.1650346310007159E-3</v>
      </c>
      <c r="I7" s="3">
        <f t="shared" si="7"/>
        <v>0.99283496536899929</v>
      </c>
      <c r="J7" s="5">
        <f t="shared" si="14"/>
        <v>99441.96428571429</v>
      </c>
      <c r="K7" s="5">
        <f t="shared" si="8"/>
        <v>712.5051178818793</v>
      </c>
      <c r="L7" s="5">
        <f t="shared" si="9"/>
        <v>495428.55863386672</v>
      </c>
      <c r="M7" s="5">
        <f t="shared" si="0"/>
        <v>6008956.3280281685</v>
      </c>
      <c r="N7" s="33">
        <f t="shared" si="10"/>
        <v>60.426766216759134</v>
      </c>
      <c r="O7" s="4"/>
      <c r="Q7" s="27" t="s">
        <v>40</v>
      </c>
      <c r="R7" s="29">
        <f t="shared" si="1"/>
        <v>99441.96428571429</v>
      </c>
      <c r="S7" s="29">
        <f t="shared" si="2"/>
        <v>495428.55863386672</v>
      </c>
      <c r="T7" s="35">
        <f t="shared" si="3"/>
        <v>60.426766216759134</v>
      </c>
      <c r="U7" s="42">
        <v>0.96680194174873568</v>
      </c>
      <c r="V7" s="43">
        <f>1-U7</f>
        <v>3.3198058251264317E-2</v>
      </c>
      <c r="W7" s="29">
        <f t="shared" si="11"/>
        <v>478981.29248499969</v>
      </c>
      <c r="X7" s="29">
        <f t="shared" si="4"/>
        <v>5431335.4325826671</v>
      </c>
      <c r="Y7" s="35">
        <f t="shared" si="12"/>
        <v>54.618143070640514</v>
      </c>
      <c r="Z7" s="36">
        <f t="shared" si="13"/>
        <v>5.8086231461186202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2272</v>
      </c>
      <c r="E8" s="51">
        <v>3</v>
      </c>
      <c r="F8" s="3">
        <f t="shared" si="5"/>
        <v>1.3204225352112676E-3</v>
      </c>
      <c r="G8" s="2">
        <v>0.5</v>
      </c>
      <c r="H8" s="3">
        <f t="shared" si="6"/>
        <v>6.5803904364992319E-3</v>
      </c>
      <c r="I8" s="3">
        <f t="shared" si="7"/>
        <v>0.99341960956350073</v>
      </c>
      <c r="J8" s="5">
        <f t="shared" si="14"/>
        <v>98729.459167832407</v>
      </c>
      <c r="K8" s="5">
        <f t="shared" si="8"/>
        <v>649.67838890874577</v>
      </c>
      <c r="L8" s="5">
        <f t="shared" si="9"/>
        <v>492023.09986689012</v>
      </c>
      <c r="M8" s="5">
        <f t="shared" si="0"/>
        <v>5513527.7693943018</v>
      </c>
      <c r="N8" s="33">
        <f t="shared" si="10"/>
        <v>55.844808792295048</v>
      </c>
      <c r="O8" s="4"/>
      <c r="Q8" s="27" t="s">
        <v>42</v>
      </c>
      <c r="R8" s="29">
        <f t="shared" si="1"/>
        <v>98729.459167832407</v>
      </c>
      <c r="S8" s="29">
        <f t="shared" si="2"/>
        <v>492023.09986689012</v>
      </c>
      <c r="T8" s="35">
        <f t="shared" si="3"/>
        <v>55.844808792295048</v>
      </c>
      <c r="U8" s="42">
        <v>0.96680194174873568</v>
      </c>
      <c r="V8" s="43">
        <f>1-U8</f>
        <v>3.3198058251264317E-2</v>
      </c>
      <c r="W8" s="29">
        <f t="shared" si="11"/>
        <v>475688.88833654148</v>
      </c>
      <c r="X8" s="29">
        <f t="shared" si="4"/>
        <v>4952354.1400976675</v>
      </c>
      <c r="Y8" s="35">
        <f t="shared" si="12"/>
        <v>50.160855552536255</v>
      </c>
      <c r="Z8" s="36">
        <f t="shared" si="13"/>
        <v>5.6839532397587931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2262</v>
      </c>
      <c r="E9" s="51">
        <v>5</v>
      </c>
      <c r="F9" s="3">
        <f t="shared" si="5"/>
        <v>2.2104332449160036E-3</v>
      </c>
      <c r="G9" s="2">
        <v>0.5</v>
      </c>
      <c r="H9" s="3">
        <f t="shared" si="6"/>
        <v>1.0991426687183996E-2</v>
      </c>
      <c r="I9" s="3">
        <f t="shared" si="7"/>
        <v>0.989008573312816</v>
      </c>
      <c r="J9" s="5">
        <f t="shared" si="14"/>
        <v>98079.780778923654</v>
      </c>
      <c r="K9" s="5">
        <f t="shared" si="8"/>
        <v>1078.0367199266173</v>
      </c>
      <c r="L9" s="5">
        <f t="shared" si="9"/>
        <v>487703.81209480169</v>
      </c>
      <c r="M9" s="5">
        <f t="shared" si="0"/>
        <v>5021504.6695274115</v>
      </c>
      <c r="N9" s="33">
        <f t="shared" si="10"/>
        <v>51.198163674999584</v>
      </c>
      <c r="O9" s="4"/>
      <c r="Q9" s="27" t="s">
        <v>44</v>
      </c>
      <c r="R9" s="29">
        <f t="shared" si="1"/>
        <v>98079.780778923654</v>
      </c>
      <c r="S9" s="29">
        <f t="shared" si="2"/>
        <v>487703.81209480169</v>
      </c>
      <c r="T9" s="35">
        <f t="shared" si="3"/>
        <v>51.198163674999584</v>
      </c>
      <c r="U9" s="42">
        <v>0.9555940589531835</v>
      </c>
      <c r="V9" s="43">
        <f t="shared" ref="V9:V22" si="15">1-U9</f>
        <v>4.4405941046816499E-2</v>
      </c>
      <c r="W9" s="29">
        <f t="shared" si="11"/>
        <v>466046.86536661227</v>
      </c>
      <c r="X9" s="29">
        <f t="shared" si="4"/>
        <v>4476665.2517611263</v>
      </c>
      <c r="Y9" s="35">
        <f t="shared" si="12"/>
        <v>45.643100098803608</v>
      </c>
      <c r="Z9" s="36">
        <f t="shared" si="13"/>
        <v>5.5550635761959768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2250</v>
      </c>
      <c r="E10" s="51">
        <v>11</v>
      </c>
      <c r="F10" s="3">
        <f t="shared" si="5"/>
        <v>4.8888888888888888E-3</v>
      </c>
      <c r="G10" s="2">
        <v>0.5</v>
      </c>
      <c r="H10" s="3">
        <f t="shared" si="6"/>
        <v>2.4149286498353458E-2</v>
      </c>
      <c r="I10" s="3">
        <f t="shared" si="7"/>
        <v>0.97585071350164654</v>
      </c>
      <c r="J10" s="5">
        <f t="shared" si="14"/>
        <v>97001.744058997036</v>
      </c>
      <c r="K10" s="5">
        <f t="shared" si="8"/>
        <v>2342.5229081206749</v>
      </c>
      <c r="L10" s="5">
        <f t="shared" si="9"/>
        <v>479152.41302468348</v>
      </c>
      <c r="M10" s="5">
        <f t="shared" si="0"/>
        <v>4533800.8574326094</v>
      </c>
      <c r="N10" s="33">
        <f t="shared" si="10"/>
        <v>46.739374651605488</v>
      </c>
      <c r="O10" s="4"/>
      <c r="Q10" s="27" t="s">
        <v>46</v>
      </c>
      <c r="R10" s="29">
        <f t="shared" si="1"/>
        <v>97001.744058997036</v>
      </c>
      <c r="S10" s="29">
        <f t="shared" si="2"/>
        <v>479152.41302468348</v>
      </c>
      <c r="T10" s="35">
        <f t="shared" si="3"/>
        <v>46.739374651605488</v>
      </c>
      <c r="U10" s="42">
        <v>0.96363095511775332</v>
      </c>
      <c r="V10" s="43">
        <f t="shared" si="15"/>
        <v>3.6369044882246682E-2</v>
      </c>
      <c r="W10" s="29">
        <f t="shared" si="11"/>
        <v>461726.09740995197</v>
      </c>
      <c r="X10" s="29">
        <f t="shared" si="4"/>
        <v>4010618.3863945138</v>
      </c>
      <c r="Y10" s="35">
        <f t="shared" si="12"/>
        <v>41.345837905298197</v>
      </c>
      <c r="Z10" s="36">
        <f t="shared" si="13"/>
        <v>5.3935367463072907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2509</v>
      </c>
      <c r="E11" s="51">
        <v>3</v>
      </c>
      <c r="F11" s="3">
        <f t="shared" si="5"/>
        <v>1.1956954962136308E-3</v>
      </c>
      <c r="G11" s="2">
        <v>0.5</v>
      </c>
      <c r="H11" s="3">
        <f t="shared" si="6"/>
        <v>5.9606596463341937E-3</v>
      </c>
      <c r="I11" s="3">
        <f t="shared" si="7"/>
        <v>0.99403934035366581</v>
      </c>
      <c r="J11" s="5">
        <f t="shared" si="14"/>
        <v>94659.221150876358</v>
      </c>
      <c r="K11" s="5">
        <f t="shared" si="8"/>
        <v>564.23139966745293</v>
      </c>
      <c r="L11" s="5">
        <f t="shared" si="9"/>
        <v>471885.52725521318</v>
      </c>
      <c r="M11" s="5">
        <f t="shared" si="0"/>
        <v>4054648.4444079264</v>
      </c>
      <c r="N11" s="33">
        <f t="shared" si="10"/>
        <v>42.834162325773462</v>
      </c>
      <c r="O11" s="4"/>
      <c r="Q11" s="27" t="s">
        <v>48</v>
      </c>
      <c r="R11" s="29">
        <f t="shared" si="1"/>
        <v>94659.221150876358</v>
      </c>
      <c r="S11" s="29">
        <f t="shared" si="2"/>
        <v>471885.52725521318</v>
      </c>
      <c r="T11" s="35">
        <f t="shared" si="3"/>
        <v>42.834162325773462</v>
      </c>
      <c r="U11" s="42">
        <v>0.96005435016735896</v>
      </c>
      <c r="V11" s="43">
        <f t="shared" si="15"/>
        <v>3.9945649832641039E-2</v>
      </c>
      <c r="W11" s="29">
        <f t="shared" si="11"/>
        <v>453035.75322238525</v>
      </c>
      <c r="X11" s="29">
        <f t="shared" si="4"/>
        <v>3548892.2889845618</v>
      </c>
      <c r="Y11" s="35">
        <f t="shared" si="12"/>
        <v>37.491247506970495</v>
      </c>
      <c r="Z11" s="36">
        <f t="shared" si="13"/>
        <v>5.3429148188029671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2572</v>
      </c>
      <c r="E12" s="51">
        <v>9</v>
      </c>
      <c r="F12" s="3">
        <f t="shared" si="5"/>
        <v>3.499222395023328E-3</v>
      </c>
      <c r="G12" s="2">
        <v>0.5</v>
      </c>
      <c r="H12" s="3">
        <f t="shared" si="6"/>
        <v>1.7344382347273077E-2</v>
      </c>
      <c r="I12" s="3">
        <f t="shared" si="7"/>
        <v>0.98265561765272691</v>
      </c>
      <c r="J12" s="5">
        <f t="shared" si="14"/>
        <v>94094.989751208908</v>
      </c>
      <c r="K12" s="5">
        <f t="shared" si="8"/>
        <v>1632.0194792077089</v>
      </c>
      <c r="L12" s="5">
        <f t="shared" si="9"/>
        <v>466394.90005802526</v>
      </c>
      <c r="M12" s="5">
        <f t="shared" si="0"/>
        <v>3582762.9171527131</v>
      </c>
      <c r="N12" s="33">
        <f t="shared" si="10"/>
        <v>38.076022183813272</v>
      </c>
      <c r="O12" s="4"/>
      <c r="Q12" s="27" t="s">
        <v>50</v>
      </c>
      <c r="R12" s="29">
        <f t="shared" si="1"/>
        <v>94094.989751208908</v>
      </c>
      <c r="S12" s="29">
        <f t="shared" si="2"/>
        <v>466394.90005802526</v>
      </c>
      <c r="T12" s="35">
        <f t="shared" si="3"/>
        <v>38.076022183813272</v>
      </c>
      <c r="U12" s="42">
        <v>0.94127750867207383</v>
      </c>
      <c r="V12" s="43">
        <f t="shared" si="15"/>
        <v>5.8722491327926174E-2</v>
      </c>
      <c r="W12" s="29">
        <f t="shared" si="11"/>
        <v>439007.02958397887</v>
      </c>
      <c r="X12" s="29">
        <f t="shared" si="4"/>
        <v>3095856.5357621764</v>
      </c>
      <c r="Y12" s="35">
        <f t="shared" si="12"/>
        <v>32.901396173672481</v>
      </c>
      <c r="Z12" s="36">
        <f t="shared" si="13"/>
        <v>5.1746260101407913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2743</v>
      </c>
      <c r="E13" s="51">
        <v>19</v>
      </c>
      <c r="F13" s="3">
        <f t="shared" si="5"/>
        <v>6.926722566532993E-3</v>
      </c>
      <c r="G13" s="2">
        <v>0.5</v>
      </c>
      <c r="H13" s="3">
        <f t="shared" si="6"/>
        <v>3.4044078122200325E-2</v>
      </c>
      <c r="I13" s="3">
        <f t="shared" si="7"/>
        <v>0.96595592187779966</v>
      </c>
      <c r="J13" s="5">
        <f t="shared" si="14"/>
        <v>92462.970272001199</v>
      </c>
      <c r="K13" s="5">
        <f t="shared" si="8"/>
        <v>3147.8165833506951</v>
      </c>
      <c r="L13" s="5">
        <f t="shared" si="9"/>
        <v>454445.30990162928</v>
      </c>
      <c r="M13" s="5">
        <f t="shared" si="0"/>
        <v>3116368.0170946876</v>
      </c>
      <c r="N13" s="33">
        <f t="shared" si="10"/>
        <v>33.703957464563068</v>
      </c>
      <c r="O13" s="4"/>
      <c r="Q13" s="27" t="s">
        <v>52</v>
      </c>
      <c r="R13" s="29">
        <f t="shared" si="1"/>
        <v>92462.970272001199</v>
      </c>
      <c r="S13" s="29">
        <f t="shared" si="2"/>
        <v>454445.30990162928</v>
      </c>
      <c r="T13" s="35">
        <f t="shared" si="3"/>
        <v>33.703957464563068</v>
      </c>
      <c r="U13" s="42">
        <v>0.95386474178345915</v>
      </c>
      <c r="V13" s="43">
        <f t="shared" si="15"/>
        <v>4.6135258216540853E-2</v>
      </c>
      <c r="W13" s="29">
        <f t="shared" si="11"/>
        <v>433479.35818402166</v>
      </c>
      <c r="X13" s="29">
        <f t="shared" si="4"/>
        <v>2656849.5061781975</v>
      </c>
      <c r="Y13" s="35">
        <f t="shared" si="12"/>
        <v>28.734200278905821</v>
      </c>
      <c r="Z13" s="36">
        <f t="shared" si="13"/>
        <v>4.9697571856572473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2478</v>
      </c>
      <c r="E14" s="51">
        <v>6</v>
      </c>
      <c r="F14" s="3">
        <f t="shared" si="5"/>
        <v>2.4213075060532689E-3</v>
      </c>
      <c r="G14" s="2">
        <v>0.5</v>
      </c>
      <c r="H14" s="3">
        <f t="shared" si="6"/>
        <v>1.203369434416366E-2</v>
      </c>
      <c r="I14" s="3">
        <f t="shared" si="7"/>
        <v>0.98796630565583632</v>
      </c>
      <c r="J14" s="5">
        <f t="shared" si="14"/>
        <v>89315.153688650506</v>
      </c>
      <c r="K14" s="5">
        <f t="shared" si="8"/>
        <v>1074.7912597912216</v>
      </c>
      <c r="L14" s="5">
        <f t="shared" si="9"/>
        <v>443888.79029377445</v>
      </c>
      <c r="M14" s="5">
        <f t="shared" si="0"/>
        <v>2661922.7071930584</v>
      </c>
      <c r="N14" s="33">
        <f t="shared" si="10"/>
        <v>29.803707403028469</v>
      </c>
      <c r="O14" s="4"/>
      <c r="Q14" s="27" t="s">
        <v>54</v>
      </c>
      <c r="R14" s="29">
        <f t="shared" si="1"/>
        <v>89315.153688650506</v>
      </c>
      <c r="S14" s="29">
        <f t="shared" si="2"/>
        <v>443888.79029377445</v>
      </c>
      <c r="T14" s="35">
        <f t="shared" si="3"/>
        <v>29.803707403028469</v>
      </c>
      <c r="U14" s="42">
        <v>0.94210046609890041</v>
      </c>
      <c r="V14" s="43">
        <f t="shared" si="15"/>
        <v>5.7899533901099587E-2</v>
      </c>
      <c r="W14" s="29">
        <f t="shared" si="11"/>
        <v>418187.836231842</v>
      </c>
      <c r="X14" s="29">
        <f t="shared" si="4"/>
        <v>2223370.1479941756</v>
      </c>
      <c r="Y14" s="35">
        <f t="shared" si="12"/>
        <v>24.893537727592854</v>
      </c>
      <c r="Z14" s="36">
        <f t="shared" si="13"/>
        <v>4.9101696754356148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1918</v>
      </c>
      <c r="E15" s="51">
        <v>19</v>
      </c>
      <c r="F15" s="3">
        <f t="shared" si="5"/>
        <v>9.9061522419186653E-3</v>
      </c>
      <c r="G15" s="2">
        <v>0.5</v>
      </c>
      <c r="H15" s="3">
        <f t="shared" si="6"/>
        <v>4.8333757313660644E-2</v>
      </c>
      <c r="I15" s="3">
        <f t="shared" si="7"/>
        <v>0.95166624268633937</v>
      </c>
      <c r="J15" s="5">
        <f t="shared" si="14"/>
        <v>88240.362428859284</v>
      </c>
      <c r="K15" s="5">
        <f t="shared" si="8"/>
        <v>4264.988262905943</v>
      </c>
      <c r="L15" s="5">
        <f t="shared" si="9"/>
        <v>430539.34148703155</v>
      </c>
      <c r="M15" s="5">
        <f t="shared" si="0"/>
        <v>2218033.9168992839</v>
      </c>
      <c r="N15" s="33">
        <f t="shared" si="10"/>
        <v>25.13627387565975</v>
      </c>
      <c r="O15" s="4"/>
      <c r="Q15" s="27" t="s">
        <v>56</v>
      </c>
      <c r="R15" s="29">
        <f t="shared" si="1"/>
        <v>88240.362428859284</v>
      </c>
      <c r="S15" s="29">
        <f t="shared" si="2"/>
        <v>430539.34148703155</v>
      </c>
      <c r="T15" s="35">
        <f t="shared" si="3"/>
        <v>25.13627387565975</v>
      </c>
      <c r="U15" s="42">
        <v>0.91645683631107144</v>
      </c>
      <c r="V15" s="43">
        <f t="shared" si="15"/>
        <v>8.3543163688928557E-2</v>
      </c>
      <c r="W15" s="29">
        <f t="shared" si="11"/>
        <v>394570.72280665697</v>
      </c>
      <c r="X15" s="29">
        <f t="shared" si="4"/>
        <v>1805182.3117623334</v>
      </c>
      <c r="Y15" s="35">
        <f t="shared" si="12"/>
        <v>20.457557766919859</v>
      </c>
      <c r="Z15" s="36">
        <f t="shared" si="13"/>
        <v>4.6787161087398914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1546</v>
      </c>
      <c r="E16" s="51">
        <v>31</v>
      </c>
      <c r="F16" s="3">
        <f t="shared" si="5"/>
        <v>2.0051746442432083E-2</v>
      </c>
      <c r="G16" s="2">
        <v>0.5</v>
      </c>
      <c r="H16" s="3">
        <f t="shared" si="6"/>
        <v>9.5472744071450566E-2</v>
      </c>
      <c r="I16" s="3">
        <f t="shared" si="7"/>
        <v>0.90452725592854943</v>
      </c>
      <c r="J16" s="5">
        <f t="shared" si="14"/>
        <v>83975.374165953341</v>
      </c>
      <c r="K16" s="5">
        <f t="shared" si="8"/>
        <v>8017.3594060503647</v>
      </c>
      <c r="L16" s="5">
        <f t="shared" si="9"/>
        <v>399833.47231464076</v>
      </c>
      <c r="M16" s="5">
        <f t="shared" si="0"/>
        <v>1787494.5754122525</v>
      </c>
      <c r="N16" s="33">
        <f t="shared" si="10"/>
        <v>21.28593761165958</v>
      </c>
      <c r="O16" s="4"/>
      <c r="Q16" s="27" t="s">
        <v>58</v>
      </c>
      <c r="R16" s="29">
        <f t="shared" si="1"/>
        <v>83975.374165953341</v>
      </c>
      <c r="S16" s="29">
        <f t="shared" si="2"/>
        <v>399833.47231464076</v>
      </c>
      <c r="T16" s="35">
        <f t="shared" si="3"/>
        <v>21.28593761165958</v>
      </c>
      <c r="U16" s="42">
        <v>0.8859396016463057</v>
      </c>
      <c r="V16" s="43">
        <f t="shared" si="15"/>
        <v>0.1140603983536943</v>
      </c>
      <c r="W16" s="29">
        <f t="shared" si="11"/>
        <v>354228.30718729203</v>
      </c>
      <c r="X16" s="29">
        <f t="shared" si="4"/>
        <v>1410611.5889556764</v>
      </c>
      <c r="Y16" s="35">
        <f t="shared" si="12"/>
        <v>16.797919663543333</v>
      </c>
      <c r="Z16" s="36">
        <f t="shared" si="13"/>
        <v>4.4880179481162479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1161</v>
      </c>
      <c r="E17" s="51">
        <v>24</v>
      </c>
      <c r="F17" s="3">
        <f t="shared" si="5"/>
        <v>2.0671834625322998E-2</v>
      </c>
      <c r="G17" s="2">
        <v>0.5</v>
      </c>
      <c r="H17" s="3">
        <f t="shared" si="6"/>
        <v>9.8280098280098288E-2</v>
      </c>
      <c r="I17" s="3">
        <f t="shared" si="7"/>
        <v>0.90171990171990168</v>
      </c>
      <c r="J17" s="5">
        <f t="shared" si="14"/>
        <v>75958.014759902973</v>
      </c>
      <c r="K17" s="5">
        <f t="shared" si="8"/>
        <v>7465.161155764421</v>
      </c>
      <c r="L17" s="5">
        <f t="shared" si="9"/>
        <v>361127.17091010383</v>
      </c>
      <c r="M17" s="5">
        <f t="shared" si="0"/>
        <v>1387661.1030976116</v>
      </c>
      <c r="N17" s="33">
        <f t="shared" si="10"/>
        <v>18.26879108786471</v>
      </c>
      <c r="O17" s="4"/>
      <c r="Q17" s="27" t="s">
        <v>60</v>
      </c>
      <c r="R17" s="29">
        <f t="shared" si="1"/>
        <v>75958.014759902973</v>
      </c>
      <c r="S17" s="29">
        <f t="shared" si="2"/>
        <v>361127.17091010383</v>
      </c>
      <c r="T17" s="35">
        <f t="shared" si="3"/>
        <v>18.26879108786471</v>
      </c>
      <c r="U17" s="42">
        <v>0.85631920960893304</v>
      </c>
      <c r="V17" s="43">
        <f t="shared" si="15"/>
        <v>0.14368079039106696</v>
      </c>
      <c r="W17" s="29">
        <f t="shared" si="11"/>
        <v>309240.13356205018</v>
      </c>
      <c r="X17" s="29">
        <f t="shared" si="4"/>
        <v>1056383.2817683844</v>
      </c>
      <c r="Y17" s="35">
        <f t="shared" si="12"/>
        <v>13.907463025561224</v>
      </c>
      <c r="Z17" s="36">
        <f t="shared" si="13"/>
        <v>4.3613280623034854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782</v>
      </c>
      <c r="E18" s="51">
        <v>32</v>
      </c>
      <c r="F18" s="3">
        <f t="shared" si="5"/>
        <v>4.0920716112531973E-2</v>
      </c>
      <c r="G18" s="2">
        <v>0.5</v>
      </c>
      <c r="H18" s="3">
        <f t="shared" si="6"/>
        <v>0.18561484918793505</v>
      </c>
      <c r="I18" s="3">
        <f t="shared" si="7"/>
        <v>0.81438515081206497</v>
      </c>
      <c r="J18" s="5">
        <f t="shared" si="14"/>
        <v>68492.853604138552</v>
      </c>
      <c r="K18" s="5">
        <f t="shared" si="8"/>
        <v>12713.290692183491</v>
      </c>
      <c r="L18" s="5">
        <f t="shared" si="9"/>
        <v>310681.04129023408</v>
      </c>
      <c r="M18" s="5">
        <f t="shared" si="0"/>
        <v>1026533.9321875076</v>
      </c>
      <c r="N18" s="33">
        <f t="shared" si="10"/>
        <v>14.987460416242333</v>
      </c>
      <c r="O18" s="4"/>
      <c r="Q18" s="27" t="s">
        <v>62</v>
      </c>
      <c r="R18" s="29">
        <f t="shared" si="1"/>
        <v>68492.853604138552</v>
      </c>
      <c r="S18" s="29">
        <f t="shared" si="2"/>
        <v>310681.04129023408</v>
      </c>
      <c r="T18" s="35">
        <f t="shared" si="3"/>
        <v>14.987460416242333</v>
      </c>
      <c r="U18" s="42">
        <v>0.77613843304153718</v>
      </c>
      <c r="V18" s="43">
        <f t="shared" si="15"/>
        <v>0.22386156695846282</v>
      </c>
      <c r="W18" s="29">
        <f t="shared" si="11"/>
        <v>241131.49656271539</v>
      </c>
      <c r="X18" s="29">
        <f t="shared" si="4"/>
        <v>747143.14820633421</v>
      </c>
      <c r="Y18" s="35">
        <f t="shared" si="12"/>
        <v>10.908337277411807</v>
      </c>
      <c r="Z18" s="36">
        <f t="shared" si="13"/>
        <v>4.0791231388305267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494</v>
      </c>
      <c r="E19" s="51">
        <v>23</v>
      </c>
      <c r="F19" s="3">
        <f t="shared" si="5"/>
        <v>4.6558704453441298E-2</v>
      </c>
      <c r="G19" s="2">
        <v>0.5</v>
      </c>
      <c r="H19" s="3">
        <f t="shared" si="6"/>
        <v>0.20852221214868541</v>
      </c>
      <c r="I19" s="3">
        <f t="shared" si="7"/>
        <v>0.79147778785131462</v>
      </c>
      <c r="J19" s="5">
        <f t="shared" si="14"/>
        <v>55779.562911955065</v>
      </c>
      <c r="K19" s="5">
        <f t="shared" si="8"/>
        <v>11631.277851087638</v>
      </c>
      <c r="L19" s="5">
        <f t="shared" si="9"/>
        <v>249819.61993205623</v>
      </c>
      <c r="M19" s="5">
        <f t="shared" si="0"/>
        <v>715852.89089727355</v>
      </c>
      <c r="N19" s="33">
        <f t="shared" si="10"/>
        <v>12.833605240457109</v>
      </c>
      <c r="O19" s="4"/>
      <c r="Q19" s="27" t="s">
        <v>64</v>
      </c>
      <c r="R19" s="29">
        <f t="shared" si="1"/>
        <v>55779.562911955065</v>
      </c>
      <c r="S19" s="29">
        <f t="shared" si="2"/>
        <v>249819.61993205623</v>
      </c>
      <c r="T19" s="35">
        <f t="shared" si="3"/>
        <v>12.833605240457109</v>
      </c>
      <c r="U19" s="42">
        <v>0.73716277889453141</v>
      </c>
      <c r="V19" s="43">
        <f t="shared" si="15"/>
        <v>0.26283722110546859</v>
      </c>
      <c r="W19" s="29">
        <f t="shared" si="11"/>
        <v>184157.72525149025</v>
      </c>
      <c r="X19" s="29">
        <f t="shared" si="4"/>
        <v>506011.65164361882</v>
      </c>
      <c r="Y19" s="35">
        <f t="shared" si="12"/>
        <v>9.0716317093113492</v>
      </c>
      <c r="Z19" s="36">
        <f t="shared" si="13"/>
        <v>3.7619735311457596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305</v>
      </c>
      <c r="E20" s="51">
        <v>17</v>
      </c>
      <c r="F20" s="3">
        <f t="shared" si="5"/>
        <v>5.5737704918032788E-2</v>
      </c>
      <c r="G20" s="2">
        <v>0.5</v>
      </c>
      <c r="H20" s="3">
        <f t="shared" si="6"/>
        <v>0.24460431654676257</v>
      </c>
      <c r="I20" s="3">
        <f t="shared" si="7"/>
        <v>0.75539568345323738</v>
      </c>
      <c r="J20" s="5">
        <f t="shared" si="14"/>
        <v>44148.285060867427</v>
      </c>
      <c r="K20" s="5">
        <f t="shared" si="8"/>
        <v>10798.861094025126</v>
      </c>
      <c r="L20" s="5">
        <f t="shared" si="9"/>
        <v>193744.2725692743</v>
      </c>
      <c r="M20" s="5">
        <f t="shared" si="0"/>
        <v>466033.27096521732</v>
      </c>
      <c r="N20" s="33">
        <f t="shared" si="10"/>
        <v>10.556090011711559</v>
      </c>
      <c r="O20" s="4"/>
      <c r="Q20" s="27" t="s">
        <v>66</v>
      </c>
      <c r="R20" s="29">
        <f t="shared" si="1"/>
        <v>44148.285060867427</v>
      </c>
      <c r="S20" s="29">
        <f t="shared" si="2"/>
        <v>193744.2725692743</v>
      </c>
      <c r="T20" s="35">
        <f t="shared" si="3"/>
        <v>10.556090011711559</v>
      </c>
      <c r="U20" s="42">
        <v>0.7271372759570951</v>
      </c>
      <c r="V20" s="43">
        <f t="shared" si="15"/>
        <v>0.2728627240429049</v>
      </c>
      <c r="W20" s="29">
        <f t="shared" si="11"/>
        <v>140878.68258831106</v>
      </c>
      <c r="X20" s="29">
        <f t="shared" si="4"/>
        <v>321853.92639212857</v>
      </c>
      <c r="Y20" s="35">
        <f t="shared" si="12"/>
        <v>7.2902928380657865</v>
      </c>
      <c r="Z20" s="36">
        <f t="shared" si="13"/>
        <v>3.2657971736457725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156</v>
      </c>
      <c r="E21" s="51">
        <v>15</v>
      </c>
      <c r="F21" s="3">
        <f t="shared" si="5"/>
        <v>9.6153846153846159E-2</v>
      </c>
      <c r="G21" s="2">
        <v>0.5</v>
      </c>
      <c r="H21" s="3">
        <f t="shared" si="6"/>
        <v>0.38759689922480622</v>
      </c>
      <c r="I21" s="3">
        <f t="shared" si="7"/>
        <v>0.61240310077519378</v>
      </c>
      <c r="J21" s="5">
        <f t="shared" si="14"/>
        <v>33349.423966842296</v>
      </c>
      <c r="K21" s="5">
        <f t="shared" si="8"/>
        <v>12926.133320481511</v>
      </c>
      <c r="L21" s="5">
        <f t="shared" si="9"/>
        <v>134431.78653300772</v>
      </c>
      <c r="M21" s="5">
        <f>L21+M22</f>
        <v>272288.99839594302</v>
      </c>
      <c r="N21" s="33">
        <f t="shared" si="10"/>
        <v>8.1647286821705425</v>
      </c>
      <c r="O21" s="4"/>
      <c r="Q21" s="27" t="s">
        <v>68</v>
      </c>
      <c r="R21" s="29">
        <f t="shared" si="1"/>
        <v>33349.423966842296</v>
      </c>
      <c r="S21" s="29">
        <f t="shared" si="2"/>
        <v>134431.78653300772</v>
      </c>
      <c r="T21" s="35">
        <f t="shared" si="3"/>
        <v>8.1647286821705425</v>
      </c>
      <c r="U21" s="42">
        <v>0.68635947845240242</v>
      </c>
      <c r="V21" s="43">
        <f t="shared" si="15"/>
        <v>0.31364052154759758</v>
      </c>
      <c r="W21" s="29">
        <f t="shared" si="11"/>
        <v>92268.530892219875</v>
      </c>
      <c r="X21" s="29">
        <f>X22+W21</f>
        <v>180975.24380381755</v>
      </c>
      <c r="Y21" s="35">
        <f t="shared" si="12"/>
        <v>5.4266377729268243</v>
      </c>
      <c r="Z21" s="36">
        <f t="shared" si="13"/>
        <v>2.7380909092437182</v>
      </c>
    </row>
    <row r="22" spans="1:26" s="2" customFormat="1" x14ac:dyDescent="0.25">
      <c r="A22" s="12">
        <v>19</v>
      </c>
      <c r="B22" s="13" t="s">
        <v>69</v>
      </c>
      <c r="C22" s="12"/>
      <c r="D22">
        <v>108</v>
      </c>
      <c r="E22" s="51">
        <v>16</v>
      </c>
      <c r="F22" s="17">
        <f t="shared" si="5"/>
        <v>0.14814814814814814</v>
      </c>
      <c r="G22" s="12"/>
      <c r="H22" s="17">
        <v>1</v>
      </c>
      <c r="I22" s="17">
        <f t="shared" si="7"/>
        <v>0</v>
      </c>
      <c r="J22" s="21">
        <f t="shared" si="14"/>
        <v>20423.290646360787</v>
      </c>
      <c r="K22" s="21">
        <f t="shared" si="8"/>
        <v>20423.290646360787</v>
      </c>
      <c r="L22" s="21">
        <f>K22/F22</f>
        <v>137857.21186293531</v>
      </c>
      <c r="M22" s="21">
        <f>L22</f>
        <v>137857.21186293531</v>
      </c>
      <c r="N22" s="34">
        <f t="shared" si="10"/>
        <v>6.75</v>
      </c>
      <c r="O22" s="4"/>
      <c r="Q22" s="30" t="s">
        <v>69</v>
      </c>
      <c r="R22" s="31">
        <f t="shared" si="1"/>
        <v>20423.290646360787</v>
      </c>
      <c r="S22" s="31">
        <f t="shared" si="2"/>
        <v>137857.21186293531</v>
      </c>
      <c r="T22" s="38">
        <f t="shared" si="3"/>
        <v>6.75</v>
      </c>
      <c r="U22" s="44">
        <v>0.64346806172022719</v>
      </c>
      <c r="V22" s="45">
        <f t="shared" si="15"/>
        <v>0.35653193827977281</v>
      </c>
      <c r="W22" s="31">
        <f t="shared" si="11"/>
        <v>88706.712911597686</v>
      </c>
      <c r="X22" s="31">
        <f>W22</f>
        <v>88706.712911597686</v>
      </c>
      <c r="Y22" s="38">
        <f t="shared" si="12"/>
        <v>4.3434094166115331</v>
      </c>
      <c r="Z22" s="37">
        <f t="shared" si="13"/>
        <v>2.4065905833884669</v>
      </c>
    </row>
    <row r="23" spans="1:26" s="2" customFormat="1" ht="13.2" x14ac:dyDescent="0.25">
      <c r="B23" s="2" t="s">
        <v>70</v>
      </c>
      <c r="D23" s="25">
        <f>SUM(D4:D22)</f>
        <v>29732</v>
      </c>
      <c r="E23" s="25">
        <f>SUM(E4:E22)</f>
        <v>238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4" t="s">
        <v>88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Q26" s="66" t="s">
        <v>91</v>
      </c>
      <c r="R26" s="67"/>
      <c r="S26" s="67"/>
      <c r="T26" s="67"/>
      <c r="U26" s="67"/>
      <c r="V26" s="67"/>
      <c r="W26" s="67"/>
      <c r="X26" s="67"/>
      <c r="Y26" s="67"/>
      <c r="Z26" s="68"/>
    </row>
    <row r="27" spans="1:26" s="9" customFormat="1" ht="14.25" customHeight="1" x14ac:dyDescent="0.35">
      <c r="A27" s="7"/>
      <c r="B27" s="62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3" t="s">
        <v>14</v>
      </c>
      <c r="S27" s="73"/>
      <c r="T27" s="73"/>
      <c r="U27" s="70" t="s">
        <v>15</v>
      </c>
      <c r="V27" s="74" t="s">
        <v>16</v>
      </c>
      <c r="W27" s="75" t="s">
        <v>17</v>
      </c>
      <c r="X27" s="75" t="s">
        <v>18</v>
      </c>
      <c r="Y27" s="76" t="s">
        <v>19</v>
      </c>
      <c r="Z27" s="76" t="s">
        <v>20</v>
      </c>
    </row>
    <row r="28" spans="1:26" s="10" customFormat="1" ht="32.549999999999997" customHeight="1" thickBot="1" x14ac:dyDescent="0.35">
      <c r="B28" s="63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0"/>
      <c r="V28" s="74"/>
      <c r="W28" s="75"/>
      <c r="X28" s="75"/>
      <c r="Y28" s="76"/>
      <c r="Z28" s="76"/>
    </row>
    <row r="29" spans="1:26" s="2" customFormat="1" x14ac:dyDescent="0.25">
      <c r="A29" s="2">
        <v>1</v>
      </c>
      <c r="B29" s="1">
        <v>0</v>
      </c>
      <c r="C29" s="1">
        <v>1</v>
      </c>
      <c r="D29">
        <v>339</v>
      </c>
      <c r="E29" s="51">
        <v>3</v>
      </c>
      <c r="F29" s="3">
        <f>E29/D29</f>
        <v>8.8495575221238937E-3</v>
      </c>
      <c r="G29" s="2">
        <v>0.3</v>
      </c>
      <c r="H29" s="18">
        <f>C29*F29/(1+(1-G29)*C29*F29)</f>
        <v>8.7950747581354433E-3</v>
      </c>
      <c r="I29" s="18">
        <f>1-H29</f>
        <v>0.99120492524186454</v>
      </c>
      <c r="J29" s="19">
        <v>100000</v>
      </c>
      <c r="K29" s="20">
        <f>J29*H29</f>
        <v>879.50747581354437</v>
      </c>
      <c r="L29" s="20">
        <f>C29*(J30+G29*K29)</f>
        <v>99384.344766930517</v>
      </c>
      <c r="M29" s="5">
        <f t="shared" ref="M29:M45" si="16">L29+M30</f>
        <v>7838231.5936083095</v>
      </c>
      <c r="N29" s="32">
        <f>M29/J29</f>
        <v>78.382315936083089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99384.344766930517</v>
      </c>
      <c r="T29" s="35">
        <f t="shared" ref="T29:T47" si="19">N29</f>
        <v>78.382315936083089</v>
      </c>
      <c r="U29" s="42">
        <v>0.95864674002964168</v>
      </c>
      <c r="V29" s="43">
        <f>1-U29</f>
        <v>4.1353259970358325E-2</v>
      </c>
      <c r="W29" s="29">
        <f>S29*U29</f>
        <v>95274.478120799919</v>
      </c>
      <c r="X29" s="29">
        <f t="shared" ref="X29:X45" si="20">X30+W29</f>
        <v>6931448.8677358329</v>
      </c>
      <c r="Y29" s="40">
        <f>X29/R29</f>
        <v>69.314488677358327</v>
      </c>
      <c r="Z29" s="36">
        <f>T29-Y29</f>
        <v>9.0678272587247619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1636</v>
      </c>
      <c r="E30" s="51">
        <v>1</v>
      </c>
      <c r="F30" s="3">
        <f t="shared" ref="F30:F47" si="21">E30/D30</f>
        <v>6.1124694376528117E-4</v>
      </c>
      <c r="G30" s="2">
        <v>0.4</v>
      </c>
      <c r="H30" s="3">
        <f t="shared" ref="H30:H46" si="22">C30*F30/(1+(1-G30)*C30*F30)</f>
        <v>2.44140625E-3</v>
      </c>
      <c r="I30" s="3">
        <f t="shared" ref="I30:I47" si="23">1-H30</f>
        <v>0.99755859375</v>
      </c>
      <c r="J30" s="5">
        <f>I29*J29</f>
        <v>99120.492524186455</v>
      </c>
      <c r="K30" s="5">
        <f t="shared" ref="K30:K47" si="24">J30*H30</f>
        <v>241.99338995162708</v>
      </c>
      <c r="L30" s="5">
        <f t="shared" ref="L30:L46" si="25">C30*(J31+G30*K30)</f>
        <v>395901.18596086191</v>
      </c>
      <c r="M30" s="5">
        <f t="shared" si="16"/>
        <v>7738847.2488413788</v>
      </c>
      <c r="N30" s="33">
        <f t="shared" ref="N30:N47" si="26">M30/J30</f>
        <v>78.075149262933877</v>
      </c>
      <c r="O30" s="4"/>
      <c r="Q30" s="27" t="s">
        <v>36</v>
      </c>
      <c r="R30" s="29">
        <f t="shared" si="17"/>
        <v>99120.492524186455</v>
      </c>
      <c r="S30" s="29">
        <f t="shared" si="18"/>
        <v>395901.18596086191</v>
      </c>
      <c r="T30" s="35">
        <f t="shared" si="19"/>
        <v>78.075149262933877</v>
      </c>
      <c r="U30" s="42">
        <v>0.95864674002964168</v>
      </c>
      <c r="V30" s="43">
        <f>1-U30</f>
        <v>4.1353259970358325E-2</v>
      </c>
      <c r="W30" s="29">
        <f t="shared" ref="W30:W47" si="27">S30*U30</f>
        <v>379529.38129524922</v>
      </c>
      <c r="X30" s="29">
        <f t="shared" si="20"/>
        <v>6836174.3896150328</v>
      </c>
      <c r="Y30" s="35">
        <f t="shared" ref="Y30:Y47" si="28">X30/R30</f>
        <v>68.968325474643237</v>
      </c>
      <c r="Z30" s="36">
        <f t="shared" ref="Z30:Z47" si="29">T30-Y30</f>
        <v>9.1068237882906402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1962</v>
      </c>
      <c r="E31" s="51">
        <v>1</v>
      </c>
      <c r="F31" s="3">
        <f t="shared" si="21"/>
        <v>5.0968399592252807E-4</v>
      </c>
      <c r="G31" s="2">
        <v>0.5</v>
      </c>
      <c r="H31" s="3">
        <f t="shared" si="22"/>
        <v>2.5451768897938403E-3</v>
      </c>
      <c r="I31" s="3">
        <f t="shared" si="23"/>
        <v>0.99745482311020617</v>
      </c>
      <c r="J31" s="5">
        <f t="shared" ref="J31:J47" si="30">I30*J30</f>
        <v>98878.499134234822</v>
      </c>
      <c r="K31" s="5">
        <f t="shared" si="24"/>
        <v>251.66327089395472</v>
      </c>
      <c r="L31" s="5">
        <f t="shared" si="25"/>
        <v>493763.33749393921</v>
      </c>
      <c r="M31" s="5">
        <f t="shared" si="16"/>
        <v>7342946.062880517</v>
      </c>
      <c r="N31" s="33">
        <f t="shared" si="26"/>
        <v>74.262313113308167</v>
      </c>
      <c r="O31" s="4"/>
      <c r="Q31" s="27" t="s">
        <v>38</v>
      </c>
      <c r="R31" s="29">
        <f t="shared" si="17"/>
        <v>98878.499134234822</v>
      </c>
      <c r="S31" s="29">
        <f t="shared" si="18"/>
        <v>493763.33749393921</v>
      </c>
      <c r="T31" s="35">
        <f t="shared" si="19"/>
        <v>74.262313113308167</v>
      </c>
      <c r="U31" s="42">
        <v>0.95864674002964168</v>
      </c>
      <c r="V31" s="43">
        <f>1-U31</f>
        <v>4.1353259970358325E-2</v>
      </c>
      <c r="W31" s="29">
        <f t="shared" si="27"/>
        <v>473344.61383472057</v>
      </c>
      <c r="X31" s="29">
        <f t="shared" si="20"/>
        <v>6456645.008319784</v>
      </c>
      <c r="Y31" s="35">
        <f t="shared" si="28"/>
        <v>65.298776426151193</v>
      </c>
      <c r="Z31" s="36">
        <f t="shared" si="29"/>
        <v>8.9635366871569744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1886</v>
      </c>
      <c r="E32" s="51">
        <v>1</v>
      </c>
      <c r="F32" s="3">
        <f t="shared" si="21"/>
        <v>5.3022269353128319E-4</v>
      </c>
      <c r="G32" s="2">
        <v>0.5</v>
      </c>
      <c r="H32" s="3">
        <f t="shared" si="22"/>
        <v>2.6476039184537997E-3</v>
      </c>
      <c r="I32" s="3">
        <f t="shared" si="23"/>
        <v>0.99735239608154624</v>
      </c>
      <c r="J32" s="5">
        <f t="shared" si="30"/>
        <v>98626.835863340864</v>
      </c>
      <c r="K32" s="5">
        <f t="shared" si="24"/>
        <v>261.12479709648102</v>
      </c>
      <c r="L32" s="5">
        <f t="shared" si="25"/>
        <v>492481.36732396315</v>
      </c>
      <c r="M32" s="5">
        <f t="shared" si="16"/>
        <v>6849182.7253865777</v>
      </c>
      <c r="N32" s="33">
        <f t="shared" si="26"/>
        <v>69.445426951310992</v>
      </c>
      <c r="O32" s="4"/>
      <c r="Q32" s="27" t="s">
        <v>40</v>
      </c>
      <c r="R32" s="29">
        <f t="shared" si="17"/>
        <v>98626.835863340864</v>
      </c>
      <c r="S32" s="29">
        <f t="shared" si="18"/>
        <v>492481.36732396315</v>
      </c>
      <c r="T32" s="35">
        <f t="shared" si="19"/>
        <v>69.445426951310992</v>
      </c>
      <c r="U32" s="42">
        <v>0.95864674002964168</v>
      </c>
      <c r="V32" s="43">
        <f>1-U32</f>
        <v>4.1353259970358325E-2</v>
      </c>
      <c r="W32" s="29">
        <f t="shared" si="27"/>
        <v>472115.65731045778</v>
      </c>
      <c r="X32" s="29">
        <f t="shared" si="20"/>
        <v>5983300.3944850629</v>
      </c>
      <c r="Y32" s="35">
        <f t="shared" si="28"/>
        <v>60.666048364114943</v>
      </c>
      <c r="Z32" s="36">
        <f t="shared" si="29"/>
        <v>8.7793785871960495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2176</v>
      </c>
      <c r="E33" s="51">
        <v>1</v>
      </c>
      <c r="F33" s="3">
        <f t="shared" si="21"/>
        <v>4.5955882352941176E-4</v>
      </c>
      <c r="G33" s="2">
        <v>0.5</v>
      </c>
      <c r="H33" s="3">
        <f t="shared" si="22"/>
        <v>2.2951572182694515E-3</v>
      </c>
      <c r="I33" s="3">
        <f t="shared" si="23"/>
        <v>0.99770484278173055</v>
      </c>
      <c r="J33" s="5">
        <f t="shared" si="30"/>
        <v>98365.711066244388</v>
      </c>
      <c r="K33" s="5">
        <f t="shared" si="24"/>
        <v>225.76477178389808</v>
      </c>
      <c r="L33" s="5">
        <f t="shared" si="25"/>
        <v>491264.14340176218</v>
      </c>
      <c r="M33" s="5">
        <f t="shared" si="16"/>
        <v>6356701.3580626147</v>
      </c>
      <c r="N33" s="33">
        <f t="shared" si="26"/>
        <v>64.623142446270677</v>
      </c>
      <c r="O33" s="4"/>
      <c r="Q33" s="27" t="s">
        <v>42</v>
      </c>
      <c r="R33" s="29">
        <f t="shared" si="17"/>
        <v>98365.711066244388</v>
      </c>
      <c r="S33" s="29">
        <f t="shared" si="18"/>
        <v>491264.14340176218</v>
      </c>
      <c r="T33" s="35">
        <f t="shared" si="19"/>
        <v>64.623142446270677</v>
      </c>
      <c r="U33" s="42">
        <v>0.95864674002964168</v>
      </c>
      <c r="V33" s="43">
        <f>1-U33</f>
        <v>4.1353259970358325E-2</v>
      </c>
      <c r="W33" s="29">
        <f t="shared" si="27"/>
        <v>470948.7695655537</v>
      </c>
      <c r="X33" s="29">
        <f t="shared" si="20"/>
        <v>5511184.737174605</v>
      </c>
      <c r="Y33" s="35">
        <f t="shared" si="28"/>
        <v>56.027498580914013</v>
      </c>
      <c r="Z33" s="36">
        <f t="shared" si="29"/>
        <v>8.5956438653566636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2199</v>
      </c>
      <c r="E34" s="51">
        <v>2</v>
      </c>
      <c r="F34" s="3">
        <f t="shared" si="21"/>
        <v>9.0950432014552066E-4</v>
      </c>
      <c r="G34" s="2">
        <v>0.5</v>
      </c>
      <c r="H34" s="3">
        <f t="shared" si="22"/>
        <v>4.5372050816696917E-3</v>
      </c>
      <c r="I34" s="3">
        <f t="shared" si="23"/>
        <v>0.99546279491833034</v>
      </c>
      <c r="J34" s="5">
        <f t="shared" si="30"/>
        <v>98139.946294460489</v>
      </c>
      <c r="K34" s="5">
        <f t="shared" si="24"/>
        <v>445.28106304201674</v>
      </c>
      <c r="L34" s="5">
        <f t="shared" si="25"/>
        <v>489586.52881469746</v>
      </c>
      <c r="M34" s="5">
        <f t="shared" si="16"/>
        <v>5865437.2146608522</v>
      </c>
      <c r="N34" s="33">
        <f t="shared" si="26"/>
        <v>59.766052826869405</v>
      </c>
      <c r="O34" s="4"/>
      <c r="Q34" s="27" t="s">
        <v>44</v>
      </c>
      <c r="R34" s="29">
        <f t="shared" si="17"/>
        <v>98139.946294460489</v>
      </c>
      <c r="S34" s="29">
        <f t="shared" si="18"/>
        <v>489586.52881469746</v>
      </c>
      <c r="T34" s="35">
        <f t="shared" si="19"/>
        <v>59.766052826869405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474497.57836612978</v>
      </c>
      <c r="X34" s="29">
        <f t="shared" si="20"/>
        <v>5040235.9676090516</v>
      </c>
      <c r="Y34" s="35">
        <f t="shared" si="28"/>
        <v>51.357639349895869</v>
      </c>
      <c r="Z34" s="36">
        <f t="shared" si="29"/>
        <v>8.4084134769735357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2146</v>
      </c>
      <c r="E35" s="51">
        <v>1</v>
      </c>
      <c r="F35" s="3">
        <f t="shared" si="21"/>
        <v>4.6598322460391424E-4</v>
      </c>
      <c r="G35" s="2">
        <v>0.5</v>
      </c>
      <c r="H35" s="3">
        <f t="shared" si="22"/>
        <v>2.3272050267628573E-3</v>
      </c>
      <c r="I35" s="3">
        <f t="shared" si="23"/>
        <v>0.99767279497323713</v>
      </c>
      <c r="J35" s="5">
        <f t="shared" si="30"/>
        <v>97694.665231418476</v>
      </c>
      <c r="K35" s="5">
        <f t="shared" si="24"/>
        <v>227.35551601447162</v>
      </c>
      <c r="L35" s="5">
        <f t="shared" si="25"/>
        <v>487904.93736705621</v>
      </c>
      <c r="M35" s="5">
        <f t="shared" si="16"/>
        <v>5375850.6858461546</v>
      </c>
      <c r="N35" s="33">
        <f t="shared" si="26"/>
        <v>55.027064918149577</v>
      </c>
      <c r="O35" s="4"/>
      <c r="Q35" s="27" t="s">
        <v>46</v>
      </c>
      <c r="R35" s="29">
        <f t="shared" si="17"/>
        <v>97694.665231418476</v>
      </c>
      <c r="S35" s="29">
        <f t="shared" si="18"/>
        <v>487904.93736705621</v>
      </c>
      <c r="T35" s="35">
        <f t="shared" si="19"/>
        <v>55.027064918149577</v>
      </c>
      <c r="U35" s="42">
        <v>0.96192878092594225</v>
      </c>
      <c r="V35" s="43">
        <f t="shared" si="31"/>
        <v>3.8071219074057749E-2</v>
      </c>
      <c r="W35" s="29">
        <f t="shared" si="27"/>
        <v>469329.80160924059</v>
      </c>
      <c r="X35" s="29">
        <f t="shared" si="20"/>
        <v>4565738.389242922</v>
      </c>
      <c r="Y35" s="35">
        <f t="shared" si="28"/>
        <v>46.73477695458223</v>
      </c>
      <c r="Z35" s="36">
        <f t="shared" si="29"/>
        <v>8.2922879635673468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2274</v>
      </c>
      <c r="E36" s="51">
        <v>3</v>
      </c>
      <c r="F36" s="3">
        <f t="shared" si="21"/>
        <v>1.3192612137203166E-3</v>
      </c>
      <c r="G36" s="2">
        <v>0.5</v>
      </c>
      <c r="H36" s="3">
        <f t="shared" si="22"/>
        <v>6.5746219592373433E-3</v>
      </c>
      <c r="I36" s="3">
        <f t="shared" si="23"/>
        <v>0.9934253780407627</v>
      </c>
      <c r="J36" s="5">
        <f t="shared" si="30"/>
        <v>97467.309715404001</v>
      </c>
      <c r="K36" s="5">
        <f t="shared" si="24"/>
        <v>640.81071476268244</v>
      </c>
      <c r="L36" s="5">
        <f t="shared" si="25"/>
        <v>485734.52179011336</v>
      </c>
      <c r="M36" s="5">
        <f t="shared" si="16"/>
        <v>4887945.7484790981</v>
      </c>
      <c r="N36" s="33">
        <f t="shared" si="26"/>
        <v>50.149591311707191</v>
      </c>
      <c r="O36" s="4"/>
      <c r="Q36" s="27" t="s">
        <v>48</v>
      </c>
      <c r="R36" s="29">
        <f t="shared" si="17"/>
        <v>97467.309715404001</v>
      </c>
      <c r="S36" s="29">
        <f t="shared" si="18"/>
        <v>485734.52179011336</v>
      </c>
      <c r="T36" s="35">
        <f t="shared" si="19"/>
        <v>50.149591311707191</v>
      </c>
      <c r="U36" s="42">
        <v>0.95558309086652893</v>
      </c>
      <c r="V36" s="43">
        <f t="shared" si="31"/>
        <v>4.4416909133471072E-2</v>
      </c>
      <c r="W36" s="29">
        <f t="shared" si="27"/>
        <v>464159.69567277189</v>
      </c>
      <c r="X36" s="29">
        <f t="shared" si="20"/>
        <v>4096408.5876336815</v>
      </c>
      <c r="Y36" s="35">
        <f t="shared" si="28"/>
        <v>42.028538589962473</v>
      </c>
      <c r="Z36" s="36">
        <f t="shared" si="29"/>
        <v>8.1210527217447179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2698</v>
      </c>
      <c r="E37" s="51">
        <v>2</v>
      </c>
      <c r="F37" s="3">
        <f t="shared" si="21"/>
        <v>7.4128984432913266E-4</v>
      </c>
      <c r="G37" s="2">
        <v>0.5</v>
      </c>
      <c r="H37" s="3">
        <f t="shared" si="22"/>
        <v>3.6995930447650755E-3</v>
      </c>
      <c r="I37" s="3">
        <f t="shared" si="23"/>
        <v>0.99630040695523492</v>
      </c>
      <c r="J37" s="5">
        <f t="shared" si="30"/>
        <v>96826.499000641328</v>
      </c>
      <c r="K37" s="5">
        <f t="shared" si="24"/>
        <v>358.21864225172521</v>
      </c>
      <c r="L37" s="5">
        <f t="shared" si="25"/>
        <v>483236.94839757727</v>
      </c>
      <c r="M37" s="5">
        <f t="shared" si="16"/>
        <v>4402211.2266889848</v>
      </c>
      <c r="N37" s="33">
        <f t="shared" si="26"/>
        <v>45.46494267710564</v>
      </c>
      <c r="O37" s="4"/>
      <c r="Q37" s="27" t="s">
        <v>50</v>
      </c>
      <c r="R37" s="29">
        <f t="shared" si="17"/>
        <v>96826.499000641328</v>
      </c>
      <c r="S37" s="29">
        <f t="shared" si="18"/>
        <v>483236.94839757727</v>
      </c>
      <c r="T37" s="35">
        <f t="shared" si="19"/>
        <v>45.46494267710564</v>
      </c>
      <c r="U37" s="42">
        <v>0.95343645724036619</v>
      </c>
      <c r="V37" s="43">
        <f t="shared" si="31"/>
        <v>4.6563542759633814E-2</v>
      </c>
      <c r="W37" s="29">
        <f t="shared" si="27"/>
        <v>460735.72408783174</v>
      </c>
      <c r="X37" s="29">
        <f t="shared" si="20"/>
        <v>3632248.8919609096</v>
      </c>
      <c r="Y37" s="35">
        <f t="shared" si="28"/>
        <v>37.512963181048725</v>
      </c>
      <c r="Z37" s="36">
        <f t="shared" si="29"/>
        <v>7.9519794960569143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2663</v>
      </c>
      <c r="E38" s="51">
        <v>9</v>
      </c>
      <c r="F38" s="3">
        <f t="shared" si="21"/>
        <v>3.379647014645137E-3</v>
      </c>
      <c r="G38" s="2">
        <v>0.5</v>
      </c>
      <c r="H38" s="3">
        <f t="shared" si="22"/>
        <v>1.6756656116179484E-2</v>
      </c>
      <c r="I38" s="3">
        <f t="shared" si="23"/>
        <v>0.98324334388382051</v>
      </c>
      <c r="J38" s="5">
        <f t="shared" si="30"/>
        <v>96468.280358389602</v>
      </c>
      <c r="K38" s="5">
        <f t="shared" si="24"/>
        <v>1616.4858000847264</v>
      </c>
      <c r="L38" s="5">
        <f t="shared" si="25"/>
        <v>478300.18729173613</v>
      </c>
      <c r="M38" s="5">
        <f t="shared" si="16"/>
        <v>3918974.2782914075</v>
      </c>
      <c r="N38" s="33">
        <f t="shared" si="26"/>
        <v>40.624485724551263</v>
      </c>
      <c r="O38" s="4"/>
      <c r="Q38" s="27" t="s">
        <v>52</v>
      </c>
      <c r="R38" s="29">
        <f t="shared" si="17"/>
        <v>96468.280358389602</v>
      </c>
      <c r="S38" s="29">
        <f t="shared" si="18"/>
        <v>478300.18729173613</v>
      </c>
      <c r="T38" s="35">
        <f t="shared" si="19"/>
        <v>40.624485724551263</v>
      </c>
      <c r="U38" s="42">
        <v>0.93748024841036759</v>
      </c>
      <c r="V38" s="43">
        <f t="shared" si="31"/>
        <v>6.2519751589632411E-2</v>
      </c>
      <c r="W38" s="29">
        <f t="shared" si="27"/>
        <v>448396.97839698213</v>
      </c>
      <c r="X38" s="29">
        <f t="shared" si="20"/>
        <v>3171513.167873078</v>
      </c>
      <c r="Y38" s="35">
        <f t="shared" si="28"/>
        <v>32.876227876049825</v>
      </c>
      <c r="Z38" s="36">
        <f t="shared" si="29"/>
        <v>7.7482578485014386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2456</v>
      </c>
      <c r="E39" s="51">
        <v>6</v>
      </c>
      <c r="F39" s="3">
        <f t="shared" si="21"/>
        <v>2.4429967426710096E-3</v>
      </c>
      <c r="G39" s="2">
        <v>0.5</v>
      </c>
      <c r="H39" s="3">
        <f t="shared" si="22"/>
        <v>1.2140833670578713E-2</v>
      </c>
      <c r="I39" s="3">
        <f t="shared" si="23"/>
        <v>0.98785916632942128</v>
      </c>
      <c r="J39" s="5">
        <f t="shared" si="30"/>
        <v>94851.794558304871</v>
      </c>
      <c r="K39" s="5">
        <f t="shared" si="24"/>
        <v>1151.5798610882825</v>
      </c>
      <c r="L39" s="5">
        <f t="shared" si="25"/>
        <v>471380.02313880366</v>
      </c>
      <c r="M39" s="5">
        <f t="shared" si="16"/>
        <v>3440674.0909996713</v>
      </c>
      <c r="N39" s="33">
        <f t="shared" si="26"/>
        <v>36.274211858845831</v>
      </c>
      <c r="O39" s="4"/>
      <c r="Q39" s="27" t="s">
        <v>54</v>
      </c>
      <c r="R39" s="29">
        <f t="shared" si="17"/>
        <v>94851.794558304871</v>
      </c>
      <c r="S39" s="29">
        <f t="shared" si="18"/>
        <v>471380.02313880366</v>
      </c>
      <c r="T39" s="35">
        <f t="shared" si="19"/>
        <v>36.274211858845831</v>
      </c>
      <c r="U39" s="42">
        <v>0.91788799906018037</v>
      </c>
      <c r="V39" s="43">
        <f t="shared" si="31"/>
        <v>8.2112000939819629E-2</v>
      </c>
      <c r="W39" s="29">
        <f t="shared" si="27"/>
        <v>432674.06623581803</v>
      </c>
      <c r="X39" s="29">
        <f t="shared" si="20"/>
        <v>2723116.1894760961</v>
      </c>
      <c r="Y39" s="35">
        <f t="shared" si="28"/>
        <v>28.709168889811693</v>
      </c>
      <c r="Z39" s="36">
        <f t="shared" si="29"/>
        <v>7.5650429690341383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1934</v>
      </c>
      <c r="E40" s="51">
        <v>4</v>
      </c>
      <c r="F40" s="3">
        <f t="shared" si="21"/>
        <v>2.0682523267838678E-3</v>
      </c>
      <c r="G40" s="2">
        <v>0.5</v>
      </c>
      <c r="H40" s="3">
        <f t="shared" si="22"/>
        <v>1.0288065843621399E-2</v>
      </c>
      <c r="I40" s="3">
        <f t="shared" si="23"/>
        <v>0.98971193415637859</v>
      </c>
      <c r="J40" s="5">
        <f t="shared" si="30"/>
        <v>93700.214697216594</v>
      </c>
      <c r="K40" s="5">
        <f t="shared" si="24"/>
        <v>963.99397836642584</v>
      </c>
      <c r="L40" s="5">
        <f t="shared" si="25"/>
        <v>466091.08854016691</v>
      </c>
      <c r="M40" s="5">
        <f t="shared" si="16"/>
        <v>2969294.0678608674</v>
      </c>
      <c r="N40" s="33">
        <f t="shared" si="26"/>
        <v>31.689298444575194</v>
      </c>
      <c r="O40" s="4"/>
      <c r="Q40" s="27" t="s">
        <v>56</v>
      </c>
      <c r="R40" s="29">
        <f t="shared" si="17"/>
        <v>93700.214697216594</v>
      </c>
      <c r="S40" s="29">
        <f t="shared" si="18"/>
        <v>466091.08854016691</v>
      </c>
      <c r="T40" s="35">
        <f t="shared" si="19"/>
        <v>31.689298444575194</v>
      </c>
      <c r="U40" s="42">
        <v>0.89571782863194893</v>
      </c>
      <c r="V40" s="43">
        <f t="shared" si="31"/>
        <v>0.10428217136805107</v>
      </c>
      <c r="W40" s="29">
        <f t="shared" si="27"/>
        <v>417486.09777189977</v>
      </c>
      <c r="X40" s="29">
        <f t="shared" si="20"/>
        <v>2290442.1232402781</v>
      </c>
      <c r="Y40" s="35">
        <f t="shared" si="28"/>
        <v>24.444363661722928</v>
      </c>
      <c r="Z40" s="36">
        <f t="shared" si="29"/>
        <v>7.2449347828522654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1588</v>
      </c>
      <c r="E41" s="51">
        <v>9</v>
      </c>
      <c r="F41" s="3">
        <f t="shared" si="21"/>
        <v>5.6675062972292188E-3</v>
      </c>
      <c r="G41" s="2">
        <v>0.5</v>
      </c>
      <c r="H41" s="3">
        <f t="shared" si="22"/>
        <v>2.7941633033219494E-2</v>
      </c>
      <c r="I41" s="3">
        <f t="shared" si="23"/>
        <v>0.9720583669667805</v>
      </c>
      <c r="J41" s="5">
        <f t="shared" si="30"/>
        <v>92736.220718850163</v>
      </c>
      <c r="K41" s="5">
        <f t="shared" si="24"/>
        <v>2591.2014482137579</v>
      </c>
      <c r="L41" s="5">
        <f t="shared" si="25"/>
        <v>457203.09997371637</v>
      </c>
      <c r="M41" s="5">
        <f t="shared" si="16"/>
        <v>2503202.9793207003</v>
      </c>
      <c r="N41" s="33">
        <f t="shared" si="26"/>
        <v>26.992721505329612</v>
      </c>
      <c r="O41" s="4"/>
      <c r="Q41" s="27" t="s">
        <v>58</v>
      </c>
      <c r="R41" s="29">
        <f t="shared" si="17"/>
        <v>92736.220718850163</v>
      </c>
      <c r="S41" s="29">
        <f t="shared" si="18"/>
        <v>457203.09997371637</v>
      </c>
      <c r="T41" s="35">
        <f t="shared" si="19"/>
        <v>26.992721505329612</v>
      </c>
      <c r="U41" s="42">
        <v>0.86473435856680392</v>
      </c>
      <c r="V41" s="43">
        <f t="shared" si="31"/>
        <v>0.13526564143319608</v>
      </c>
      <c r="W41" s="29">
        <f t="shared" si="27"/>
        <v>395359.22939052596</v>
      </c>
      <c r="X41" s="29">
        <f t="shared" si="20"/>
        <v>1872956.0254683781</v>
      </c>
      <c r="Y41" s="35">
        <f t="shared" si="28"/>
        <v>20.196596442577146</v>
      </c>
      <c r="Z41" s="36">
        <f t="shared" si="29"/>
        <v>6.7961250627524663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1120</v>
      </c>
      <c r="E42" s="51">
        <v>12</v>
      </c>
      <c r="F42" s="3">
        <f t="shared" si="21"/>
        <v>1.0714285714285714E-2</v>
      </c>
      <c r="G42" s="2">
        <v>0.5</v>
      </c>
      <c r="H42" s="3">
        <f t="shared" si="22"/>
        <v>5.2173913043478272E-2</v>
      </c>
      <c r="I42" s="3">
        <f t="shared" si="23"/>
        <v>0.94782608695652171</v>
      </c>
      <c r="J42" s="5">
        <f t="shared" si="30"/>
        <v>90145.019270636403</v>
      </c>
      <c r="K42" s="5">
        <f t="shared" si="24"/>
        <v>4703.2183967288565</v>
      </c>
      <c r="L42" s="5">
        <f t="shared" si="25"/>
        <v>438967.05036135984</v>
      </c>
      <c r="M42" s="5">
        <f t="shared" si="16"/>
        <v>2045999.879346984</v>
      </c>
      <c r="N42" s="33">
        <f t="shared" si="26"/>
        <v>22.696760130522737</v>
      </c>
      <c r="O42" s="4"/>
      <c r="Q42" s="27" t="s">
        <v>60</v>
      </c>
      <c r="R42" s="29">
        <f t="shared" si="17"/>
        <v>90145.019270636403</v>
      </c>
      <c r="S42" s="29">
        <f t="shared" si="18"/>
        <v>438967.05036135984</v>
      </c>
      <c r="T42" s="35">
        <f t="shared" si="19"/>
        <v>22.696760130522737</v>
      </c>
      <c r="U42" s="42">
        <v>0.81758889711164551</v>
      </c>
      <c r="V42" s="43">
        <f t="shared" si="31"/>
        <v>0.18241110288835449</v>
      </c>
      <c r="W42" s="29">
        <f t="shared" si="27"/>
        <v>358894.58657329634</v>
      </c>
      <c r="X42" s="29">
        <f t="shared" si="20"/>
        <v>1477596.7960778521</v>
      </c>
      <c r="Y42" s="35">
        <f t="shared" si="28"/>
        <v>16.391330414404386</v>
      </c>
      <c r="Z42" s="36">
        <f t="shared" si="29"/>
        <v>6.3054297161183506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792</v>
      </c>
      <c r="E43" s="51">
        <v>20</v>
      </c>
      <c r="F43" s="3">
        <f t="shared" si="21"/>
        <v>2.5252525252525252E-2</v>
      </c>
      <c r="G43" s="2">
        <v>0.5</v>
      </c>
      <c r="H43" s="3">
        <f t="shared" si="22"/>
        <v>0.11876484560570072</v>
      </c>
      <c r="I43" s="3">
        <f t="shared" si="23"/>
        <v>0.88123515439429934</v>
      </c>
      <c r="J43" s="5">
        <f t="shared" si="30"/>
        <v>85441.800873907545</v>
      </c>
      <c r="K43" s="5">
        <f t="shared" si="24"/>
        <v>10147.482289062655</v>
      </c>
      <c r="L43" s="5">
        <f t="shared" si="25"/>
        <v>401840.29864688113</v>
      </c>
      <c r="M43" s="5">
        <f t="shared" si="16"/>
        <v>1607032.828985624</v>
      </c>
      <c r="N43" s="33">
        <f t="shared" si="26"/>
        <v>18.808508394588205</v>
      </c>
      <c r="O43" s="4"/>
      <c r="Q43" s="27" t="s">
        <v>62</v>
      </c>
      <c r="R43" s="29">
        <f t="shared" si="17"/>
        <v>85441.800873907545</v>
      </c>
      <c r="S43" s="29">
        <f t="shared" si="18"/>
        <v>401840.29864688113</v>
      </c>
      <c r="T43" s="35">
        <f t="shared" si="19"/>
        <v>18.808508394588205</v>
      </c>
      <c r="U43" s="42">
        <v>0.77888026534586052</v>
      </c>
      <c r="V43" s="43">
        <f t="shared" si="31"/>
        <v>0.22111973465413948</v>
      </c>
      <c r="W43" s="29">
        <f t="shared" si="27"/>
        <v>312985.47843674262</v>
      </c>
      <c r="X43" s="29">
        <f t="shared" si="20"/>
        <v>1118702.2095045559</v>
      </c>
      <c r="Y43" s="35">
        <f t="shared" si="28"/>
        <v>13.0931487639815</v>
      </c>
      <c r="Z43" s="36">
        <f t="shared" si="29"/>
        <v>5.7153596306067058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567</v>
      </c>
      <c r="E44" s="51">
        <v>17</v>
      </c>
      <c r="F44" s="3">
        <f t="shared" si="21"/>
        <v>2.9982363315696647E-2</v>
      </c>
      <c r="G44" s="2">
        <v>0.5</v>
      </c>
      <c r="H44" s="3">
        <f t="shared" si="22"/>
        <v>0.13945857260049219</v>
      </c>
      <c r="I44" s="3">
        <f t="shared" si="23"/>
        <v>0.86054142739950779</v>
      </c>
      <c r="J44" s="5">
        <f t="shared" si="30"/>
        <v>75294.318584844892</v>
      </c>
      <c r="K44" s="5">
        <f t="shared" si="24"/>
        <v>10500.43819476918</v>
      </c>
      <c r="L44" s="5">
        <f t="shared" si="25"/>
        <v>350220.49743730156</v>
      </c>
      <c r="M44" s="5">
        <f t="shared" si="16"/>
        <v>1205192.5303387428</v>
      </c>
      <c r="N44" s="33">
        <f t="shared" si="26"/>
        <v>16.00642057714726</v>
      </c>
      <c r="O44" s="4"/>
      <c r="Q44" s="27" t="s">
        <v>64</v>
      </c>
      <c r="R44" s="29">
        <f t="shared" si="17"/>
        <v>75294.318584844892</v>
      </c>
      <c r="S44" s="29">
        <f t="shared" si="18"/>
        <v>350220.49743730156</v>
      </c>
      <c r="T44" s="35">
        <f t="shared" si="19"/>
        <v>16.00642057714726</v>
      </c>
      <c r="U44" s="42">
        <v>0.71980976748499381</v>
      </c>
      <c r="V44" s="43">
        <f t="shared" si="31"/>
        <v>0.28019023251500619</v>
      </c>
      <c r="W44" s="29">
        <f t="shared" si="27"/>
        <v>252092.13482882289</v>
      </c>
      <c r="X44" s="29">
        <f t="shared" si="20"/>
        <v>805716.73106781335</v>
      </c>
      <c r="Y44" s="35">
        <f t="shared" si="28"/>
        <v>10.70089677695797</v>
      </c>
      <c r="Z44" s="36">
        <f t="shared" si="29"/>
        <v>5.3055238001892899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417</v>
      </c>
      <c r="E45" s="51">
        <v>19</v>
      </c>
      <c r="F45" s="3">
        <f t="shared" si="21"/>
        <v>4.5563549160671464E-2</v>
      </c>
      <c r="G45" s="2">
        <v>0.5</v>
      </c>
      <c r="H45" s="3">
        <f t="shared" si="22"/>
        <v>0.20452099031216361</v>
      </c>
      <c r="I45" s="3">
        <f t="shared" si="23"/>
        <v>0.79547900968783636</v>
      </c>
      <c r="J45" s="5">
        <f t="shared" si="30"/>
        <v>64793.880390075712</v>
      </c>
      <c r="K45" s="5">
        <f t="shared" si="24"/>
        <v>13251.708583546162</v>
      </c>
      <c r="L45" s="5">
        <f t="shared" si="25"/>
        <v>290840.13049151318</v>
      </c>
      <c r="M45" s="5">
        <f t="shared" si="16"/>
        <v>854972.0329014411</v>
      </c>
      <c r="N45" s="33">
        <f t="shared" si="26"/>
        <v>13.195258992890857</v>
      </c>
      <c r="O45" s="4"/>
      <c r="Q45" s="27" t="s">
        <v>66</v>
      </c>
      <c r="R45" s="29">
        <f t="shared" si="17"/>
        <v>64793.880390075712</v>
      </c>
      <c r="S45" s="29">
        <f t="shared" si="18"/>
        <v>290840.13049151318</v>
      </c>
      <c r="T45" s="35">
        <f t="shared" si="19"/>
        <v>13.195258992890857</v>
      </c>
      <c r="U45" s="42">
        <v>0.68480776711742686</v>
      </c>
      <c r="V45" s="43">
        <f t="shared" si="31"/>
        <v>0.31519223288257314</v>
      </c>
      <c r="W45" s="29">
        <f t="shared" si="27"/>
        <v>199169.5803500342</v>
      </c>
      <c r="X45" s="29">
        <f t="shared" si="20"/>
        <v>553624.59623899043</v>
      </c>
      <c r="Y45" s="35">
        <f t="shared" si="28"/>
        <v>8.5443963674660157</v>
      </c>
      <c r="Z45" s="36">
        <f t="shared" si="29"/>
        <v>4.6508626254248409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238</v>
      </c>
      <c r="E46" s="51">
        <v>14</v>
      </c>
      <c r="F46" s="3">
        <f t="shared" si="21"/>
        <v>5.8823529411764705E-2</v>
      </c>
      <c r="G46" s="2">
        <v>0.5</v>
      </c>
      <c r="H46" s="3">
        <f t="shared" si="22"/>
        <v>0.25641025641025644</v>
      </c>
      <c r="I46" s="3">
        <f t="shared" si="23"/>
        <v>0.74358974358974361</v>
      </c>
      <c r="J46" s="5">
        <f t="shared" si="30"/>
        <v>51542.17180652955</v>
      </c>
      <c r="K46" s="5">
        <f t="shared" si="24"/>
        <v>13215.941488853732</v>
      </c>
      <c r="L46" s="5">
        <f t="shared" si="25"/>
        <v>224671.00531051343</v>
      </c>
      <c r="M46" s="5">
        <f>L46+M47</f>
        <v>564131.90240992792</v>
      </c>
      <c r="N46" s="33">
        <f t="shared" si="26"/>
        <v>10.945054945054947</v>
      </c>
      <c r="O46" s="4"/>
      <c r="Q46" s="27" t="s">
        <v>68</v>
      </c>
      <c r="R46" s="29">
        <f t="shared" si="17"/>
        <v>51542.17180652955</v>
      </c>
      <c r="S46" s="29">
        <f t="shared" si="18"/>
        <v>224671.00531051343</v>
      </c>
      <c r="T46" s="35">
        <f t="shared" si="19"/>
        <v>10.945054945054947</v>
      </c>
      <c r="U46" s="42">
        <v>0.65629805890441617</v>
      </c>
      <c r="V46" s="43">
        <f t="shared" si="31"/>
        <v>0.34370194109558383</v>
      </c>
      <c r="W46" s="29">
        <f t="shared" si="27"/>
        <v>147451.14467739375</v>
      </c>
      <c r="X46" s="29">
        <f>X47+W46</f>
        <v>354455.01588895626</v>
      </c>
      <c r="Y46" s="35">
        <f t="shared" si="28"/>
        <v>6.8769903064902014</v>
      </c>
      <c r="Z46" s="36">
        <f t="shared" si="29"/>
        <v>4.0680646385647456</v>
      </c>
    </row>
    <row r="47" spans="1:26" s="2" customFormat="1" x14ac:dyDescent="0.25">
      <c r="A47" s="12">
        <v>19</v>
      </c>
      <c r="B47" s="13" t="s">
        <v>69</v>
      </c>
      <c r="C47" s="12"/>
      <c r="D47">
        <v>186</v>
      </c>
      <c r="E47" s="51">
        <v>21</v>
      </c>
      <c r="F47" s="17">
        <f t="shared" si="21"/>
        <v>0.11290322580645161</v>
      </c>
      <c r="G47" s="12"/>
      <c r="H47" s="17">
        <v>1</v>
      </c>
      <c r="I47" s="17">
        <f t="shared" si="23"/>
        <v>0</v>
      </c>
      <c r="J47" s="21">
        <f t="shared" si="30"/>
        <v>38326.230317675821</v>
      </c>
      <c r="K47" s="21">
        <f t="shared" si="24"/>
        <v>38326.230317675821</v>
      </c>
      <c r="L47" s="21">
        <f>K47/F47</f>
        <v>339460.89709941443</v>
      </c>
      <c r="M47" s="21">
        <f>L47</f>
        <v>339460.89709941443</v>
      </c>
      <c r="N47" s="34">
        <f t="shared" si="26"/>
        <v>8.8571428571428577</v>
      </c>
      <c r="O47" s="4"/>
      <c r="Q47" s="30" t="s">
        <v>69</v>
      </c>
      <c r="R47" s="31">
        <f t="shared" si="17"/>
        <v>38326.230317675821</v>
      </c>
      <c r="S47" s="31">
        <f t="shared" si="18"/>
        <v>339460.89709941443</v>
      </c>
      <c r="T47" s="38">
        <f t="shared" si="19"/>
        <v>8.8571428571428577</v>
      </c>
      <c r="U47" s="44">
        <v>0.6098018151143324</v>
      </c>
      <c r="V47" s="45">
        <f t="shared" si="31"/>
        <v>0.3901981848856676</v>
      </c>
      <c r="W47" s="31">
        <f t="shared" si="27"/>
        <v>207003.87121156254</v>
      </c>
      <c r="X47" s="31">
        <f>W47</f>
        <v>207003.87121156254</v>
      </c>
      <c r="Y47" s="38">
        <f t="shared" si="28"/>
        <v>5.4011017910126586</v>
      </c>
      <c r="Z47" s="37">
        <f t="shared" si="29"/>
        <v>3.456041066130199</v>
      </c>
    </row>
    <row r="48" spans="1:26" s="2" customFormat="1" ht="13.2" x14ac:dyDescent="0.25">
      <c r="B48" s="2" t="s">
        <v>70</v>
      </c>
      <c r="D48" s="25">
        <f>SUM(D29:D47)</f>
        <v>29277</v>
      </c>
      <c r="E48" s="25">
        <f>SUM(E29:E47)</f>
        <v>146</v>
      </c>
    </row>
    <row r="51" spans="1:26" s="2" customFormat="1" ht="18" thickBot="1" x14ac:dyDescent="0.35">
      <c r="B51" s="65" t="s">
        <v>89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Q51" s="66" t="s">
        <v>92</v>
      </c>
      <c r="R51" s="67"/>
      <c r="S51" s="67"/>
      <c r="T51" s="67"/>
      <c r="U51" s="67"/>
      <c r="V51" s="67"/>
      <c r="W51" s="67"/>
      <c r="X51" s="67"/>
      <c r="Y51" s="67"/>
      <c r="Z51" s="68"/>
    </row>
    <row r="52" spans="1:26" s="9" customFormat="1" ht="14.25" customHeight="1" x14ac:dyDescent="0.35">
      <c r="A52" s="7"/>
      <c r="B52" s="62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3" t="s">
        <v>14</v>
      </c>
      <c r="S52" s="73"/>
      <c r="T52" s="73"/>
      <c r="U52" s="70" t="s">
        <v>15</v>
      </c>
      <c r="V52" s="74" t="s">
        <v>16</v>
      </c>
      <c r="W52" s="75" t="s">
        <v>17</v>
      </c>
      <c r="X52" s="75" t="s">
        <v>18</v>
      </c>
      <c r="Y52" s="76" t="s">
        <v>19</v>
      </c>
      <c r="Z52" s="76" t="s">
        <v>20</v>
      </c>
    </row>
    <row r="53" spans="1:26" s="10" customFormat="1" ht="35.549999999999997" customHeight="1" thickBot="1" x14ac:dyDescent="0.35">
      <c r="B53" s="63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0"/>
      <c r="V53" s="74"/>
      <c r="W53" s="75"/>
      <c r="X53" s="75"/>
      <c r="Y53" s="76"/>
      <c r="Z53" s="76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696</v>
      </c>
      <c r="E54" s="49">
        <f>E4+E29</f>
        <v>5</v>
      </c>
      <c r="F54" s="3">
        <f>E54/D54</f>
        <v>7.1839080459770114E-3</v>
      </c>
      <c r="G54" s="2">
        <v>0.3</v>
      </c>
      <c r="H54" s="18">
        <f>C54*F54/(1+(1-G54)*C54*F54)</f>
        <v>7.1479628305932807E-3</v>
      </c>
      <c r="I54" s="18">
        <f>1-H54</f>
        <v>0.99285203716940673</v>
      </c>
      <c r="J54" s="19">
        <v>100000</v>
      </c>
      <c r="K54" s="20">
        <f>J54*H54</f>
        <v>714.79628305932806</v>
      </c>
      <c r="L54" s="20">
        <f>C54*(J55+G54*K54)</f>
        <v>99499.642601858461</v>
      </c>
      <c r="M54" s="5">
        <f t="shared" ref="M54:M70" si="32">L54+M55</f>
        <v>7392352.3626828808</v>
      </c>
      <c r="N54" s="32">
        <f>M54/J54</f>
        <v>73.923523626828811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99499.642601858461</v>
      </c>
      <c r="T54" s="35">
        <f t="shared" ref="T54:T72" si="35">N54</f>
        <v>73.923523626828811</v>
      </c>
      <c r="U54" s="42">
        <v>0.96170886472285344</v>
      </c>
      <c r="V54" s="43">
        <f>1-U54</f>
        <v>3.829113527714656E-2</v>
      </c>
      <c r="W54" s="29">
        <f>S54*U54</f>
        <v>95689.688326962962</v>
      </c>
      <c r="X54" s="29">
        <f t="shared" ref="X54:X70" si="36">X55+W54</f>
        <v>6582736.6484786887</v>
      </c>
      <c r="Y54" s="40">
        <f>X54/R54</f>
        <v>65.827366484786893</v>
      </c>
      <c r="Z54" s="36">
        <f>T54-Y54</f>
        <v>8.0961571420419176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3308</v>
      </c>
      <c r="E55" s="49">
        <f t="shared" si="37"/>
        <v>1</v>
      </c>
      <c r="F55" s="3">
        <f t="shared" ref="F55:F72" si="38">E55/D55</f>
        <v>3.0229746070133009E-4</v>
      </c>
      <c r="G55" s="2">
        <v>0.4</v>
      </c>
      <c r="H55" s="3">
        <f t="shared" ref="H55:H71" si="39">C55*F55/(1+(1-G55)*C55*F55)</f>
        <v>1.2083131947800869E-3</v>
      </c>
      <c r="I55" s="3">
        <f t="shared" ref="I55:I72" si="40">1-H55</f>
        <v>0.9987916868052199</v>
      </c>
      <c r="J55" s="5">
        <f>I54*J54</f>
        <v>99285.203716940669</v>
      </c>
      <c r="K55" s="5">
        <f t="shared" ref="K55:K72" si="41">J55*H55</f>
        <v>119.96762169760834</v>
      </c>
      <c r="L55" s="5">
        <f t="shared" ref="L55:L71" si="42">C55*(J56+G55*K55)</f>
        <v>396852.89257568843</v>
      </c>
      <c r="M55" s="5">
        <f t="shared" si="32"/>
        <v>7292852.720081022</v>
      </c>
      <c r="N55" s="33">
        <f t="shared" ref="N55:N72" si="43">M55/J55</f>
        <v>73.453570593184665</v>
      </c>
      <c r="O55" s="4"/>
      <c r="Q55" s="27" t="s">
        <v>36</v>
      </c>
      <c r="R55" s="29">
        <f t="shared" si="33"/>
        <v>99285.203716940669</v>
      </c>
      <c r="S55" s="29">
        <f t="shared" si="34"/>
        <v>396852.89257568843</v>
      </c>
      <c r="T55" s="35">
        <f t="shared" si="35"/>
        <v>73.453570593184665</v>
      </c>
      <c r="U55" s="42">
        <v>0.96170886472285344</v>
      </c>
      <c r="V55" s="43">
        <f>1-U55</f>
        <v>3.829113527714656E-2</v>
      </c>
      <c r="W55" s="29">
        <f t="shared" ref="W55:W72" si="44">S55*U55</f>
        <v>381656.94478094584</v>
      </c>
      <c r="X55" s="29">
        <f t="shared" si="36"/>
        <v>6487046.9601517254</v>
      </c>
      <c r="Y55" s="35">
        <f t="shared" ref="Y55:Y72" si="45">X55/R55</f>
        <v>65.337499620246689</v>
      </c>
      <c r="Z55" s="36">
        <f t="shared" ref="Z55:Z72" si="46">T55-Y55</f>
        <v>8.1160709729379761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4023</v>
      </c>
      <c r="E56" s="49">
        <f t="shared" si="37"/>
        <v>1</v>
      </c>
      <c r="F56" s="3">
        <f t="shared" si="38"/>
        <v>2.4857071836937607E-4</v>
      </c>
      <c r="G56" s="2">
        <v>0.5</v>
      </c>
      <c r="H56" s="3">
        <f t="shared" si="39"/>
        <v>1.2420817289777667E-3</v>
      </c>
      <c r="I56" s="3">
        <f t="shared" si="40"/>
        <v>0.99875791827102223</v>
      </c>
      <c r="J56" s="5">
        <f t="shared" ref="J56:J72" si="47">I55*J55</f>
        <v>99165.236095243061</v>
      </c>
      <c r="K56" s="5">
        <f t="shared" si="41"/>
        <v>123.17132790366794</v>
      </c>
      <c r="L56" s="5">
        <f t="shared" si="42"/>
        <v>495518.25215645612</v>
      </c>
      <c r="M56" s="5">
        <f t="shared" si="32"/>
        <v>6895999.8275053333</v>
      </c>
      <c r="N56" s="33">
        <f t="shared" si="43"/>
        <v>69.540497245245135</v>
      </c>
      <c r="O56" s="4"/>
      <c r="Q56" s="27" t="s">
        <v>38</v>
      </c>
      <c r="R56" s="29">
        <f t="shared" si="33"/>
        <v>99165.236095243061</v>
      </c>
      <c r="S56" s="29">
        <f t="shared" si="34"/>
        <v>495518.25215645612</v>
      </c>
      <c r="T56" s="35">
        <f t="shared" si="35"/>
        <v>69.540497245245135</v>
      </c>
      <c r="U56" s="42">
        <v>0.96170886472285344</v>
      </c>
      <c r="V56" s="43">
        <f>1-U56</f>
        <v>3.829113527714656E-2</v>
      </c>
      <c r="W56" s="29">
        <f t="shared" si="44"/>
        <v>476544.29573083803</v>
      </c>
      <c r="X56" s="29">
        <f t="shared" si="36"/>
        <v>6105390.0153707797</v>
      </c>
      <c r="Y56" s="35">
        <f t="shared" si="45"/>
        <v>61.56784631165371</v>
      </c>
      <c r="Z56" s="36">
        <f t="shared" si="46"/>
        <v>7.9726509335914244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3972</v>
      </c>
      <c r="E57" s="49">
        <f t="shared" si="37"/>
        <v>4</v>
      </c>
      <c r="F57" s="3">
        <f t="shared" si="38"/>
        <v>1.0070493454179255E-3</v>
      </c>
      <c r="G57" s="2">
        <v>0.5</v>
      </c>
      <c r="H57" s="3">
        <f t="shared" si="39"/>
        <v>5.02260170768458E-3</v>
      </c>
      <c r="I57" s="3">
        <f t="shared" si="40"/>
        <v>0.99497739829231546</v>
      </c>
      <c r="J57" s="5">
        <f t="shared" si="47"/>
        <v>99042.064767339398</v>
      </c>
      <c r="K57" s="5">
        <f t="shared" si="41"/>
        <v>497.44884363304561</v>
      </c>
      <c r="L57" s="5">
        <f t="shared" si="42"/>
        <v>493966.70172761439</v>
      </c>
      <c r="M57" s="5">
        <f t="shared" si="32"/>
        <v>6400481.5753488773</v>
      </c>
      <c r="N57" s="33">
        <f t="shared" si="43"/>
        <v>64.62387057846891</v>
      </c>
      <c r="O57" s="4"/>
      <c r="Q57" s="27" t="s">
        <v>40</v>
      </c>
      <c r="R57" s="29">
        <f t="shared" si="33"/>
        <v>99042.064767339398</v>
      </c>
      <c r="S57" s="29">
        <f t="shared" si="34"/>
        <v>493966.70172761439</v>
      </c>
      <c r="T57" s="35">
        <f t="shared" si="35"/>
        <v>64.62387057846891</v>
      </c>
      <c r="U57" s="42">
        <v>0.96170886472285344</v>
      </c>
      <c r="V57" s="43">
        <f>1-U57</f>
        <v>3.829113527714656E-2</v>
      </c>
      <c r="W57" s="29">
        <f t="shared" si="44"/>
        <v>475052.15592935641</v>
      </c>
      <c r="X57" s="29">
        <f t="shared" si="36"/>
        <v>5628845.719639942</v>
      </c>
      <c r="Y57" s="35">
        <f t="shared" si="45"/>
        <v>56.832879371635819</v>
      </c>
      <c r="Z57" s="36">
        <f t="shared" si="46"/>
        <v>7.7909912068330911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4448</v>
      </c>
      <c r="E58" s="49">
        <f t="shared" si="37"/>
        <v>4</v>
      </c>
      <c r="F58" s="3">
        <f t="shared" si="38"/>
        <v>8.9928057553956839E-4</v>
      </c>
      <c r="G58" s="2">
        <v>0.5</v>
      </c>
      <c r="H58" s="3">
        <f t="shared" si="39"/>
        <v>4.4863167339614174E-3</v>
      </c>
      <c r="I58" s="3">
        <f t="shared" si="40"/>
        <v>0.99551368326603862</v>
      </c>
      <c r="J58" s="5">
        <f t="shared" si="47"/>
        <v>98544.615923706355</v>
      </c>
      <c r="K58" s="5">
        <f t="shared" si="41"/>
        <v>442.10235946032458</v>
      </c>
      <c r="L58" s="5">
        <f t="shared" si="42"/>
        <v>491617.82371988101</v>
      </c>
      <c r="M58" s="5">
        <f t="shared" si="32"/>
        <v>5906514.8736212626</v>
      </c>
      <c r="N58" s="33">
        <f t="shared" si="43"/>
        <v>59.937469117481882</v>
      </c>
      <c r="O58" s="4"/>
      <c r="Q58" s="27" t="s">
        <v>42</v>
      </c>
      <c r="R58" s="29">
        <f t="shared" si="33"/>
        <v>98544.615923706355</v>
      </c>
      <c r="S58" s="29">
        <f t="shared" si="34"/>
        <v>491617.82371988101</v>
      </c>
      <c r="T58" s="35">
        <f t="shared" si="35"/>
        <v>59.937469117481882</v>
      </c>
      <c r="U58" s="42">
        <v>0.96170886472285344</v>
      </c>
      <c r="V58" s="43">
        <f>1-U58</f>
        <v>3.829113527714656E-2</v>
      </c>
      <c r="W58" s="29">
        <f t="shared" si="44"/>
        <v>472793.21912716667</v>
      </c>
      <c r="X58" s="29">
        <f t="shared" si="36"/>
        <v>5153793.5637105852</v>
      </c>
      <c r="Y58" s="35">
        <f t="shared" si="45"/>
        <v>52.299088239388681</v>
      </c>
      <c r="Z58" s="36">
        <f t="shared" si="46"/>
        <v>7.6383808780932014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4461</v>
      </c>
      <c r="E59" s="49">
        <f t="shared" si="37"/>
        <v>7</v>
      </c>
      <c r="F59" s="3">
        <f t="shared" si="38"/>
        <v>1.5691548980049316E-3</v>
      </c>
      <c r="G59" s="2">
        <v>0.5</v>
      </c>
      <c r="H59" s="3">
        <f t="shared" si="39"/>
        <v>7.8151166685274092E-3</v>
      </c>
      <c r="I59" s="3">
        <f t="shared" si="40"/>
        <v>0.99218488333147259</v>
      </c>
      <c r="J59" s="5">
        <f t="shared" si="47"/>
        <v>98102.513564246037</v>
      </c>
      <c r="K59" s="5">
        <f t="shared" si="41"/>
        <v>766.6825889803755</v>
      </c>
      <c r="L59" s="5">
        <f t="shared" si="42"/>
        <v>488595.86134877929</v>
      </c>
      <c r="M59" s="5">
        <f t="shared" si="32"/>
        <v>5414897.0499013821</v>
      </c>
      <c r="N59" s="33">
        <f t="shared" si="43"/>
        <v>55.196313052215913</v>
      </c>
      <c r="O59" s="4"/>
      <c r="Q59" s="27" t="s">
        <v>44</v>
      </c>
      <c r="R59" s="29">
        <f t="shared" si="33"/>
        <v>98102.513564246037</v>
      </c>
      <c r="S59" s="29">
        <f t="shared" si="34"/>
        <v>488595.86134877929</v>
      </c>
      <c r="T59" s="35">
        <f t="shared" si="35"/>
        <v>55.196313052215913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470562.61339867534</v>
      </c>
      <c r="X59" s="29">
        <f t="shared" si="36"/>
        <v>4681000.3445834182</v>
      </c>
      <c r="Y59" s="35">
        <f t="shared" si="45"/>
        <v>47.715396624551246</v>
      </c>
      <c r="Z59" s="36">
        <f t="shared" si="46"/>
        <v>7.4809164276646669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4396</v>
      </c>
      <c r="E60" s="49">
        <f t="shared" si="37"/>
        <v>12</v>
      </c>
      <c r="F60" s="3">
        <f t="shared" si="38"/>
        <v>2.7297543221110102E-3</v>
      </c>
      <c r="G60" s="2">
        <v>0.5</v>
      </c>
      <c r="H60" s="3">
        <f t="shared" si="39"/>
        <v>1.3556258472661549E-2</v>
      </c>
      <c r="I60" s="3">
        <f t="shared" si="40"/>
        <v>0.98644374152733849</v>
      </c>
      <c r="J60" s="5">
        <f t="shared" si="47"/>
        <v>97335.830975265664</v>
      </c>
      <c r="K60" s="5">
        <f t="shared" si="41"/>
        <v>1319.5096833519976</v>
      </c>
      <c r="L60" s="5">
        <f t="shared" si="42"/>
        <v>483380.38066794834</v>
      </c>
      <c r="M60" s="5">
        <f t="shared" si="32"/>
        <v>4926301.1885526031</v>
      </c>
      <c r="N60" s="33">
        <f t="shared" si="43"/>
        <v>50.61138472023157</v>
      </c>
      <c r="O60" s="4"/>
      <c r="Q60" s="27" t="s">
        <v>46</v>
      </c>
      <c r="R60" s="29">
        <f t="shared" si="33"/>
        <v>97335.830975265664</v>
      </c>
      <c r="S60" s="29">
        <f t="shared" si="34"/>
        <v>483380.38066794834</v>
      </c>
      <c r="T60" s="35">
        <f t="shared" si="35"/>
        <v>50.61138472023157</v>
      </c>
      <c r="U60" s="42">
        <v>0.95736753435116873</v>
      </c>
      <c r="V60" s="43">
        <f t="shared" si="48"/>
        <v>4.2632465648831275E-2</v>
      </c>
      <c r="W60" s="29">
        <f t="shared" si="44"/>
        <v>462772.68319380307</v>
      </c>
      <c r="X60" s="29">
        <f t="shared" si="36"/>
        <v>4210437.7311847433</v>
      </c>
      <c r="Y60" s="35">
        <f t="shared" si="45"/>
        <v>43.256811895453708</v>
      </c>
      <c r="Z60" s="36">
        <f t="shared" si="46"/>
        <v>7.3545728247778612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4783</v>
      </c>
      <c r="E61" s="49">
        <f t="shared" si="37"/>
        <v>6</v>
      </c>
      <c r="F61" s="3">
        <f t="shared" si="38"/>
        <v>1.2544428183148652E-3</v>
      </c>
      <c r="G61" s="2">
        <v>0.5</v>
      </c>
      <c r="H61" s="3">
        <f t="shared" si="39"/>
        <v>6.2526052521884121E-3</v>
      </c>
      <c r="I61" s="3">
        <f t="shared" si="40"/>
        <v>0.9937473947478116</v>
      </c>
      <c r="J61" s="5">
        <f t="shared" si="47"/>
        <v>96016.321291913671</v>
      </c>
      <c r="K61" s="5">
        <f t="shared" si="41"/>
        <v>600.35215480562954</v>
      </c>
      <c r="L61" s="5">
        <f t="shared" si="42"/>
        <v>478580.72607255424</v>
      </c>
      <c r="M61" s="5">
        <f t="shared" si="32"/>
        <v>4442920.807884655</v>
      </c>
      <c r="N61" s="33">
        <f t="shared" si="43"/>
        <v>46.272558124540751</v>
      </c>
      <c r="O61" s="4"/>
      <c r="Q61" s="27" t="s">
        <v>48</v>
      </c>
      <c r="R61" s="29">
        <f t="shared" si="33"/>
        <v>96016.321291913671</v>
      </c>
      <c r="S61" s="29">
        <f t="shared" si="34"/>
        <v>478580.72607255424</v>
      </c>
      <c r="T61" s="35">
        <f t="shared" si="35"/>
        <v>46.272558124540751</v>
      </c>
      <c r="U61" s="42">
        <v>0.95681081085376496</v>
      </c>
      <c r="V61" s="43">
        <f t="shared" si="48"/>
        <v>4.3189189146235041E-2</v>
      </c>
      <c r="W61" s="29">
        <f t="shared" si="44"/>
        <v>457911.2125724642</v>
      </c>
      <c r="X61" s="29">
        <f t="shared" si="36"/>
        <v>3747665.0479909405</v>
      </c>
      <c r="Y61" s="35">
        <f t="shared" si="45"/>
        <v>39.031541695886261</v>
      </c>
      <c r="Z61" s="36">
        <f t="shared" si="46"/>
        <v>7.2410164286544898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5270</v>
      </c>
      <c r="E62" s="49">
        <f t="shared" si="37"/>
        <v>11</v>
      </c>
      <c r="F62" s="3">
        <f t="shared" si="38"/>
        <v>2.0872865275142313E-3</v>
      </c>
      <c r="G62" s="2">
        <v>0.5</v>
      </c>
      <c r="H62" s="3">
        <f t="shared" si="39"/>
        <v>1.0382255781028787E-2</v>
      </c>
      <c r="I62" s="3">
        <f t="shared" si="40"/>
        <v>0.9896177442189712</v>
      </c>
      <c r="J62" s="5">
        <f t="shared" si="47"/>
        <v>95415.969137108041</v>
      </c>
      <c r="K62" s="5">
        <f t="shared" si="41"/>
        <v>990.6329971762043</v>
      </c>
      <c r="L62" s="5">
        <f t="shared" si="42"/>
        <v>474603.2631925997</v>
      </c>
      <c r="M62" s="5">
        <f t="shared" si="32"/>
        <v>3964340.081812101</v>
      </c>
      <c r="N62" s="33">
        <f t="shared" si="43"/>
        <v>41.547972710055902</v>
      </c>
      <c r="O62" s="4"/>
      <c r="Q62" s="27" t="s">
        <v>50</v>
      </c>
      <c r="R62" s="29">
        <f t="shared" si="33"/>
        <v>95415.969137108041</v>
      </c>
      <c r="S62" s="29">
        <f t="shared" si="34"/>
        <v>474603.2631925997</v>
      </c>
      <c r="T62" s="35">
        <f t="shared" si="35"/>
        <v>41.547972710055902</v>
      </c>
      <c r="U62" s="42">
        <v>0.94800928093814252</v>
      </c>
      <c r="V62" s="43">
        <f t="shared" si="48"/>
        <v>5.1990719061857482E-2</v>
      </c>
      <c r="W62" s="29">
        <f t="shared" si="44"/>
        <v>449928.29827011243</v>
      </c>
      <c r="X62" s="29">
        <f t="shared" si="36"/>
        <v>3289753.8354184763</v>
      </c>
      <c r="Y62" s="35">
        <f t="shared" si="45"/>
        <v>34.478021500690964</v>
      </c>
      <c r="Z62" s="36">
        <f t="shared" si="46"/>
        <v>7.0699512093649375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5406</v>
      </c>
      <c r="E63" s="49">
        <f t="shared" si="37"/>
        <v>28</v>
      </c>
      <c r="F63" s="3">
        <f t="shared" si="38"/>
        <v>5.1794302626711058E-3</v>
      </c>
      <c r="G63" s="2">
        <v>0.5</v>
      </c>
      <c r="H63" s="3">
        <f t="shared" si="39"/>
        <v>2.5566106647187725E-2</v>
      </c>
      <c r="I63" s="3">
        <f t="shared" si="40"/>
        <v>0.97443389335281227</v>
      </c>
      <c r="J63" s="5">
        <f t="shared" si="47"/>
        <v>94425.336139931838</v>
      </c>
      <c r="K63" s="5">
        <f t="shared" si="41"/>
        <v>2414.0882139500468</v>
      </c>
      <c r="L63" s="5">
        <f t="shared" si="42"/>
        <v>466091.4601647841</v>
      </c>
      <c r="M63" s="5">
        <f t="shared" si="32"/>
        <v>3489736.8186195013</v>
      </c>
      <c r="N63" s="33">
        <f t="shared" si="43"/>
        <v>36.957631937343088</v>
      </c>
      <c r="O63" s="4"/>
      <c r="Q63" s="27" t="s">
        <v>52</v>
      </c>
      <c r="R63" s="29">
        <f t="shared" si="33"/>
        <v>94425.336139931838</v>
      </c>
      <c r="S63" s="29">
        <f t="shared" si="34"/>
        <v>466091.4601647841</v>
      </c>
      <c r="T63" s="35">
        <f t="shared" si="35"/>
        <v>36.957631937343088</v>
      </c>
      <c r="U63" s="42">
        <v>0.94216194080535964</v>
      </c>
      <c r="V63" s="43">
        <f t="shared" si="48"/>
        <v>5.7838059194640357E-2</v>
      </c>
      <c r="W63" s="29">
        <f t="shared" si="44"/>
        <v>439133.63470165699</v>
      </c>
      <c r="X63" s="29">
        <f t="shared" si="36"/>
        <v>2839825.5371483639</v>
      </c>
      <c r="Y63" s="35">
        <f t="shared" si="45"/>
        <v>30.074825817299057</v>
      </c>
      <c r="Z63" s="36">
        <f t="shared" si="46"/>
        <v>6.8828061200440303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4934</v>
      </c>
      <c r="E64" s="49">
        <f t="shared" si="37"/>
        <v>12</v>
      </c>
      <c r="F64" s="3">
        <f t="shared" si="38"/>
        <v>2.4321037697608433E-3</v>
      </c>
      <c r="G64" s="2">
        <v>0.5</v>
      </c>
      <c r="H64" s="3">
        <f t="shared" si="39"/>
        <v>1.2087026591458503E-2</v>
      </c>
      <c r="I64" s="3">
        <f t="shared" si="40"/>
        <v>0.98791297340854145</v>
      </c>
      <c r="J64" s="5">
        <f t="shared" si="47"/>
        <v>92011.247925981792</v>
      </c>
      <c r="K64" s="5">
        <f t="shared" si="41"/>
        <v>1112.1424003946229</v>
      </c>
      <c r="L64" s="5">
        <f t="shared" si="42"/>
        <v>457275.8836289224</v>
      </c>
      <c r="M64" s="5">
        <f t="shared" si="32"/>
        <v>3023645.3584547173</v>
      </c>
      <c r="N64" s="33">
        <f t="shared" si="43"/>
        <v>32.86169274529437</v>
      </c>
      <c r="O64" s="4"/>
      <c r="Q64" s="27" t="s">
        <v>54</v>
      </c>
      <c r="R64" s="29">
        <f t="shared" si="33"/>
        <v>92011.247925981792</v>
      </c>
      <c r="S64" s="29">
        <f t="shared" si="34"/>
        <v>457275.8836289224</v>
      </c>
      <c r="T64" s="35">
        <f t="shared" si="35"/>
        <v>32.86169274529437</v>
      </c>
      <c r="U64" s="42">
        <v>0.92489605986448908</v>
      </c>
      <c r="V64" s="43">
        <f t="shared" si="48"/>
        <v>7.5103940135510916E-2</v>
      </c>
      <c r="W64" s="29">
        <f t="shared" si="44"/>
        <v>422932.66303944297</v>
      </c>
      <c r="X64" s="29">
        <f t="shared" si="36"/>
        <v>2400691.9024467068</v>
      </c>
      <c r="Y64" s="35">
        <f t="shared" si="45"/>
        <v>26.091287278028627</v>
      </c>
      <c r="Z64" s="36">
        <f t="shared" si="46"/>
        <v>6.7704054672657428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3852</v>
      </c>
      <c r="E65" s="49">
        <f t="shared" si="37"/>
        <v>23</v>
      </c>
      <c r="F65" s="3">
        <f t="shared" si="38"/>
        <v>5.970924195223261E-3</v>
      </c>
      <c r="G65" s="2">
        <v>0.5</v>
      </c>
      <c r="H65" s="3">
        <f t="shared" si="39"/>
        <v>2.9415526282133269E-2</v>
      </c>
      <c r="I65" s="3">
        <f t="shared" si="40"/>
        <v>0.97058447371786671</v>
      </c>
      <c r="J65" s="5">
        <f t="shared" si="47"/>
        <v>90899.105525587162</v>
      </c>
      <c r="K65" s="5">
        <f t="shared" si="41"/>
        <v>2673.8450276103144</v>
      </c>
      <c r="L65" s="5">
        <f t="shared" si="42"/>
        <v>447810.91505891003</v>
      </c>
      <c r="M65" s="5">
        <f t="shared" si="32"/>
        <v>2566369.4748257948</v>
      </c>
      <c r="N65" s="33">
        <f t="shared" si="43"/>
        <v>28.233165331900743</v>
      </c>
      <c r="O65" s="4"/>
      <c r="Q65" s="27" t="s">
        <v>56</v>
      </c>
      <c r="R65" s="29">
        <f t="shared" si="33"/>
        <v>90899.105525587162</v>
      </c>
      <c r="S65" s="29">
        <f t="shared" si="34"/>
        <v>447810.91505891003</v>
      </c>
      <c r="T65" s="35">
        <f t="shared" si="35"/>
        <v>28.233165331900743</v>
      </c>
      <c r="U65" s="42">
        <v>0.89970667843387275</v>
      </c>
      <c r="V65" s="43">
        <f t="shared" si="48"/>
        <v>0.10029332156612725</v>
      </c>
      <c r="W65" s="29">
        <f t="shared" si="44"/>
        <v>402898.47095408506</v>
      </c>
      <c r="X65" s="29">
        <f t="shared" si="36"/>
        <v>1977759.2394072637</v>
      </c>
      <c r="Y65" s="35">
        <f t="shared" si="45"/>
        <v>21.757741486802033</v>
      </c>
      <c r="Z65" s="36">
        <f t="shared" si="46"/>
        <v>6.4754238450987103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3134</v>
      </c>
      <c r="E66" s="49">
        <f t="shared" si="37"/>
        <v>40</v>
      </c>
      <c r="F66" s="3">
        <f t="shared" si="38"/>
        <v>1.2763241863433313E-2</v>
      </c>
      <c r="G66" s="2">
        <v>0.5</v>
      </c>
      <c r="H66" s="3">
        <f t="shared" si="39"/>
        <v>6.1842918985776131E-2</v>
      </c>
      <c r="I66" s="3">
        <f t="shared" si="40"/>
        <v>0.9381570810142239</v>
      </c>
      <c r="J66" s="5">
        <f t="shared" si="47"/>
        <v>88225.260497976851</v>
      </c>
      <c r="K66" s="5">
        <f t="shared" si="41"/>
        <v>5456.1076374753775</v>
      </c>
      <c r="L66" s="5">
        <f t="shared" si="42"/>
        <v>427486.03339619585</v>
      </c>
      <c r="M66" s="5">
        <f t="shared" si="32"/>
        <v>2118558.5597668849</v>
      </c>
      <c r="N66" s="33">
        <f t="shared" si="43"/>
        <v>24.01306097379522</v>
      </c>
      <c r="O66" s="4"/>
      <c r="Q66" s="27" t="s">
        <v>58</v>
      </c>
      <c r="R66" s="29">
        <f t="shared" si="33"/>
        <v>88225.260497976851</v>
      </c>
      <c r="S66" s="29">
        <f t="shared" si="34"/>
        <v>427486.03339619585</v>
      </c>
      <c r="T66" s="35">
        <f t="shared" si="35"/>
        <v>24.01306097379522</v>
      </c>
      <c r="U66" s="42">
        <v>0.86438699185239576</v>
      </c>
      <c r="V66" s="43">
        <f t="shared" si="48"/>
        <v>0.13561300814760424</v>
      </c>
      <c r="W66" s="29">
        <f t="shared" si="44"/>
        <v>369513.3664662505</v>
      </c>
      <c r="X66" s="29">
        <f t="shared" si="36"/>
        <v>1574860.7684531787</v>
      </c>
      <c r="Y66" s="35">
        <f t="shared" si="45"/>
        <v>17.850451895115604</v>
      </c>
      <c r="Z66" s="36">
        <f t="shared" si="46"/>
        <v>6.1626090786796155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2281</v>
      </c>
      <c r="E67" s="49">
        <f t="shared" si="37"/>
        <v>36</v>
      </c>
      <c r="F67" s="3">
        <f t="shared" si="38"/>
        <v>1.5782551512494521E-2</v>
      </c>
      <c r="G67" s="2">
        <v>0.5</v>
      </c>
      <c r="H67" s="3">
        <f t="shared" si="39"/>
        <v>7.5917334458034599E-2</v>
      </c>
      <c r="I67" s="3">
        <f t="shared" si="40"/>
        <v>0.92408266554196539</v>
      </c>
      <c r="J67" s="5">
        <f t="shared" si="47"/>
        <v>82769.152860501476</v>
      </c>
      <c r="K67" s="5">
        <f t="shared" si="41"/>
        <v>6283.6134605188818</v>
      </c>
      <c r="L67" s="5">
        <f t="shared" si="42"/>
        <v>398136.73065121018</v>
      </c>
      <c r="M67" s="5">
        <f t="shared" si="32"/>
        <v>1691072.5263706893</v>
      </c>
      <c r="N67" s="33">
        <f t="shared" si="43"/>
        <v>20.431192877143619</v>
      </c>
      <c r="O67" s="4"/>
      <c r="Q67" s="27" t="s">
        <v>60</v>
      </c>
      <c r="R67" s="29">
        <f t="shared" si="33"/>
        <v>82769.152860501476</v>
      </c>
      <c r="S67" s="29">
        <f t="shared" si="34"/>
        <v>398136.73065121018</v>
      </c>
      <c r="T67" s="35">
        <f t="shared" si="35"/>
        <v>20.431192877143619</v>
      </c>
      <c r="U67" s="42">
        <v>0.82345390469096191</v>
      </c>
      <c r="V67" s="43">
        <f t="shared" si="48"/>
        <v>0.17654609530903809</v>
      </c>
      <c r="W67" s="29">
        <f t="shared" si="44"/>
        <v>327847.2454556328</v>
      </c>
      <c r="X67" s="29">
        <f t="shared" si="36"/>
        <v>1205347.4019869282</v>
      </c>
      <c r="Y67" s="35">
        <f t="shared" si="45"/>
        <v>14.562761129359531</v>
      </c>
      <c r="Z67" s="36">
        <f t="shared" si="46"/>
        <v>5.8684317477840882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1574</v>
      </c>
      <c r="E68" s="49">
        <f t="shared" si="37"/>
        <v>52</v>
      </c>
      <c r="F68" s="3">
        <f t="shared" si="38"/>
        <v>3.303684879288437E-2</v>
      </c>
      <c r="G68" s="2">
        <v>0.5</v>
      </c>
      <c r="H68" s="3">
        <f t="shared" si="39"/>
        <v>0.15258215962441313</v>
      </c>
      <c r="I68" s="3">
        <f t="shared" si="40"/>
        <v>0.84741784037558687</v>
      </c>
      <c r="J68" s="5">
        <f t="shared" si="47"/>
        <v>76485.53939998259</v>
      </c>
      <c r="K68" s="5">
        <f t="shared" si="41"/>
        <v>11670.328781687484</v>
      </c>
      <c r="L68" s="5">
        <f t="shared" si="42"/>
        <v>353251.87504569424</v>
      </c>
      <c r="M68" s="5">
        <f t="shared" si="32"/>
        <v>1292935.795719479</v>
      </c>
      <c r="N68" s="33">
        <f t="shared" si="43"/>
        <v>16.90431689260955</v>
      </c>
      <c r="O68" s="4"/>
      <c r="Q68" s="27" t="s">
        <v>62</v>
      </c>
      <c r="R68" s="29">
        <f t="shared" si="33"/>
        <v>76485.53939998259</v>
      </c>
      <c r="S68" s="29">
        <f t="shared" si="34"/>
        <v>353251.87504569424</v>
      </c>
      <c r="T68" s="35">
        <f t="shared" si="35"/>
        <v>16.90431689260955</v>
      </c>
      <c r="U68" s="42">
        <v>0.7557222850963411</v>
      </c>
      <c r="V68" s="43">
        <f t="shared" si="48"/>
        <v>0.2442777149036589</v>
      </c>
      <c r="W68" s="29">
        <f t="shared" si="44"/>
        <v>266960.31422409922</v>
      </c>
      <c r="X68" s="29">
        <f t="shared" si="36"/>
        <v>877500.15653129551</v>
      </c>
      <c r="Y68" s="35">
        <f t="shared" si="45"/>
        <v>11.472758947837077</v>
      </c>
      <c r="Z68" s="36">
        <f t="shared" si="46"/>
        <v>5.4315579447724733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1061</v>
      </c>
      <c r="E69" s="49">
        <f t="shared" si="37"/>
        <v>40</v>
      </c>
      <c r="F69" s="3">
        <f t="shared" si="38"/>
        <v>3.7700282752120638E-2</v>
      </c>
      <c r="G69" s="2">
        <v>0.5</v>
      </c>
      <c r="H69" s="3">
        <f t="shared" si="39"/>
        <v>0.1722652885443583</v>
      </c>
      <c r="I69" s="3">
        <f t="shared" si="40"/>
        <v>0.8277347114556417</v>
      </c>
      <c r="J69" s="5">
        <f t="shared" si="47"/>
        <v>64815.21061829511</v>
      </c>
      <c r="K69" s="5">
        <f t="shared" si="41"/>
        <v>11165.410959223964</v>
      </c>
      <c r="L69" s="5">
        <f t="shared" si="42"/>
        <v>296162.52569341566</v>
      </c>
      <c r="M69" s="5">
        <f t="shared" si="32"/>
        <v>939683.92067378468</v>
      </c>
      <c r="N69" s="33">
        <f t="shared" si="43"/>
        <v>14.49789195637581</v>
      </c>
      <c r="O69" s="4"/>
      <c r="Q69" s="27" t="s">
        <v>64</v>
      </c>
      <c r="R69" s="29">
        <f t="shared" si="33"/>
        <v>64815.21061829511</v>
      </c>
      <c r="S69" s="29">
        <f t="shared" si="34"/>
        <v>296162.52569341566</v>
      </c>
      <c r="T69" s="35">
        <f t="shared" si="35"/>
        <v>14.49789195637581</v>
      </c>
      <c r="U69" s="42">
        <v>0.69850988448397933</v>
      </c>
      <c r="V69" s="43">
        <f t="shared" si="48"/>
        <v>0.30149011551602067</v>
      </c>
      <c r="W69" s="29">
        <f t="shared" si="44"/>
        <v>206872.45161059132</v>
      </c>
      <c r="X69" s="29">
        <f t="shared" si="36"/>
        <v>610539.84230719623</v>
      </c>
      <c r="Y69" s="35">
        <f t="shared" si="45"/>
        <v>9.4197000439100904</v>
      </c>
      <c r="Z69" s="36">
        <f t="shared" si="46"/>
        <v>5.0781919124657193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722</v>
      </c>
      <c r="E70" s="49">
        <f t="shared" si="37"/>
        <v>36</v>
      </c>
      <c r="F70" s="3">
        <f t="shared" si="38"/>
        <v>4.9861495844875349E-2</v>
      </c>
      <c r="G70" s="2">
        <v>0.5</v>
      </c>
      <c r="H70" s="3">
        <f t="shared" si="39"/>
        <v>0.22167487684729067</v>
      </c>
      <c r="I70" s="3">
        <f t="shared" si="40"/>
        <v>0.7783251231527093</v>
      </c>
      <c r="J70" s="5">
        <f t="shared" si="47"/>
        <v>53649.799659071148</v>
      </c>
      <c r="K70" s="5">
        <f t="shared" si="41"/>
        <v>11892.812732306415</v>
      </c>
      <c r="L70" s="5">
        <f t="shared" si="42"/>
        <v>238516.96646458967</v>
      </c>
      <c r="M70" s="5">
        <f t="shared" si="32"/>
        <v>643521.39498036902</v>
      </c>
      <c r="N70" s="33">
        <f t="shared" si="43"/>
        <v>11.994851780803657</v>
      </c>
      <c r="O70" s="4"/>
      <c r="Q70" s="27" t="s">
        <v>66</v>
      </c>
      <c r="R70" s="29">
        <f t="shared" si="33"/>
        <v>53649.799659071148</v>
      </c>
      <c r="S70" s="29">
        <f t="shared" si="34"/>
        <v>238516.96646458967</v>
      </c>
      <c r="T70" s="35">
        <f t="shared" si="35"/>
        <v>11.994851780803657</v>
      </c>
      <c r="U70" s="42">
        <v>0.67065690345363116</v>
      </c>
      <c r="V70" s="43">
        <f t="shared" si="48"/>
        <v>0.32934309654636884</v>
      </c>
      <c r="W70" s="29">
        <f t="shared" si="44"/>
        <v>159963.05015029528</v>
      </c>
      <c r="X70" s="29">
        <f t="shared" si="36"/>
        <v>403667.39069660497</v>
      </c>
      <c r="Y70" s="35">
        <f t="shared" si="45"/>
        <v>7.5241173920833564</v>
      </c>
      <c r="Z70" s="36">
        <f t="shared" si="46"/>
        <v>4.4707343887203006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394</v>
      </c>
      <c r="E71" s="49">
        <f t="shared" si="49"/>
        <v>29</v>
      </c>
      <c r="F71" s="3">
        <f t="shared" si="38"/>
        <v>7.3604060913705582E-2</v>
      </c>
      <c r="G71" s="2">
        <v>0.5</v>
      </c>
      <c r="H71" s="3">
        <f t="shared" si="39"/>
        <v>0.31082529474812437</v>
      </c>
      <c r="I71" s="3">
        <f t="shared" si="40"/>
        <v>0.68917470525187563</v>
      </c>
      <c r="J71" s="5">
        <f t="shared" si="47"/>
        <v>41756.98692676473</v>
      </c>
      <c r="K71" s="5">
        <f t="shared" si="41"/>
        <v>12979.127769305223</v>
      </c>
      <c r="L71" s="5">
        <f t="shared" si="42"/>
        <v>176337.11521056059</v>
      </c>
      <c r="M71" s="5">
        <f>L71+M72</f>
        <v>405004.42851577938</v>
      </c>
      <c r="N71" s="33">
        <f t="shared" si="43"/>
        <v>9.6990817183743232</v>
      </c>
      <c r="O71" s="4"/>
      <c r="Q71" s="27" t="s">
        <v>68</v>
      </c>
      <c r="R71" s="29">
        <f t="shared" si="33"/>
        <v>41756.98692676473</v>
      </c>
      <c r="S71" s="29">
        <f t="shared" si="34"/>
        <v>176337.11521056059</v>
      </c>
      <c r="T71" s="35">
        <f t="shared" si="35"/>
        <v>9.6990817183743232</v>
      </c>
      <c r="U71" s="42">
        <v>0.63527807449444496</v>
      </c>
      <c r="V71" s="43">
        <f t="shared" si="48"/>
        <v>0.36472192550555504</v>
      </c>
      <c r="W71" s="29">
        <f t="shared" si="44"/>
        <v>112023.10301287004</v>
      </c>
      <c r="X71" s="29">
        <f>X72+W71</f>
        <v>243704.34054630972</v>
      </c>
      <c r="Y71" s="35">
        <f t="shared" si="45"/>
        <v>5.836253007759618</v>
      </c>
      <c r="Z71" s="36">
        <f t="shared" si="46"/>
        <v>3.8628287106147052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294</v>
      </c>
      <c r="E72" s="50">
        <f t="shared" si="49"/>
        <v>37</v>
      </c>
      <c r="F72" s="17">
        <f t="shared" si="38"/>
        <v>0.12585034013605442</v>
      </c>
      <c r="G72" s="12"/>
      <c r="H72" s="17">
        <v>1</v>
      </c>
      <c r="I72" s="17">
        <f t="shared" si="40"/>
        <v>0</v>
      </c>
      <c r="J72" s="21">
        <f t="shared" si="47"/>
        <v>28777.859157459508</v>
      </c>
      <c r="K72" s="21">
        <f t="shared" si="41"/>
        <v>28777.859157459508</v>
      </c>
      <c r="L72" s="21">
        <f>K72/F72</f>
        <v>228667.31330521879</v>
      </c>
      <c r="M72" s="21">
        <f>L72</f>
        <v>228667.31330521879</v>
      </c>
      <c r="N72" s="34">
        <f t="shared" si="43"/>
        <v>7.9459459459459456</v>
      </c>
      <c r="O72" s="4"/>
      <c r="Q72" s="30" t="s">
        <v>69</v>
      </c>
      <c r="R72" s="31">
        <f t="shared" si="33"/>
        <v>28777.859157459508</v>
      </c>
      <c r="S72" s="31">
        <f t="shared" si="34"/>
        <v>228667.31330521879</v>
      </c>
      <c r="T72" s="38">
        <f t="shared" si="35"/>
        <v>7.9459459459459456</v>
      </c>
      <c r="U72" s="44">
        <v>0.57586384179742911</v>
      </c>
      <c r="V72" s="45">
        <f t="shared" si="48"/>
        <v>0.42413615820257089</v>
      </c>
      <c r="W72" s="31">
        <f t="shared" si="44"/>
        <v>131681.23753343968</v>
      </c>
      <c r="X72" s="31">
        <f>W72</f>
        <v>131681.23753343968</v>
      </c>
      <c r="Y72" s="38">
        <f t="shared" si="45"/>
        <v>4.5757829591471397</v>
      </c>
      <c r="Z72" s="37">
        <f t="shared" si="46"/>
        <v>3.3701629867988059</v>
      </c>
    </row>
    <row r="73" spans="1:26" s="2" customFormat="1" ht="13.2" x14ac:dyDescent="0.25">
      <c r="B73" s="2" t="s">
        <v>70</v>
      </c>
      <c r="D73" s="25">
        <f>SUM(D54:D72)</f>
        <v>59009</v>
      </c>
      <c r="E73" s="25">
        <f>SUM(E54:E72)</f>
        <v>384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70.035433815995972</v>
      </c>
      <c r="F78" s="55">
        <f>$Y$4</f>
        <v>63.929041272136786</v>
      </c>
      <c r="G78" s="55">
        <f>E78-F78</f>
        <v>6.1063925438591866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78.382315936083089</v>
      </c>
      <c r="F79" s="55">
        <f>$Y$29</f>
        <v>69.314488677358327</v>
      </c>
      <c r="G79" s="55">
        <f t="shared" ref="G79:G80" si="50">E79-F79</f>
        <v>9.0678272587247619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73.923523626828811</v>
      </c>
      <c r="F80" s="55">
        <f>$Y$54</f>
        <v>65.827366484786893</v>
      </c>
      <c r="G80" s="55">
        <f t="shared" si="50"/>
        <v>8.0961571420419176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FD804-3C17-2A4B-B4DD-7517D4BCF4ED}">
  <dimension ref="A1:Z80"/>
  <sheetViews>
    <sheetView topLeftCell="A22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1" t="s">
        <v>87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Q1" s="66" t="s">
        <v>90</v>
      </c>
      <c r="R1" s="67"/>
      <c r="S1" s="67"/>
      <c r="T1" s="67"/>
      <c r="U1" s="67"/>
      <c r="V1" s="67"/>
      <c r="W1" s="67"/>
      <c r="X1" s="67"/>
      <c r="Y1" s="67"/>
      <c r="Z1" s="68"/>
    </row>
    <row r="2" spans="1:26" s="9" customFormat="1" ht="35.549999999999997" customHeight="1" x14ac:dyDescent="0.25">
      <c r="A2" s="7"/>
      <c r="B2" s="62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70" t="s">
        <v>15</v>
      </c>
      <c r="V2" s="70" t="s">
        <v>16</v>
      </c>
      <c r="W2" s="71" t="s">
        <v>17</v>
      </c>
      <c r="X2" s="71" t="s">
        <v>18</v>
      </c>
      <c r="Y2" s="72" t="s">
        <v>19</v>
      </c>
      <c r="Z2" s="72" t="s">
        <v>20</v>
      </c>
    </row>
    <row r="3" spans="1:26" s="10" customFormat="1" ht="23.25" customHeight="1" thickBot="1" x14ac:dyDescent="0.35">
      <c r="B3" s="63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0"/>
      <c r="V3" s="70"/>
      <c r="W3" s="71"/>
      <c r="X3" s="71"/>
      <c r="Y3" s="72"/>
      <c r="Z3" s="72"/>
    </row>
    <row r="4" spans="1:26" s="2" customFormat="1" x14ac:dyDescent="0.25">
      <c r="A4" s="2">
        <v>1</v>
      </c>
      <c r="B4" s="1">
        <v>0</v>
      </c>
      <c r="C4" s="1">
        <v>1</v>
      </c>
      <c r="D4">
        <v>307</v>
      </c>
      <c r="E4" s="51">
        <v>3</v>
      </c>
      <c r="F4" s="3">
        <f>E4/D4</f>
        <v>9.7719869706840382E-3</v>
      </c>
      <c r="G4" s="2">
        <v>0.3</v>
      </c>
      <c r="H4" s="18">
        <f>C4*F4/(1+(1-G4)*C4*F4)</f>
        <v>9.7055968942089937E-3</v>
      </c>
      <c r="I4" s="18">
        <f>1-H4</f>
        <v>0.99029440310579098</v>
      </c>
      <c r="J4" s="41">
        <v>100000</v>
      </c>
      <c r="K4" s="20">
        <f>J4*H4</f>
        <v>970.55968942089942</v>
      </c>
      <c r="L4" s="20">
        <f>C4*(J5+G4*K4)</f>
        <v>99320.608217405374</v>
      </c>
      <c r="M4" s="5">
        <f t="shared" ref="M4:M20" si="0">L4+M5</f>
        <v>7152254.5187838962</v>
      </c>
      <c r="N4" s="32">
        <f>M4/J4</f>
        <v>71.522545187838958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99320.608217405374</v>
      </c>
      <c r="T4" s="35">
        <f t="shared" ref="T4:T22" si="3">N4</f>
        <v>71.522545187838958</v>
      </c>
      <c r="U4" s="42">
        <v>0.96680194174873568</v>
      </c>
      <c r="V4" s="43">
        <f>1-U4</f>
        <v>3.3198058251264317E-2</v>
      </c>
      <c r="W4" s="29">
        <f>S4*U4</f>
        <v>96023.356880252948</v>
      </c>
      <c r="X4" s="29">
        <f t="shared" ref="X4:X20" si="4">X5+W4</f>
        <v>6502603.5137713198</v>
      </c>
      <c r="Y4" s="40">
        <f>X4/R4</f>
        <v>65.026035137713194</v>
      </c>
      <c r="Z4" s="36">
        <f>T4-Y4</f>
        <v>6.4965100501257638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1583</v>
      </c>
      <c r="E5" s="51">
        <v>1</v>
      </c>
      <c r="F5" s="3">
        <f t="shared" ref="F5:F22" si="5">E5/D5</f>
        <v>6.3171193935565378E-4</v>
      </c>
      <c r="G5" s="2">
        <v>0.4</v>
      </c>
      <c r="H5" s="3">
        <f t="shared" ref="H5:H21" si="6">C5*F5/(1+(1-G5)*C5*F5)</f>
        <v>2.5230225810521003E-3</v>
      </c>
      <c r="I5" s="3">
        <f t="shared" ref="I5:I22" si="7">1-H5</f>
        <v>0.99747697741894792</v>
      </c>
      <c r="J5" s="5">
        <f>I4*J4</f>
        <v>99029.440310579099</v>
      </c>
      <c r="K5" s="5">
        <f t="shared" ref="K5:K22" si="8">J5*H5</f>
        <v>249.85351409254218</v>
      </c>
      <c r="L5" s="5">
        <f t="shared" ref="L5:L21" si="9">C5*(J6+G5*K5)</f>
        <v>395518.1128084943</v>
      </c>
      <c r="M5" s="5">
        <f t="shared" si="0"/>
        <v>7052933.9105664911</v>
      </c>
      <c r="N5" s="33">
        <f t="shared" ref="N5:N22" si="10">M5/J5</f>
        <v>71.220577319702784</v>
      </c>
      <c r="O5" s="4"/>
      <c r="Q5" s="27" t="s">
        <v>36</v>
      </c>
      <c r="R5" s="29">
        <f t="shared" si="1"/>
        <v>99029.440310579099</v>
      </c>
      <c r="S5" s="29">
        <f t="shared" si="2"/>
        <v>395518.1128084943</v>
      </c>
      <c r="T5" s="35">
        <f t="shared" si="3"/>
        <v>71.220577319702784</v>
      </c>
      <c r="U5" s="42">
        <v>0.96680194174873568</v>
      </c>
      <c r="V5" s="43">
        <f>1-U5</f>
        <v>3.3198058251264317E-2</v>
      </c>
      <c r="W5" s="29">
        <f t="shared" ref="W5:W22" si="11">S5*U5</f>
        <v>382387.6794600478</v>
      </c>
      <c r="X5" s="29">
        <f t="shared" si="4"/>
        <v>6406580.1568910666</v>
      </c>
      <c r="Y5" s="35">
        <f t="shared" ref="Y5:Y22" si="12">X5/R5</f>
        <v>64.693692469618711</v>
      </c>
      <c r="Z5" s="36">
        <f t="shared" ref="Z5:Z22" si="13">T5-Y5</f>
        <v>6.5268848500840733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2109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98779.586796486561</v>
      </c>
      <c r="K6" s="5">
        <f t="shared" si="8"/>
        <v>0</v>
      </c>
      <c r="L6" s="5">
        <f t="shared" si="9"/>
        <v>493897.93398243282</v>
      </c>
      <c r="M6" s="5">
        <f t="shared" si="0"/>
        <v>6657415.7977579972</v>
      </c>
      <c r="N6" s="33">
        <f t="shared" si="10"/>
        <v>67.396675909103834</v>
      </c>
      <c r="O6" s="4"/>
      <c r="Q6" s="27" t="s">
        <v>38</v>
      </c>
      <c r="R6" s="29">
        <f t="shared" si="1"/>
        <v>98779.586796486561</v>
      </c>
      <c r="S6" s="29">
        <f t="shared" si="2"/>
        <v>493897.93398243282</v>
      </c>
      <c r="T6" s="35">
        <f t="shared" si="3"/>
        <v>67.396675909103834</v>
      </c>
      <c r="U6" s="42">
        <v>0.96680194174873568</v>
      </c>
      <c r="V6" s="43">
        <f>1-U6</f>
        <v>3.3198058251264317E-2</v>
      </c>
      <c r="W6" s="29">
        <f t="shared" si="11"/>
        <v>477501.48159990489</v>
      </c>
      <c r="X6" s="29">
        <f t="shared" si="4"/>
        <v>6024192.4774310188</v>
      </c>
      <c r="Y6" s="35">
        <f t="shared" si="12"/>
        <v>60.986208515353802</v>
      </c>
      <c r="Z6" s="36">
        <f t="shared" si="13"/>
        <v>6.4104673937500323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2049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98779.586796486561</v>
      </c>
      <c r="K7" s="5">
        <f t="shared" si="8"/>
        <v>0</v>
      </c>
      <c r="L7" s="5">
        <f t="shared" si="9"/>
        <v>493897.93398243282</v>
      </c>
      <c r="M7" s="5">
        <f t="shared" si="0"/>
        <v>6163517.8637755644</v>
      </c>
      <c r="N7" s="33">
        <f t="shared" si="10"/>
        <v>62.396675909103834</v>
      </c>
      <c r="O7" s="4"/>
      <c r="Q7" s="27" t="s">
        <v>40</v>
      </c>
      <c r="R7" s="29">
        <f t="shared" si="1"/>
        <v>98779.586796486561</v>
      </c>
      <c r="S7" s="29">
        <f t="shared" si="2"/>
        <v>493897.93398243282</v>
      </c>
      <c r="T7" s="35">
        <f t="shared" si="3"/>
        <v>62.396675909103834</v>
      </c>
      <c r="U7" s="42">
        <v>0.96680194174873568</v>
      </c>
      <c r="V7" s="43">
        <f>1-U7</f>
        <v>3.3198058251264317E-2</v>
      </c>
      <c r="W7" s="29">
        <f t="shared" si="11"/>
        <v>477501.48159990489</v>
      </c>
      <c r="X7" s="29">
        <f t="shared" si="4"/>
        <v>5546690.9958311142</v>
      </c>
      <c r="Y7" s="35">
        <f t="shared" si="12"/>
        <v>56.15219880661013</v>
      </c>
      <c r="Z7" s="36">
        <f t="shared" si="13"/>
        <v>6.244477102493704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2186</v>
      </c>
      <c r="E8" s="51">
        <v>5</v>
      </c>
      <c r="F8" s="3">
        <f t="shared" si="5"/>
        <v>2.2872827081427266E-3</v>
      </c>
      <c r="G8" s="2">
        <v>0.5</v>
      </c>
      <c r="H8" s="3">
        <f t="shared" si="6"/>
        <v>1.1371389583807142E-2</v>
      </c>
      <c r="I8" s="3">
        <f t="shared" si="7"/>
        <v>0.98862861041619288</v>
      </c>
      <c r="J8" s="5">
        <f t="shared" si="14"/>
        <v>98779.586796486561</v>
      </c>
      <c r="K8" s="5">
        <f t="shared" si="8"/>
        <v>1123.2611643903408</v>
      </c>
      <c r="L8" s="5">
        <f t="shared" si="9"/>
        <v>491089.78107145696</v>
      </c>
      <c r="M8" s="5">
        <f t="shared" si="0"/>
        <v>5669619.9297931315</v>
      </c>
      <c r="N8" s="33">
        <f t="shared" si="10"/>
        <v>57.396675909103834</v>
      </c>
      <c r="O8" s="4"/>
      <c r="Q8" s="27" t="s">
        <v>42</v>
      </c>
      <c r="R8" s="29">
        <f t="shared" si="1"/>
        <v>98779.586796486561</v>
      </c>
      <c r="S8" s="29">
        <f t="shared" si="2"/>
        <v>491089.78107145696</v>
      </c>
      <c r="T8" s="35">
        <f t="shared" si="3"/>
        <v>57.396675909103834</v>
      </c>
      <c r="U8" s="42">
        <v>0.96680194174873568</v>
      </c>
      <c r="V8" s="43">
        <f>1-U8</f>
        <v>3.3198058251264317E-2</v>
      </c>
      <c r="W8" s="29">
        <f t="shared" si="11"/>
        <v>474786.55391284608</v>
      </c>
      <c r="X8" s="29">
        <f t="shared" si="4"/>
        <v>5069189.5142312096</v>
      </c>
      <c r="Y8" s="35">
        <f t="shared" si="12"/>
        <v>51.318189097866451</v>
      </c>
      <c r="Z8" s="36">
        <f t="shared" si="13"/>
        <v>6.0784868112373829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2270</v>
      </c>
      <c r="E9" s="51">
        <v>4</v>
      </c>
      <c r="F9" s="3">
        <f t="shared" si="5"/>
        <v>1.762114537444934E-3</v>
      </c>
      <c r="G9" s="2">
        <v>0.5</v>
      </c>
      <c r="H9" s="3">
        <f t="shared" si="6"/>
        <v>8.7719298245614048E-3</v>
      </c>
      <c r="I9" s="3">
        <f t="shared" si="7"/>
        <v>0.99122807017543857</v>
      </c>
      <c r="J9" s="5">
        <f t="shared" si="14"/>
        <v>97656.325632096225</v>
      </c>
      <c r="K9" s="5">
        <f t="shared" si="8"/>
        <v>856.63443536926525</v>
      </c>
      <c r="L9" s="5">
        <f t="shared" si="9"/>
        <v>486140.0420720579</v>
      </c>
      <c r="M9" s="5">
        <f t="shared" si="0"/>
        <v>5178530.1487216745</v>
      </c>
      <c r="N9" s="33">
        <f t="shared" si="10"/>
        <v>53.028107654090071</v>
      </c>
      <c r="O9" s="4"/>
      <c r="Q9" s="27" t="s">
        <v>44</v>
      </c>
      <c r="R9" s="29">
        <f t="shared" si="1"/>
        <v>97656.325632096225</v>
      </c>
      <c r="S9" s="29">
        <f t="shared" si="2"/>
        <v>486140.0420720579</v>
      </c>
      <c r="T9" s="35">
        <f t="shared" si="3"/>
        <v>53.028107654090071</v>
      </c>
      <c r="U9" s="42">
        <v>0.9555940589531835</v>
      </c>
      <c r="V9" s="43">
        <f t="shared" ref="V9:V22" si="15">1-U9</f>
        <v>4.4405941046816499E-2</v>
      </c>
      <c r="W9" s="29">
        <f t="shared" si="11"/>
        <v>464552.53602330922</v>
      </c>
      <c r="X9" s="29">
        <f t="shared" si="4"/>
        <v>4594402.9603183633</v>
      </c>
      <c r="Y9" s="35">
        <f t="shared" si="12"/>
        <v>47.046649877315716</v>
      </c>
      <c r="Z9" s="36">
        <f t="shared" si="13"/>
        <v>5.9814577767743558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2279</v>
      </c>
      <c r="E10" s="51">
        <v>8</v>
      </c>
      <c r="F10" s="3">
        <f t="shared" si="5"/>
        <v>3.5103115401491883E-3</v>
      </c>
      <c r="G10" s="2">
        <v>0.5</v>
      </c>
      <c r="H10" s="3">
        <f t="shared" si="6"/>
        <v>1.7398869073510223E-2</v>
      </c>
      <c r="I10" s="3">
        <f t="shared" si="7"/>
        <v>0.98260113092648982</v>
      </c>
      <c r="J10" s="5">
        <f t="shared" si="14"/>
        <v>96799.691196726955</v>
      </c>
      <c r="K10" s="5">
        <f t="shared" si="8"/>
        <v>1684.2051534880725</v>
      </c>
      <c r="L10" s="5">
        <f t="shared" si="9"/>
        <v>479787.94309991458</v>
      </c>
      <c r="M10" s="5">
        <f t="shared" si="0"/>
        <v>4692390.1066496167</v>
      </c>
      <c r="N10" s="33">
        <f t="shared" si="10"/>
        <v>48.475259049259016</v>
      </c>
      <c r="O10" s="4"/>
      <c r="Q10" s="27" t="s">
        <v>46</v>
      </c>
      <c r="R10" s="29">
        <f t="shared" si="1"/>
        <v>96799.691196726955</v>
      </c>
      <c r="S10" s="29">
        <f t="shared" si="2"/>
        <v>479787.94309991458</v>
      </c>
      <c r="T10" s="35">
        <f t="shared" si="3"/>
        <v>48.475259049259016</v>
      </c>
      <c r="U10" s="42">
        <v>0.96363095511775332</v>
      </c>
      <c r="V10" s="43">
        <f t="shared" si="15"/>
        <v>3.6369044882246682E-2</v>
      </c>
      <c r="W10" s="29">
        <f t="shared" si="11"/>
        <v>462338.513863353</v>
      </c>
      <c r="X10" s="29">
        <f t="shared" si="4"/>
        <v>4129850.4242950538</v>
      </c>
      <c r="Y10" s="35">
        <f t="shared" si="12"/>
        <v>42.663880155381058</v>
      </c>
      <c r="Z10" s="36">
        <f t="shared" si="13"/>
        <v>5.8113788938779578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2400</v>
      </c>
      <c r="E11" s="51">
        <v>3</v>
      </c>
      <c r="F11" s="3">
        <f t="shared" si="5"/>
        <v>1.25E-3</v>
      </c>
      <c r="G11" s="2">
        <v>0.5</v>
      </c>
      <c r="H11" s="3">
        <f t="shared" si="6"/>
        <v>6.2305295950155761E-3</v>
      </c>
      <c r="I11" s="3">
        <f t="shared" si="7"/>
        <v>0.99376947040498442</v>
      </c>
      <c r="J11" s="5">
        <f t="shared" si="14"/>
        <v>95115.486043238881</v>
      </c>
      <c r="K11" s="5">
        <f t="shared" si="8"/>
        <v>592.61985073669086</v>
      </c>
      <c r="L11" s="5">
        <f t="shared" si="9"/>
        <v>474095.88058935269</v>
      </c>
      <c r="M11" s="5">
        <f t="shared" si="0"/>
        <v>4212602.1635497017</v>
      </c>
      <c r="N11" s="33">
        <f t="shared" si="10"/>
        <v>44.28934066146369</v>
      </c>
      <c r="O11" s="4"/>
      <c r="Q11" s="27" t="s">
        <v>48</v>
      </c>
      <c r="R11" s="29">
        <f t="shared" si="1"/>
        <v>95115.486043238881</v>
      </c>
      <c r="S11" s="29">
        <f t="shared" si="2"/>
        <v>474095.88058935269</v>
      </c>
      <c r="T11" s="35">
        <f t="shared" si="3"/>
        <v>44.28934066146369</v>
      </c>
      <c r="U11" s="42">
        <v>0.96005435016735896</v>
      </c>
      <c r="V11" s="43">
        <f t="shared" si="15"/>
        <v>3.9945649832641039E-2</v>
      </c>
      <c r="W11" s="29">
        <f t="shared" si="11"/>
        <v>455157.81255623279</v>
      </c>
      <c r="X11" s="29">
        <f t="shared" si="4"/>
        <v>3667511.9104317008</v>
      </c>
      <c r="Y11" s="35">
        <f t="shared" si="12"/>
        <v>38.558515158766824</v>
      </c>
      <c r="Z11" s="36">
        <f t="shared" si="13"/>
        <v>5.7308255026968666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2577</v>
      </c>
      <c r="E12" s="51">
        <v>12</v>
      </c>
      <c r="F12" s="3">
        <f t="shared" si="5"/>
        <v>4.6565774155995342E-3</v>
      </c>
      <c r="G12" s="2">
        <v>0.5</v>
      </c>
      <c r="H12" s="3">
        <f t="shared" si="6"/>
        <v>2.3014959723820484E-2</v>
      </c>
      <c r="I12" s="3">
        <f t="shared" si="7"/>
        <v>0.97698504027617949</v>
      </c>
      <c r="J12" s="5">
        <f t="shared" si="14"/>
        <v>94522.866192502188</v>
      </c>
      <c r="K12" s="5">
        <f t="shared" si="8"/>
        <v>2175.4399584005109</v>
      </c>
      <c r="L12" s="5">
        <f t="shared" si="9"/>
        <v>467175.73106650962</v>
      </c>
      <c r="M12" s="5">
        <f t="shared" si="0"/>
        <v>3738506.2829603492</v>
      </c>
      <c r="N12" s="33">
        <f t="shared" si="10"/>
        <v>39.551342797272241</v>
      </c>
      <c r="O12" s="4"/>
      <c r="Q12" s="27" t="s">
        <v>50</v>
      </c>
      <c r="R12" s="29">
        <f t="shared" si="1"/>
        <v>94522.866192502188</v>
      </c>
      <c r="S12" s="29">
        <f t="shared" si="2"/>
        <v>467175.73106650962</v>
      </c>
      <c r="T12" s="35">
        <f t="shared" si="3"/>
        <v>39.551342797272241</v>
      </c>
      <c r="U12" s="42">
        <v>0.94127750867207383</v>
      </c>
      <c r="V12" s="43">
        <f t="shared" si="15"/>
        <v>5.8722491327926174E-2</v>
      </c>
      <c r="W12" s="29">
        <f t="shared" si="11"/>
        <v>439742.00825033896</v>
      </c>
      <c r="X12" s="29">
        <f t="shared" si="4"/>
        <v>3212354.097875468</v>
      </c>
      <c r="Y12" s="35">
        <f t="shared" si="12"/>
        <v>33.98494171064695</v>
      </c>
      <c r="Z12" s="36">
        <f t="shared" si="13"/>
        <v>5.5664010866252909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2708</v>
      </c>
      <c r="E13" s="51">
        <v>16</v>
      </c>
      <c r="F13" s="3">
        <f t="shared" si="5"/>
        <v>5.9084194977843431E-3</v>
      </c>
      <c r="G13" s="2">
        <v>0.5</v>
      </c>
      <c r="H13" s="3">
        <f t="shared" si="6"/>
        <v>2.9112081513828242E-2</v>
      </c>
      <c r="I13" s="3">
        <f t="shared" si="7"/>
        <v>0.97088791848617173</v>
      </c>
      <c r="J13" s="5">
        <f t="shared" si="14"/>
        <v>92347.426234101673</v>
      </c>
      <c r="K13" s="5">
        <f t="shared" si="8"/>
        <v>2688.4258001194084</v>
      </c>
      <c r="L13" s="5">
        <f t="shared" si="9"/>
        <v>455016.06667020987</v>
      </c>
      <c r="M13" s="5">
        <f t="shared" si="0"/>
        <v>3271330.5518938396</v>
      </c>
      <c r="N13" s="33">
        <f t="shared" si="10"/>
        <v>35.424165949151451</v>
      </c>
      <c r="O13" s="4"/>
      <c r="Q13" s="27" t="s">
        <v>52</v>
      </c>
      <c r="R13" s="29">
        <f t="shared" si="1"/>
        <v>92347.426234101673</v>
      </c>
      <c r="S13" s="29">
        <f t="shared" si="2"/>
        <v>455016.06667020987</v>
      </c>
      <c r="T13" s="35">
        <f t="shared" si="3"/>
        <v>35.424165949151451</v>
      </c>
      <c r="U13" s="42">
        <v>0.95386474178345915</v>
      </c>
      <c r="V13" s="43">
        <f t="shared" si="15"/>
        <v>4.6135258216540853E-2</v>
      </c>
      <c r="W13" s="29">
        <f t="shared" si="11"/>
        <v>434023.78294170497</v>
      </c>
      <c r="X13" s="29">
        <f t="shared" si="4"/>
        <v>2772612.089625129</v>
      </c>
      <c r="Y13" s="35">
        <f t="shared" si="12"/>
        <v>30.02370724005376</v>
      </c>
      <c r="Z13" s="36">
        <f t="shared" si="13"/>
        <v>5.4004587090976912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2517</v>
      </c>
      <c r="E14" s="51">
        <v>17</v>
      </c>
      <c r="F14" s="3">
        <f t="shared" si="5"/>
        <v>6.7540723083035362E-3</v>
      </c>
      <c r="G14" s="2">
        <v>0.5</v>
      </c>
      <c r="H14" s="3">
        <f t="shared" si="6"/>
        <v>3.32096112521977E-2</v>
      </c>
      <c r="I14" s="3">
        <f t="shared" si="7"/>
        <v>0.96679038874780232</v>
      </c>
      <c r="J14" s="5">
        <f t="shared" si="14"/>
        <v>89659.000433982263</v>
      </c>
      <c r="K14" s="5">
        <f t="shared" si="8"/>
        <v>2977.540549673176</v>
      </c>
      <c r="L14" s="5">
        <f t="shared" si="9"/>
        <v>440851.15079572838</v>
      </c>
      <c r="M14" s="5">
        <f t="shared" si="0"/>
        <v>2816314.4852236295</v>
      </c>
      <c r="N14" s="33">
        <f t="shared" si="10"/>
        <v>31.411397311944594</v>
      </c>
      <c r="O14" s="4"/>
      <c r="Q14" s="27" t="s">
        <v>54</v>
      </c>
      <c r="R14" s="29">
        <f t="shared" si="1"/>
        <v>89659.000433982263</v>
      </c>
      <c r="S14" s="29">
        <f t="shared" si="2"/>
        <v>440851.15079572838</v>
      </c>
      <c r="T14" s="35">
        <f t="shared" si="3"/>
        <v>31.411397311944594</v>
      </c>
      <c r="U14" s="42">
        <v>0.94210046609890041</v>
      </c>
      <c r="V14" s="43">
        <f t="shared" si="15"/>
        <v>5.7899533901099587E-2</v>
      </c>
      <c r="W14" s="29">
        <f t="shared" si="11"/>
        <v>415326.07464489236</v>
      </c>
      <c r="X14" s="29">
        <f t="shared" si="4"/>
        <v>2338588.3066834239</v>
      </c>
      <c r="Y14" s="35">
        <f t="shared" si="12"/>
        <v>26.083140514212779</v>
      </c>
      <c r="Z14" s="36">
        <f t="shared" si="13"/>
        <v>5.3282567977318145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2070</v>
      </c>
      <c r="E15" s="51">
        <v>15</v>
      </c>
      <c r="F15" s="3">
        <f t="shared" si="5"/>
        <v>7.246376811594203E-3</v>
      </c>
      <c r="G15" s="2">
        <v>0.5</v>
      </c>
      <c r="H15" s="3">
        <f t="shared" si="6"/>
        <v>3.5587188612099641E-2</v>
      </c>
      <c r="I15" s="3">
        <f t="shared" si="7"/>
        <v>0.96441281138790036</v>
      </c>
      <c r="J15" s="5">
        <f t="shared" si="14"/>
        <v>86681.459884309093</v>
      </c>
      <c r="K15" s="5">
        <f t="shared" si="8"/>
        <v>3084.7494620750563</v>
      </c>
      <c r="L15" s="5">
        <f t="shared" si="9"/>
        <v>425695.42576635786</v>
      </c>
      <c r="M15" s="5">
        <f t="shared" si="0"/>
        <v>2375463.3344279011</v>
      </c>
      <c r="N15" s="33">
        <f t="shared" si="10"/>
        <v>27.404514617062912</v>
      </c>
      <c r="O15" s="4"/>
      <c r="Q15" s="27" t="s">
        <v>56</v>
      </c>
      <c r="R15" s="29">
        <f t="shared" si="1"/>
        <v>86681.459884309093</v>
      </c>
      <c r="S15" s="29">
        <f t="shared" si="2"/>
        <v>425695.42576635786</v>
      </c>
      <c r="T15" s="35">
        <f t="shared" si="3"/>
        <v>27.404514617062912</v>
      </c>
      <c r="U15" s="42">
        <v>0.91645683631107144</v>
      </c>
      <c r="V15" s="43">
        <f t="shared" si="15"/>
        <v>8.3543163688928557E-2</v>
      </c>
      <c r="W15" s="29">
        <f t="shared" si="11"/>
        <v>390131.48312993092</v>
      </c>
      <c r="X15" s="29">
        <f t="shared" si="4"/>
        <v>1923262.2320385317</v>
      </c>
      <c r="Y15" s="35">
        <f t="shared" si="12"/>
        <v>22.187700052646168</v>
      </c>
      <c r="Z15" s="36">
        <f t="shared" si="13"/>
        <v>5.2168145644167438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1597</v>
      </c>
      <c r="E16" s="51">
        <v>15</v>
      </c>
      <c r="F16" s="3">
        <f t="shared" si="5"/>
        <v>9.3926111458985592E-3</v>
      </c>
      <c r="G16" s="2">
        <v>0.5</v>
      </c>
      <c r="H16" s="3">
        <f t="shared" si="6"/>
        <v>4.588559192413582E-2</v>
      </c>
      <c r="I16" s="3">
        <f t="shared" si="7"/>
        <v>0.95411440807586423</v>
      </c>
      <c r="J16" s="5">
        <f t="shared" si="14"/>
        <v>83596.710422234042</v>
      </c>
      <c r="K16" s="5">
        <f t="shared" si="8"/>
        <v>3835.8845406347832</v>
      </c>
      <c r="L16" s="5">
        <f t="shared" si="9"/>
        <v>408393.84075958328</v>
      </c>
      <c r="M16" s="5">
        <f t="shared" si="0"/>
        <v>1949767.9086615432</v>
      </c>
      <c r="N16" s="33">
        <f t="shared" si="10"/>
        <v>23.323500396290324</v>
      </c>
      <c r="O16" s="4"/>
      <c r="Q16" s="27" t="s">
        <v>58</v>
      </c>
      <c r="R16" s="29">
        <f t="shared" si="1"/>
        <v>83596.710422234042</v>
      </c>
      <c r="S16" s="29">
        <f t="shared" si="2"/>
        <v>408393.84075958328</v>
      </c>
      <c r="T16" s="35">
        <f t="shared" si="3"/>
        <v>23.323500396290324</v>
      </c>
      <c r="U16" s="42">
        <v>0.8859396016463057</v>
      </c>
      <c r="V16" s="43">
        <f t="shared" si="15"/>
        <v>0.1140603983536943</v>
      </c>
      <c r="W16" s="29">
        <f t="shared" si="11"/>
        <v>361812.27659735002</v>
      </c>
      <c r="X16" s="29">
        <f t="shared" si="4"/>
        <v>1533130.7489086008</v>
      </c>
      <c r="Y16" s="35">
        <f t="shared" si="12"/>
        <v>18.339606201787063</v>
      </c>
      <c r="Z16" s="36">
        <f t="shared" si="13"/>
        <v>4.9838941945032609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1184</v>
      </c>
      <c r="E17" s="51">
        <v>17</v>
      </c>
      <c r="F17" s="3">
        <f t="shared" si="5"/>
        <v>1.4358108108108109E-2</v>
      </c>
      <c r="G17" s="2">
        <v>0.5</v>
      </c>
      <c r="H17" s="3">
        <f t="shared" si="6"/>
        <v>6.930289441500205E-2</v>
      </c>
      <c r="I17" s="3">
        <f t="shared" si="7"/>
        <v>0.93069710558499796</v>
      </c>
      <c r="J17" s="5">
        <f t="shared" si="14"/>
        <v>79760.825881599259</v>
      </c>
      <c r="K17" s="5">
        <f t="shared" si="8"/>
        <v>5527.6560945258361</v>
      </c>
      <c r="L17" s="5">
        <f t="shared" si="9"/>
        <v>384984.98917168169</v>
      </c>
      <c r="M17" s="5">
        <f t="shared" si="0"/>
        <v>1541374.0679019599</v>
      </c>
      <c r="N17" s="33">
        <f t="shared" si="10"/>
        <v>19.324951200857026</v>
      </c>
      <c r="O17" s="4"/>
      <c r="Q17" s="27" t="s">
        <v>60</v>
      </c>
      <c r="R17" s="29">
        <f t="shared" si="1"/>
        <v>79760.825881599259</v>
      </c>
      <c r="S17" s="29">
        <f t="shared" si="2"/>
        <v>384984.98917168169</v>
      </c>
      <c r="T17" s="35">
        <f t="shared" si="3"/>
        <v>19.324951200857026</v>
      </c>
      <c r="U17" s="42">
        <v>0.85631920960893304</v>
      </c>
      <c r="V17" s="43">
        <f t="shared" si="15"/>
        <v>0.14368079039106696</v>
      </c>
      <c r="W17" s="29">
        <f t="shared" si="11"/>
        <v>329670.04163879814</v>
      </c>
      <c r="X17" s="29">
        <f t="shared" si="4"/>
        <v>1171318.4723112509</v>
      </c>
      <c r="Y17" s="35">
        <f t="shared" si="12"/>
        <v>14.685385455386475</v>
      </c>
      <c r="Z17" s="36">
        <f t="shared" si="13"/>
        <v>4.6395657454705503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855</v>
      </c>
      <c r="E18" s="51">
        <v>21</v>
      </c>
      <c r="F18" s="3">
        <f t="shared" si="5"/>
        <v>2.456140350877193E-2</v>
      </c>
      <c r="G18" s="2">
        <v>0.5</v>
      </c>
      <c r="H18" s="3">
        <f t="shared" si="6"/>
        <v>0.11570247933884298</v>
      </c>
      <c r="I18" s="3">
        <f t="shared" si="7"/>
        <v>0.88429752066115697</v>
      </c>
      <c r="J18" s="5">
        <f t="shared" si="14"/>
        <v>74233.169787073421</v>
      </c>
      <c r="K18" s="5">
        <f t="shared" si="8"/>
        <v>8588.9617935456845</v>
      </c>
      <c r="L18" s="5">
        <f t="shared" si="9"/>
        <v>349693.44445150287</v>
      </c>
      <c r="M18" s="5">
        <f t="shared" si="0"/>
        <v>1156389.0787302782</v>
      </c>
      <c r="N18" s="33">
        <f t="shared" si="10"/>
        <v>15.577794698073715</v>
      </c>
      <c r="O18" s="4"/>
      <c r="Q18" s="27" t="s">
        <v>62</v>
      </c>
      <c r="R18" s="29">
        <f t="shared" si="1"/>
        <v>74233.169787073421</v>
      </c>
      <c r="S18" s="29">
        <f t="shared" si="2"/>
        <v>349693.44445150287</v>
      </c>
      <c r="T18" s="35">
        <f t="shared" si="3"/>
        <v>15.577794698073715</v>
      </c>
      <c r="U18" s="42">
        <v>0.77613843304153718</v>
      </c>
      <c r="V18" s="43">
        <f t="shared" si="15"/>
        <v>0.22386156695846282</v>
      </c>
      <c r="W18" s="29">
        <f t="shared" si="11"/>
        <v>271410.52202148724</v>
      </c>
      <c r="X18" s="29">
        <f t="shared" si="4"/>
        <v>841648.43067245279</v>
      </c>
      <c r="Y18" s="35">
        <f t="shared" si="12"/>
        <v>11.337902356676855</v>
      </c>
      <c r="Z18" s="36">
        <f t="shared" si="13"/>
        <v>4.2398923413968603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512</v>
      </c>
      <c r="E19" s="51">
        <v>23</v>
      </c>
      <c r="F19" s="3">
        <f t="shared" si="5"/>
        <v>4.4921875E-2</v>
      </c>
      <c r="G19" s="2">
        <v>0.5</v>
      </c>
      <c r="H19" s="3">
        <f t="shared" si="6"/>
        <v>0.20193151887620719</v>
      </c>
      <c r="I19" s="3">
        <f t="shared" si="7"/>
        <v>0.79806848112379281</v>
      </c>
      <c r="J19" s="5">
        <f t="shared" si="14"/>
        <v>65644.207993527729</v>
      </c>
      <c r="K19" s="5">
        <f t="shared" si="8"/>
        <v>13255.634625558716</v>
      </c>
      <c r="L19" s="5">
        <f t="shared" si="9"/>
        <v>295081.95340374188</v>
      </c>
      <c r="M19" s="5">
        <f t="shared" si="0"/>
        <v>806695.63427877519</v>
      </c>
      <c r="N19" s="33">
        <f t="shared" si="10"/>
        <v>12.288908023055322</v>
      </c>
      <c r="O19" s="4"/>
      <c r="Q19" s="27" t="s">
        <v>64</v>
      </c>
      <c r="R19" s="29">
        <f t="shared" si="1"/>
        <v>65644.207993527729</v>
      </c>
      <c r="S19" s="29">
        <f t="shared" si="2"/>
        <v>295081.95340374188</v>
      </c>
      <c r="T19" s="35">
        <f t="shared" si="3"/>
        <v>12.288908023055322</v>
      </c>
      <c r="U19" s="42">
        <v>0.73716277889453141</v>
      </c>
      <c r="V19" s="43">
        <f t="shared" si="15"/>
        <v>0.26283722110546859</v>
      </c>
      <c r="W19" s="29">
        <f t="shared" si="11"/>
        <v>217523.43277272899</v>
      </c>
      <c r="X19" s="29">
        <f t="shared" si="4"/>
        <v>570237.90865096555</v>
      </c>
      <c r="Y19" s="35">
        <f t="shared" si="12"/>
        <v>8.6867969936843306</v>
      </c>
      <c r="Z19" s="36">
        <f t="shared" si="13"/>
        <v>3.6021110293709917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310</v>
      </c>
      <c r="E20" s="51">
        <v>29</v>
      </c>
      <c r="F20" s="3">
        <f t="shared" si="5"/>
        <v>9.3548387096774197E-2</v>
      </c>
      <c r="G20" s="2">
        <v>0.5</v>
      </c>
      <c r="H20" s="3">
        <f t="shared" si="6"/>
        <v>0.37908496732026148</v>
      </c>
      <c r="I20" s="3">
        <f t="shared" si="7"/>
        <v>0.62091503267973858</v>
      </c>
      <c r="J20" s="5">
        <f t="shared" si="14"/>
        <v>52388.573367969017</v>
      </c>
      <c r="K20" s="5">
        <f t="shared" si="8"/>
        <v>19859.720623151654</v>
      </c>
      <c r="L20" s="5">
        <f t="shared" si="9"/>
        <v>212293.56528196594</v>
      </c>
      <c r="M20" s="5">
        <f t="shared" si="0"/>
        <v>511613.68087503331</v>
      </c>
      <c r="N20" s="33">
        <f t="shared" si="10"/>
        <v>9.7657494370297151</v>
      </c>
      <c r="O20" s="4"/>
      <c r="Q20" s="27" t="s">
        <v>66</v>
      </c>
      <c r="R20" s="29">
        <f t="shared" si="1"/>
        <v>52388.573367969017</v>
      </c>
      <c r="S20" s="29">
        <f t="shared" si="2"/>
        <v>212293.56528196594</v>
      </c>
      <c r="T20" s="35">
        <f t="shared" si="3"/>
        <v>9.7657494370297151</v>
      </c>
      <c r="U20" s="42">
        <v>0.7271372759570951</v>
      </c>
      <c r="V20" s="43">
        <f t="shared" si="15"/>
        <v>0.2728627240429049</v>
      </c>
      <c r="W20" s="29">
        <f t="shared" si="11"/>
        <v>154366.56476234845</v>
      </c>
      <c r="X20" s="29">
        <f t="shared" si="4"/>
        <v>352714.47587823658</v>
      </c>
      <c r="Y20" s="35">
        <f t="shared" si="12"/>
        <v>6.732660448697966</v>
      </c>
      <c r="Z20" s="36">
        <f t="shared" si="13"/>
        <v>3.0330889883317491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175</v>
      </c>
      <c r="E21" s="51">
        <v>15</v>
      </c>
      <c r="F21" s="3">
        <f t="shared" si="5"/>
        <v>8.5714285714285715E-2</v>
      </c>
      <c r="G21" s="2">
        <v>0.5</v>
      </c>
      <c r="H21" s="3">
        <f t="shared" si="6"/>
        <v>0.3529411764705882</v>
      </c>
      <c r="I21" s="3">
        <f t="shared" si="7"/>
        <v>0.6470588235294118</v>
      </c>
      <c r="J21" s="5">
        <f t="shared" si="14"/>
        <v>32528.852744817363</v>
      </c>
      <c r="K21" s="5">
        <f t="shared" si="8"/>
        <v>11480.771556994363</v>
      </c>
      <c r="L21" s="5">
        <f t="shared" si="9"/>
        <v>133942.33483160092</v>
      </c>
      <c r="M21" s="5">
        <f>L21+M22</f>
        <v>299320.11559306737</v>
      </c>
      <c r="N21" s="33">
        <f t="shared" si="10"/>
        <v>9.2016806722689086</v>
      </c>
      <c r="O21" s="4"/>
      <c r="Q21" s="27" t="s">
        <v>68</v>
      </c>
      <c r="R21" s="29">
        <f t="shared" si="1"/>
        <v>32528.852744817363</v>
      </c>
      <c r="S21" s="29">
        <f t="shared" si="2"/>
        <v>133942.33483160092</v>
      </c>
      <c r="T21" s="35">
        <f t="shared" si="3"/>
        <v>9.2016806722689086</v>
      </c>
      <c r="U21" s="42">
        <v>0.68635947845240242</v>
      </c>
      <c r="V21" s="43">
        <f t="shared" si="15"/>
        <v>0.31364052154759758</v>
      </c>
      <c r="W21" s="29">
        <f t="shared" si="11"/>
        <v>91932.591077714664</v>
      </c>
      <c r="X21" s="29">
        <f>X22+W21</f>
        <v>198347.91111588816</v>
      </c>
      <c r="Y21" s="35">
        <f t="shared" si="12"/>
        <v>6.0975993427093673</v>
      </c>
      <c r="Z21" s="36">
        <f t="shared" si="13"/>
        <v>3.1040813295595413</v>
      </c>
    </row>
    <row r="22" spans="1:26" s="2" customFormat="1" x14ac:dyDescent="0.25">
      <c r="A22" s="12">
        <v>19</v>
      </c>
      <c r="B22" s="13" t="s">
        <v>69</v>
      </c>
      <c r="C22" s="12"/>
      <c r="D22">
        <v>110</v>
      </c>
      <c r="E22" s="51">
        <v>14</v>
      </c>
      <c r="F22" s="17">
        <f t="shared" si="5"/>
        <v>0.12727272727272726</v>
      </c>
      <c r="G22" s="12"/>
      <c r="H22" s="17">
        <v>1</v>
      </c>
      <c r="I22" s="17">
        <f t="shared" si="7"/>
        <v>0</v>
      </c>
      <c r="J22" s="21">
        <f t="shared" si="14"/>
        <v>21048.081187823002</v>
      </c>
      <c r="K22" s="21">
        <f t="shared" si="8"/>
        <v>21048.081187823002</v>
      </c>
      <c r="L22" s="21">
        <f>K22/F22</f>
        <v>165377.78076146645</v>
      </c>
      <c r="M22" s="21">
        <f>L22</f>
        <v>165377.78076146645</v>
      </c>
      <c r="N22" s="34">
        <f t="shared" si="10"/>
        <v>7.8571428571428577</v>
      </c>
      <c r="O22" s="4"/>
      <c r="Q22" s="30" t="s">
        <v>69</v>
      </c>
      <c r="R22" s="31">
        <f t="shared" si="1"/>
        <v>21048.081187823002</v>
      </c>
      <c r="S22" s="31">
        <f t="shared" si="2"/>
        <v>165377.78076146645</v>
      </c>
      <c r="T22" s="38">
        <f t="shared" si="3"/>
        <v>7.8571428571428577</v>
      </c>
      <c r="U22" s="44">
        <v>0.64346806172022719</v>
      </c>
      <c r="V22" s="45">
        <f t="shared" si="15"/>
        <v>0.35653193827977281</v>
      </c>
      <c r="W22" s="31">
        <f t="shared" si="11"/>
        <v>106415.32003817349</v>
      </c>
      <c r="X22" s="31">
        <f>W22</f>
        <v>106415.32003817349</v>
      </c>
      <c r="Y22" s="38">
        <f t="shared" si="12"/>
        <v>5.0558204849446424</v>
      </c>
      <c r="Z22" s="37">
        <f t="shared" si="13"/>
        <v>2.8013223721982152</v>
      </c>
    </row>
    <row r="23" spans="1:26" s="2" customFormat="1" ht="13.2" x14ac:dyDescent="0.25">
      <c r="B23" s="2" t="s">
        <v>70</v>
      </c>
      <c r="D23" s="25">
        <f>SUM(D4:D22)</f>
        <v>29798</v>
      </c>
      <c r="E23" s="25">
        <f>SUM(E4:E22)</f>
        <v>218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4" t="s">
        <v>88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Q26" s="66" t="s">
        <v>91</v>
      </c>
      <c r="R26" s="67"/>
      <c r="S26" s="67"/>
      <c r="T26" s="67"/>
      <c r="U26" s="67"/>
      <c r="V26" s="67"/>
      <c r="W26" s="67"/>
      <c r="X26" s="67"/>
      <c r="Y26" s="67"/>
      <c r="Z26" s="68"/>
    </row>
    <row r="27" spans="1:26" s="9" customFormat="1" ht="14.25" customHeight="1" x14ac:dyDescent="0.35">
      <c r="A27" s="7"/>
      <c r="B27" s="62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3" t="s">
        <v>14</v>
      </c>
      <c r="S27" s="73"/>
      <c r="T27" s="73"/>
      <c r="U27" s="70" t="s">
        <v>15</v>
      </c>
      <c r="V27" s="74" t="s">
        <v>16</v>
      </c>
      <c r="W27" s="75" t="s">
        <v>17</v>
      </c>
      <c r="X27" s="75" t="s">
        <v>18</v>
      </c>
      <c r="Y27" s="76" t="s">
        <v>19</v>
      </c>
      <c r="Z27" s="76" t="s">
        <v>20</v>
      </c>
    </row>
    <row r="28" spans="1:26" s="10" customFormat="1" ht="32.549999999999997" customHeight="1" thickBot="1" x14ac:dyDescent="0.35">
      <c r="B28" s="63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0"/>
      <c r="V28" s="74"/>
      <c r="W28" s="75"/>
      <c r="X28" s="75"/>
      <c r="Y28" s="76"/>
      <c r="Z28" s="76"/>
    </row>
    <row r="29" spans="1:26" s="2" customFormat="1" x14ac:dyDescent="0.25">
      <c r="A29" s="2">
        <v>1</v>
      </c>
      <c r="B29" s="1">
        <v>0</v>
      </c>
      <c r="C29" s="1">
        <v>1</v>
      </c>
      <c r="D29">
        <v>302</v>
      </c>
      <c r="E29" s="51">
        <v>1</v>
      </c>
      <c r="F29" s="3">
        <f>E29/D29</f>
        <v>3.3112582781456954E-3</v>
      </c>
      <c r="G29" s="2">
        <v>0.3</v>
      </c>
      <c r="H29" s="18">
        <f>C29*F29/(1+(1-G29)*C29*F29)</f>
        <v>3.3036009250082591E-3</v>
      </c>
      <c r="I29" s="18">
        <f>1-H29</f>
        <v>0.99669639907499175</v>
      </c>
      <c r="J29" s="19">
        <v>100000</v>
      </c>
      <c r="K29" s="20">
        <f>J29*H29</f>
        <v>330.36009250082589</v>
      </c>
      <c r="L29" s="20">
        <f>C29*(J30+G29*K29)</f>
        <v>99768.747935249427</v>
      </c>
      <c r="M29" s="5">
        <f t="shared" ref="M29:M45" si="16">L29+M30</f>
        <v>7926669.4409534754</v>
      </c>
      <c r="N29" s="32">
        <f>M29/J29</f>
        <v>79.26669440953475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99768.747935249427</v>
      </c>
      <c r="T29" s="35">
        <f t="shared" ref="T29:T47" si="19">N29</f>
        <v>79.26669440953475</v>
      </c>
      <c r="U29" s="42">
        <v>0.95864674002964168</v>
      </c>
      <c r="V29" s="43">
        <f>1-U29</f>
        <v>4.1353259970358325E-2</v>
      </c>
      <c r="W29" s="29">
        <f>S29*U29</f>
        <v>95642.984964965901</v>
      </c>
      <c r="X29" s="29">
        <f t="shared" ref="X29:X45" si="20">X30+W29</f>
        <v>7019898.9801960774</v>
      </c>
      <c r="Y29" s="40">
        <f>X29/R29</f>
        <v>70.198989801960778</v>
      </c>
      <c r="Z29" s="36">
        <f>T29-Y29</f>
        <v>9.0677046075739725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1591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99669.639907499179</v>
      </c>
      <c r="K30" s="5">
        <f t="shared" ref="K30:K47" si="24">J30*H30</f>
        <v>0</v>
      </c>
      <c r="L30" s="5">
        <f t="shared" ref="L30:L46" si="25">C30*(J31+G30*K30)</f>
        <v>398678.55962999671</v>
      </c>
      <c r="M30" s="5">
        <f t="shared" si="16"/>
        <v>7826900.693018226</v>
      </c>
      <c r="N30" s="33">
        <f t="shared" ref="N30:N47" si="26">M30/J30</f>
        <v>78.528433535850738</v>
      </c>
      <c r="O30" s="4"/>
      <c r="Q30" s="27" t="s">
        <v>36</v>
      </c>
      <c r="R30" s="29">
        <f t="shared" si="17"/>
        <v>99669.639907499179</v>
      </c>
      <c r="S30" s="29">
        <f t="shared" si="18"/>
        <v>398678.55962999671</v>
      </c>
      <c r="T30" s="35">
        <f t="shared" si="19"/>
        <v>78.528433535850738</v>
      </c>
      <c r="U30" s="42">
        <v>0.95864674002964168</v>
      </c>
      <c r="V30" s="43">
        <f>1-U30</f>
        <v>4.1353259970358325E-2</v>
      </c>
      <c r="W30" s="29">
        <f t="shared" ref="W30:W47" si="27">S30*U30</f>
        <v>382191.90150900948</v>
      </c>
      <c r="X30" s="29">
        <f t="shared" si="20"/>
        <v>6924255.9952311115</v>
      </c>
      <c r="Y30" s="35">
        <f t="shared" ref="Y30:Y47" si="28">X30/R30</f>
        <v>69.472067940220668</v>
      </c>
      <c r="Z30" s="36">
        <f t="shared" ref="Z30:Z47" si="29">T30-Y30</f>
        <v>9.0563655956300693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1940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99669.639907499179</v>
      </c>
      <c r="K31" s="5">
        <f t="shared" si="24"/>
        <v>0</v>
      </c>
      <c r="L31" s="5">
        <f t="shared" si="25"/>
        <v>498348.19953749591</v>
      </c>
      <c r="M31" s="5">
        <f t="shared" si="16"/>
        <v>7428222.1333882296</v>
      </c>
      <c r="N31" s="33">
        <f t="shared" si="26"/>
        <v>74.528433535850752</v>
      </c>
      <c r="O31" s="4"/>
      <c r="Q31" s="27" t="s">
        <v>38</v>
      </c>
      <c r="R31" s="29">
        <f t="shared" si="17"/>
        <v>99669.639907499179</v>
      </c>
      <c r="S31" s="29">
        <f t="shared" si="18"/>
        <v>498348.19953749591</v>
      </c>
      <c r="T31" s="35">
        <f t="shared" si="19"/>
        <v>74.528433535850752</v>
      </c>
      <c r="U31" s="42">
        <v>0.95864674002964168</v>
      </c>
      <c r="V31" s="43">
        <f>1-U31</f>
        <v>4.1353259970358325E-2</v>
      </c>
      <c r="W31" s="29">
        <f t="shared" si="27"/>
        <v>477739.87688626186</v>
      </c>
      <c r="X31" s="29">
        <f t="shared" si="20"/>
        <v>6542064.0937221022</v>
      </c>
      <c r="Y31" s="35">
        <f t="shared" si="28"/>
        <v>65.637480980102097</v>
      </c>
      <c r="Z31" s="36">
        <f t="shared" si="29"/>
        <v>8.8909525557486546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1900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99669.639907499179</v>
      </c>
      <c r="K32" s="5">
        <f t="shared" si="24"/>
        <v>0</v>
      </c>
      <c r="L32" s="5">
        <f t="shared" si="25"/>
        <v>498348.19953749591</v>
      </c>
      <c r="M32" s="5">
        <f t="shared" si="16"/>
        <v>6929873.9338507336</v>
      </c>
      <c r="N32" s="33">
        <f t="shared" si="26"/>
        <v>69.528433535850738</v>
      </c>
      <c r="O32" s="4"/>
      <c r="Q32" s="27" t="s">
        <v>40</v>
      </c>
      <c r="R32" s="29">
        <f t="shared" si="17"/>
        <v>99669.639907499179</v>
      </c>
      <c r="S32" s="29">
        <f t="shared" si="18"/>
        <v>498348.19953749591</v>
      </c>
      <c r="T32" s="35">
        <f t="shared" si="19"/>
        <v>69.528433535850738</v>
      </c>
      <c r="U32" s="42">
        <v>0.95864674002964168</v>
      </c>
      <c r="V32" s="43">
        <f>1-U32</f>
        <v>4.1353259970358325E-2</v>
      </c>
      <c r="W32" s="29">
        <f t="shared" si="27"/>
        <v>477739.87688626186</v>
      </c>
      <c r="X32" s="29">
        <f t="shared" si="20"/>
        <v>6064324.2168358406</v>
      </c>
      <c r="Y32" s="35">
        <f t="shared" si="28"/>
        <v>60.84424727995389</v>
      </c>
      <c r="Z32" s="36">
        <f t="shared" si="29"/>
        <v>8.6841862558968472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2117</v>
      </c>
      <c r="E33" s="51">
        <v>2</v>
      </c>
      <c r="F33" s="3">
        <f t="shared" si="21"/>
        <v>9.4473311289560704E-4</v>
      </c>
      <c r="G33" s="2">
        <v>0.5</v>
      </c>
      <c r="H33" s="3">
        <f t="shared" si="22"/>
        <v>4.7125353440150806E-3</v>
      </c>
      <c r="I33" s="3">
        <f t="shared" si="23"/>
        <v>0.99528746465598494</v>
      </c>
      <c r="J33" s="5">
        <f t="shared" si="30"/>
        <v>99669.639907499179</v>
      </c>
      <c r="K33" s="5">
        <f t="shared" si="24"/>
        <v>469.69670078934587</v>
      </c>
      <c r="L33" s="5">
        <f t="shared" si="25"/>
        <v>497173.95778552257</v>
      </c>
      <c r="M33" s="5">
        <f t="shared" si="16"/>
        <v>6431525.7343132375</v>
      </c>
      <c r="N33" s="33">
        <f t="shared" si="26"/>
        <v>64.528433535850738</v>
      </c>
      <c r="O33" s="4"/>
      <c r="Q33" s="27" t="s">
        <v>42</v>
      </c>
      <c r="R33" s="29">
        <f t="shared" si="17"/>
        <v>99669.639907499179</v>
      </c>
      <c r="S33" s="29">
        <f t="shared" si="18"/>
        <v>497173.95778552257</v>
      </c>
      <c r="T33" s="35">
        <f t="shared" si="19"/>
        <v>64.528433535850738</v>
      </c>
      <c r="U33" s="42">
        <v>0.95864674002964168</v>
      </c>
      <c r="V33" s="43">
        <f>1-U33</f>
        <v>4.1353259970358325E-2</v>
      </c>
      <c r="W33" s="29">
        <f t="shared" si="27"/>
        <v>476614.19385872589</v>
      </c>
      <c r="X33" s="29">
        <f t="shared" si="20"/>
        <v>5586584.339949579</v>
      </c>
      <c r="Y33" s="35">
        <f t="shared" si="28"/>
        <v>56.051013579805684</v>
      </c>
      <c r="Z33" s="36">
        <f t="shared" si="29"/>
        <v>8.4774199560450541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2179</v>
      </c>
      <c r="E34" s="51">
        <v>1</v>
      </c>
      <c r="F34" s="3">
        <f t="shared" si="21"/>
        <v>4.5892611289582378E-4</v>
      </c>
      <c r="G34" s="2">
        <v>0.5</v>
      </c>
      <c r="H34" s="3">
        <f t="shared" si="22"/>
        <v>2.2920009168003667E-3</v>
      </c>
      <c r="I34" s="3">
        <f t="shared" si="23"/>
        <v>0.99770799908319963</v>
      </c>
      <c r="J34" s="5">
        <f t="shared" si="30"/>
        <v>99199.943206709839</v>
      </c>
      <c r="K34" s="5">
        <f t="shared" si="24"/>
        <v>227.36636077632326</v>
      </c>
      <c r="L34" s="5">
        <f t="shared" si="25"/>
        <v>495431.30013160838</v>
      </c>
      <c r="M34" s="5">
        <f t="shared" si="16"/>
        <v>5934351.7765277149</v>
      </c>
      <c r="N34" s="33">
        <f t="shared" si="26"/>
        <v>59.822128770395487</v>
      </c>
      <c r="O34" s="4"/>
      <c r="Q34" s="27" t="s">
        <v>44</v>
      </c>
      <c r="R34" s="29">
        <f t="shared" si="17"/>
        <v>99199.943206709839</v>
      </c>
      <c r="S34" s="29">
        <f t="shared" si="18"/>
        <v>495431.30013160838</v>
      </c>
      <c r="T34" s="35">
        <f t="shared" si="19"/>
        <v>59.822128770395487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480162.21510091162</v>
      </c>
      <c r="X34" s="29">
        <f t="shared" si="20"/>
        <v>5109970.146090853</v>
      </c>
      <c r="Y34" s="35">
        <f t="shared" si="28"/>
        <v>51.511825318718699</v>
      </c>
      <c r="Z34" s="36">
        <f t="shared" si="29"/>
        <v>8.3103034516767877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2156</v>
      </c>
      <c r="E35" s="51">
        <v>1</v>
      </c>
      <c r="F35" s="3">
        <f t="shared" si="21"/>
        <v>4.6382189239332097E-4</v>
      </c>
      <c r="G35" s="2">
        <v>0.5</v>
      </c>
      <c r="H35" s="3">
        <f t="shared" si="22"/>
        <v>2.3164234422052353E-3</v>
      </c>
      <c r="I35" s="3">
        <f t="shared" si="23"/>
        <v>0.99768357655779472</v>
      </c>
      <c r="J35" s="5">
        <f t="shared" si="30"/>
        <v>98972.576845933509</v>
      </c>
      <c r="K35" s="5">
        <f t="shared" si="24"/>
        <v>229.26239714137947</v>
      </c>
      <c r="L35" s="5">
        <f t="shared" si="25"/>
        <v>494289.72823681403</v>
      </c>
      <c r="M35" s="5">
        <f t="shared" si="16"/>
        <v>5438920.4763961062</v>
      </c>
      <c r="N35" s="33">
        <f t="shared" si="26"/>
        <v>54.953812962378933</v>
      </c>
      <c r="O35" s="4"/>
      <c r="Q35" s="27" t="s">
        <v>46</v>
      </c>
      <c r="R35" s="29">
        <f t="shared" si="17"/>
        <v>98972.576845933509</v>
      </c>
      <c r="S35" s="29">
        <f t="shared" si="18"/>
        <v>494289.72823681403</v>
      </c>
      <c r="T35" s="35">
        <f t="shared" si="19"/>
        <v>54.953812962378933</v>
      </c>
      <c r="U35" s="42">
        <v>0.96192878092594225</v>
      </c>
      <c r="V35" s="43">
        <f t="shared" si="31"/>
        <v>3.8071219074057749E-2</v>
      </c>
      <c r="W35" s="29">
        <f t="shared" si="27"/>
        <v>475471.51570705383</v>
      </c>
      <c r="X35" s="29">
        <f t="shared" si="20"/>
        <v>4629807.9309899416</v>
      </c>
      <c r="Y35" s="35">
        <f t="shared" si="28"/>
        <v>46.778694447826403</v>
      </c>
      <c r="Z35" s="36">
        <f t="shared" si="29"/>
        <v>8.1751185145525298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2259</v>
      </c>
      <c r="E36" s="51">
        <v>2</v>
      </c>
      <c r="F36" s="3">
        <f t="shared" si="21"/>
        <v>8.8534749889331564E-4</v>
      </c>
      <c r="G36" s="2">
        <v>0.5</v>
      </c>
      <c r="H36" s="3">
        <f t="shared" si="22"/>
        <v>4.4169611307420496E-3</v>
      </c>
      <c r="I36" s="3">
        <f t="shared" si="23"/>
        <v>0.99558303886925792</v>
      </c>
      <c r="J36" s="5">
        <f t="shared" si="30"/>
        <v>98743.314448792124</v>
      </c>
      <c r="K36" s="5">
        <f t="shared" si="24"/>
        <v>436.1453818409546</v>
      </c>
      <c r="L36" s="5">
        <f t="shared" si="25"/>
        <v>492626.20878935821</v>
      </c>
      <c r="M36" s="5">
        <f t="shared" si="16"/>
        <v>4944630.7481592922</v>
      </c>
      <c r="N36" s="33">
        <f t="shared" si="26"/>
        <v>50.075600315437633</v>
      </c>
      <c r="O36" s="4"/>
      <c r="Q36" s="27" t="s">
        <v>48</v>
      </c>
      <c r="R36" s="29">
        <f t="shared" si="17"/>
        <v>98743.314448792124</v>
      </c>
      <c r="S36" s="29">
        <f t="shared" si="18"/>
        <v>492626.20878935821</v>
      </c>
      <c r="T36" s="35">
        <f t="shared" si="19"/>
        <v>50.075600315437633</v>
      </c>
      <c r="U36" s="42">
        <v>0.95558309086652893</v>
      </c>
      <c r="V36" s="43">
        <f t="shared" si="31"/>
        <v>4.4416909133471072E-2</v>
      </c>
      <c r="W36" s="29">
        <f t="shared" si="27"/>
        <v>470745.27523679496</v>
      </c>
      <c r="X36" s="29">
        <f t="shared" si="20"/>
        <v>4154336.4152828874</v>
      </c>
      <c r="Y36" s="35">
        <f t="shared" si="28"/>
        <v>42.072077876596992</v>
      </c>
      <c r="Z36" s="36">
        <f t="shared" si="29"/>
        <v>8.0035224388406405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2606</v>
      </c>
      <c r="E37" s="51">
        <v>4</v>
      </c>
      <c r="F37" s="3">
        <f t="shared" si="21"/>
        <v>1.5349194167306216E-3</v>
      </c>
      <c r="G37" s="2">
        <v>0.5</v>
      </c>
      <c r="H37" s="3">
        <f t="shared" si="22"/>
        <v>7.6452599388379212E-3</v>
      </c>
      <c r="I37" s="3">
        <f t="shared" si="23"/>
        <v>0.99235474006116209</v>
      </c>
      <c r="J37" s="5">
        <f t="shared" si="30"/>
        <v>98307.169066951159</v>
      </c>
      <c r="K37" s="5">
        <f t="shared" si="24"/>
        <v>751.58386136812817</v>
      </c>
      <c r="L37" s="5">
        <f t="shared" si="25"/>
        <v>489656.88568133547</v>
      </c>
      <c r="M37" s="5">
        <f t="shared" si="16"/>
        <v>4452004.5393699342</v>
      </c>
      <c r="N37" s="33">
        <f t="shared" si="26"/>
        <v>45.286672189064248</v>
      </c>
      <c r="O37" s="4"/>
      <c r="Q37" s="27" t="s">
        <v>50</v>
      </c>
      <c r="R37" s="29">
        <f t="shared" si="17"/>
        <v>98307.169066951159</v>
      </c>
      <c r="S37" s="29">
        <f t="shared" si="18"/>
        <v>489656.88568133547</v>
      </c>
      <c r="T37" s="35">
        <f t="shared" si="19"/>
        <v>45.286672189064248</v>
      </c>
      <c r="U37" s="42">
        <v>0.95343645724036619</v>
      </c>
      <c r="V37" s="43">
        <f t="shared" si="31"/>
        <v>4.6563542759633814E-2</v>
      </c>
      <c r="W37" s="29">
        <f t="shared" si="27"/>
        <v>466856.7263473635</v>
      </c>
      <c r="X37" s="29">
        <f t="shared" si="20"/>
        <v>3683591.1400460922</v>
      </c>
      <c r="Y37" s="35">
        <f t="shared" si="28"/>
        <v>37.470218855935293</v>
      </c>
      <c r="Z37" s="36">
        <f t="shared" si="29"/>
        <v>7.8164533331289547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2604</v>
      </c>
      <c r="E38" s="51">
        <v>4</v>
      </c>
      <c r="F38" s="3">
        <f t="shared" si="21"/>
        <v>1.5360983102918587E-3</v>
      </c>
      <c r="G38" s="2">
        <v>0.5</v>
      </c>
      <c r="H38" s="3">
        <f t="shared" si="22"/>
        <v>7.6511094108645756E-3</v>
      </c>
      <c r="I38" s="3">
        <f t="shared" si="23"/>
        <v>0.99234889058913545</v>
      </c>
      <c r="J38" s="5">
        <f t="shared" si="30"/>
        <v>97555.585205583033</v>
      </c>
      <c r="K38" s="5">
        <f t="shared" si="24"/>
        <v>746.40845604883725</v>
      </c>
      <c r="L38" s="5">
        <f t="shared" si="25"/>
        <v>485911.90488779306</v>
      </c>
      <c r="M38" s="5">
        <f t="shared" si="16"/>
        <v>3962347.6536885989</v>
      </c>
      <c r="N38" s="33">
        <f t="shared" si="26"/>
        <v>40.616307568024681</v>
      </c>
      <c r="O38" s="4"/>
      <c r="Q38" s="27" t="s">
        <v>52</v>
      </c>
      <c r="R38" s="29">
        <f t="shared" si="17"/>
        <v>97555.585205583033</v>
      </c>
      <c r="S38" s="29">
        <f t="shared" si="18"/>
        <v>485911.90488779306</v>
      </c>
      <c r="T38" s="35">
        <f t="shared" si="19"/>
        <v>40.616307568024681</v>
      </c>
      <c r="U38" s="42">
        <v>0.93748024841036759</v>
      </c>
      <c r="V38" s="43">
        <f t="shared" si="31"/>
        <v>6.2519751589632411E-2</v>
      </c>
      <c r="W38" s="29">
        <f t="shared" si="27"/>
        <v>455532.81329976313</v>
      </c>
      <c r="X38" s="29">
        <f t="shared" si="20"/>
        <v>3216734.4136987287</v>
      </c>
      <c r="Y38" s="35">
        <f t="shared" si="28"/>
        <v>32.97334957214359</v>
      </c>
      <c r="Z38" s="36">
        <f t="shared" si="29"/>
        <v>7.6429579958810905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2586</v>
      </c>
      <c r="E39" s="51">
        <v>6</v>
      </c>
      <c r="F39" s="3">
        <f t="shared" si="21"/>
        <v>2.3201856148491878E-3</v>
      </c>
      <c r="G39" s="2">
        <v>0.5</v>
      </c>
      <c r="H39" s="3">
        <f t="shared" si="22"/>
        <v>1.1534025374855823E-2</v>
      </c>
      <c r="I39" s="3">
        <f t="shared" si="23"/>
        <v>0.98846597462514418</v>
      </c>
      <c r="J39" s="5">
        <f t="shared" si="30"/>
        <v>96809.176749534192</v>
      </c>
      <c r="K39" s="5">
        <f t="shared" si="24"/>
        <v>1116.5995011480297</v>
      </c>
      <c r="L39" s="5">
        <f t="shared" si="25"/>
        <v>481254.3849948009</v>
      </c>
      <c r="M39" s="5">
        <f t="shared" si="16"/>
        <v>3476435.7488008058</v>
      </c>
      <c r="N39" s="33">
        <f t="shared" si="26"/>
        <v>35.910188119821328</v>
      </c>
      <c r="O39" s="4"/>
      <c r="Q39" s="27" t="s">
        <v>54</v>
      </c>
      <c r="R39" s="29">
        <f t="shared" si="17"/>
        <v>96809.176749534192</v>
      </c>
      <c r="S39" s="29">
        <f t="shared" si="18"/>
        <v>481254.3849948009</v>
      </c>
      <c r="T39" s="35">
        <f t="shared" si="19"/>
        <v>35.910188119821328</v>
      </c>
      <c r="U39" s="42">
        <v>0.91788799906018037</v>
      </c>
      <c r="V39" s="43">
        <f t="shared" si="31"/>
        <v>8.2112000939819629E-2</v>
      </c>
      <c r="W39" s="29">
        <f t="shared" si="27"/>
        <v>441737.6244818155</v>
      </c>
      <c r="X39" s="29">
        <f t="shared" si="20"/>
        <v>2761201.6003989656</v>
      </c>
      <c r="Y39" s="35">
        <f t="shared" si="28"/>
        <v>28.522105993554494</v>
      </c>
      <c r="Z39" s="36">
        <f t="shared" si="29"/>
        <v>7.3880821262668341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2016</v>
      </c>
      <c r="E40" s="51">
        <v>7</v>
      </c>
      <c r="F40" s="3">
        <f t="shared" si="21"/>
        <v>3.472222222222222E-3</v>
      </c>
      <c r="G40" s="2">
        <v>0.5</v>
      </c>
      <c r="H40" s="3">
        <f t="shared" si="22"/>
        <v>1.7211703958691912E-2</v>
      </c>
      <c r="I40" s="3">
        <f t="shared" si="23"/>
        <v>0.98278829604130813</v>
      </c>
      <c r="J40" s="5">
        <f t="shared" si="30"/>
        <v>95692.577248386166</v>
      </c>
      <c r="K40" s="5">
        <f t="shared" si="24"/>
        <v>1647.0323106434798</v>
      </c>
      <c r="L40" s="5">
        <f t="shared" si="25"/>
        <v>474345.3054653221</v>
      </c>
      <c r="M40" s="5">
        <f t="shared" si="16"/>
        <v>2995181.3638060046</v>
      </c>
      <c r="N40" s="33">
        <f t="shared" si="26"/>
        <v>31.300038622969762</v>
      </c>
      <c r="O40" s="4"/>
      <c r="Q40" s="27" t="s">
        <v>56</v>
      </c>
      <c r="R40" s="29">
        <f t="shared" si="17"/>
        <v>95692.577248386166</v>
      </c>
      <c r="S40" s="29">
        <f t="shared" si="18"/>
        <v>474345.3054653221</v>
      </c>
      <c r="T40" s="35">
        <f t="shared" si="19"/>
        <v>31.300038622969762</v>
      </c>
      <c r="U40" s="42">
        <v>0.89571782863194893</v>
      </c>
      <c r="V40" s="43">
        <f t="shared" si="31"/>
        <v>0.10428217136805107</v>
      </c>
      <c r="W40" s="29">
        <f t="shared" si="27"/>
        <v>424879.54703315685</v>
      </c>
      <c r="X40" s="29">
        <f t="shared" si="20"/>
        <v>2319463.9759171503</v>
      </c>
      <c r="Y40" s="35">
        <f t="shared" si="28"/>
        <v>24.238703174401831</v>
      </c>
      <c r="Z40" s="36">
        <f t="shared" si="29"/>
        <v>7.0613354485679309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1629</v>
      </c>
      <c r="E41" s="51">
        <v>7</v>
      </c>
      <c r="F41" s="3">
        <f t="shared" si="21"/>
        <v>4.2971147943523637E-3</v>
      </c>
      <c r="G41" s="2">
        <v>0.5</v>
      </c>
      <c r="H41" s="3">
        <f t="shared" si="22"/>
        <v>2.1257212268448223E-2</v>
      </c>
      <c r="I41" s="3">
        <f t="shared" si="23"/>
        <v>0.97874278773155177</v>
      </c>
      <c r="J41" s="5">
        <f t="shared" si="30"/>
        <v>94045.544937742685</v>
      </c>
      <c r="K41" s="5">
        <f t="shared" si="24"/>
        <v>1999.1461116434825</v>
      </c>
      <c r="L41" s="5">
        <f t="shared" si="25"/>
        <v>465229.85940960475</v>
      </c>
      <c r="M41" s="5">
        <f t="shared" si="16"/>
        <v>2520836.0583406826</v>
      </c>
      <c r="N41" s="33">
        <f t="shared" si="26"/>
        <v>26.804417583091826</v>
      </c>
      <c r="O41" s="4"/>
      <c r="Q41" s="27" t="s">
        <v>58</v>
      </c>
      <c r="R41" s="29">
        <f t="shared" si="17"/>
        <v>94045.544937742685</v>
      </c>
      <c r="S41" s="29">
        <f t="shared" si="18"/>
        <v>465229.85940960475</v>
      </c>
      <c r="T41" s="35">
        <f t="shared" si="19"/>
        <v>26.804417583091826</v>
      </c>
      <c r="U41" s="42">
        <v>0.86473435856680392</v>
      </c>
      <c r="V41" s="43">
        <f t="shared" si="31"/>
        <v>0.13526564143319608</v>
      </c>
      <c r="W41" s="29">
        <f t="shared" si="27"/>
        <v>402300.2440626889</v>
      </c>
      <c r="X41" s="29">
        <f t="shared" si="20"/>
        <v>1894584.4288839935</v>
      </c>
      <c r="Y41" s="35">
        <f t="shared" si="28"/>
        <v>20.145392640748604</v>
      </c>
      <c r="Z41" s="36">
        <f t="shared" si="29"/>
        <v>6.6590249423432226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1194</v>
      </c>
      <c r="E42" s="51">
        <v>8</v>
      </c>
      <c r="F42" s="3">
        <f t="shared" si="21"/>
        <v>6.7001675041876048E-3</v>
      </c>
      <c r="G42" s="2">
        <v>0.5</v>
      </c>
      <c r="H42" s="3">
        <f t="shared" si="22"/>
        <v>3.2948929159802305E-2</v>
      </c>
      <c r="I42" s="3">
        <f t="shared" si="23"/>
        <v>0.9670510708401977</v>
      </c>
      <c r="J42" s="5">
        <f t="shared" si="30"/>
        <v>92046.398826099205</v>
      </c>
      <c r="K42" s="5">
        <f t="shared" si="24"/>
        <v>3032.8302743360528</v>
      </c>
      <c r="L42" s="5">
        <f t="shared" si="25"/>
        <v>452649.91844465584</v>
      </c>
      <c r="M42" s="5">
        <f t="shared" si="16"/>
        <v>2055606.198931078</v>
      </c>
      <c r="N42" s="33">
        <f t="shared" si="26"/>
        <v>22.33228268728557</v>
      </c>
      <c r="O42" s="4"/>
      <c r="Q42" s="27" t="s">
        <v>60</v>
      </c>
      <c r="R42" s="29">
        <f t="shared" si="17"/>
        <v>92046.398826099205</v>
      </c>
      <c r="S42" s="29">
        <f t="shared" si="18"/>
        <v>452649.91844465584</v>
      </c>
      <c r="T42" s="35">
        <f t="shared" si="19"/>
        <v>22.33228268728557</v>
      </c>
      <c r="U42" s="42">
        <v>0.81758889711164551</v>
      </c>
      <c r="V42" s="43">
        <f t="shared" si="31"/>
        <v>0.18241110288835449</v>
      </c>
      <c r="W42" s="29">
        <f t="shared" si="27"/>
        <v>370081.54759884247</v>
      </c>
      <c r="X42" s="29">
        <f t="shared" si="20"/>
        <v>1492284.1848213046</v>
      </c>
      <c r="Y42" s="35">
        <f t="shared" si="28"/>
        <v>16.212303836466621</v>
      </c>
      <c r="Z42" s="36">
        <f t="shared" si="29"/>
        <v>6.1199788508189492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865</v>
      </c>
      <c r="E43" s="51">
        <v>20</v>
      </c>
      <c r="F43" s="3">
        <f t="shared" si="21"/>
        <v>2.3121387283236993E-2</v>
      </c>
      <c r="G43" s="2">
        <v>0.5</v>
      </c>
      <c r="H43" s="3">
        <f t="shared" si="22"/>
        <v>0.10928961748633878</v>
      </c>
      <c r="I43" s="3">
        <f t="shared" si="23"/>
        <v>0.89071038251366119</v>
      </c>
      <c r="J43" s="5">
        <f t="shared" si="30"/>
        <v>89013.56855176315</v>
      </c>
      <c r="K43" s="5">
        <f t="shared" si="24"/>
        <v>9728.258858116189</v>
      </c>
      <c r="L43" s="5">
        <f t="shared" si="25"/>
        <v>420747.19561352523</v>
      </c>
      <c r="M43" s="5">
        <f t="shared" si="16"/>
        <v>1602956.2804864221</v>
      </c>
      <c r="N43" s="33">
        <f t="shared" si="26"/>
        <v>18.007999303547429</v>
      </c>
      <c r="O43" s="4"/>
      <c r="Q43" s="27" t="s">
        <v>62</v>
      </c>
      <c r="R43" s="29">
        <f t="shared" si="17"/>
        <v>89013.56855176315</v>
      </c>
      <c r="S43" s="29">
        <f t="shared" si="18"/>
        <v>420747.19561352523</v>
      </c>
      <c r="T43" s="35">
        <f t="shared" si="19"/>
        <v>18.007999303547429</v>
      </c>
      <c r="U43" s="42">
        <v>0.77888026534586052</v>
      </c>
      <c r="V43" s="43">
        <f t="shared" si="31"/>
        <v>0.22111973465413948</v>
      </c>
      <c r="W43" s="29">
        <f t="shared" si="27"/>
        <v>327711.68736298924</v>
      </c>
      <c r="X43" s="29">
        <f t="shared" si="20"/>
        <v>1122202.6372224621</v>
      </c>
      <c r="Y43" s="35">
        <f t="shared" si="28"/>
        <v>12.607096372839823</v>
      </c>
      <c r="Z43" s="36">
        <f t="shared" si="29"/>
        <v>5.4009029307076055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585</v>
      </c>
      <c r="E44" s="51">
        <v>17</v>
      </c>
      <c r="F44" s="3">
        <f t="shared" si="21"/>
        <v>2.9059829059829061E-2</v>
      </c>
      <c r="G44" s="2">
        <v>0.5</v>
      </c>
      <c r="H44" s="3">
        <f t="shared" si="22"/>
        <v>0.13545816733067731</v>
      </c>
      <c r="I44" s="3">
        <f t="shared" si="23"/>
        <v>0.86454183266932272</v>
      </c>
      <c r="J44" s="5">
        <f t="shared" si="30"/>
        <v>79285.309693646952</v>
      </c>
      <c r="K44" s="5">
        <f t="shared" si="24"/>
        <v>10739.8427473466</v>
      </c>
      <c r="L44" s="5">
        <f t="shared" si="25"/>
        <v>369576.9415998683</v>
      </c>
      <c r="M44" s="5">
        <f t="shared" si="16"/>
        <v>1182209.0848728968</v>
      </c>
      <c r="N44" s="33">
        <f t="shared" si="26"/>
        <v>14.910821303982697</v>
      </c>
      <c r="O44" s="4"/>
      <c r="Q44" s="27" t="s">
        <v>64</v>
      </c>
      <c r="R44" s="29">
        <f t="shared" si="17"/>
        <v>79285.309693646952</v>
      </c>
      <c r="S44" s="29">
        <f t="shared" si="18"/>
        <v>369576.9415998683</v>
      </c>
      <c r="T44" s="35">
        <f t="shared" si="19"/>
        <v>14.910821303982697</v>
      </c>
      <c r="U44" s="42">
        <v>0.71980976748499381</v>
      </c>
      <c r="V44" s="43">
        <f t="shared" si="31"/>
        <v>0.28019023251500619</v>
      </c>
      <c r="W44" s="29">
        <f t="shared" si="27"/>
        <v>266025.09240081633</v>
      </c>
      <c r="X44" s="29">
        <f t="shared" si="20"/>
        <v>794490.94985947292</v>
      </c>
      <c r="Y44" s="35">
        <f t="shared" si="28"/>
        <v>10.020657709849807</v>
      </c>
      <c r="Z44" s="36">
        <f t="shared" si="29"/>
        <v>4.8901635941328898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427</v>
      </c>
      <c r="E45" s="51">
        <v>21</v>
      </c>
      <c r="F45" s="3">
        <f t="shared" si="21"/>
        <v>4.9180327868852458E-2</v>
      </c>
      <c r="G45" s="2">
        <v>0.5</v>
      </c>
      <c r="H45" s="3">
        <f t="shared" si="22"/>
        <v>0.218978102189781</v>
      </c>
      <c r="I45" s="3">
        <f t="shared" si="23"/>
        <v>0.78102189781021902</v>
      </c>
      <c r="J45" s="5">
        <f t="shared" si="30"/>
        <v>68545.466946300352</v>
      </c>
      <c r="K45" s="5">
        <f t="shared" si="24"/>
        <v>15009.956265613215</v>
      </c>
      <c r="L45" s="5">
        <f t="shared" si="25"/>
        <v>305202.44406746875</v>
      </c>
      <c r="M45" s="5">
        <f t="shared" si="16"/>
        <v>812632.14327302843</v>
      </c>
      <c r="N45" s="33">
        <f t="shared" si="26"/>
        <v>11.855373950689662</v>
      </c>
      <c r="O45" s="4"/>
      <c r="Q45" s="27" t="s">
        <v>66</v>
      </c>
      <c r="R45" s="29">
        <f t="shared" si="17"/>
        <v>68545.466946300352</v>
      </c>
      <c r="S45" s="29">
        <f t="shared" si="18"/>
        <v>305202.44406746875</v>
      </c>
      <c r="T45" s="35">
        <f t="shared" si="19"/>
        <v>11.855373950689662</v>
      </c>
      <c r="U45" s="42">
        <v>0.68480776711742686</v>
      </c>
      <c r="V45" s="43">
        <f t="shared" si="31"/>
        <v>0.31519223288257314</v>
      </c>
      <c r="W45" s="29">
        <f t="shared" si="27"/>
        <v>209005.00424062464</v>
      </c>
      <c r="X45" s="29">
        <f t="shared" si="20"/>
        <v>528465.85745865654</v>
      </c>
      <c r="Y45" s="35">
        <f t="shared" si="28"/>
        <v>7.7097127060592552</v>
      </c>
      <c r="Z45" s="36">
        <f t="shared" si="29"/>
        <v>4.1456612446304071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249</v>
      </c>
      <c r="E46" s="51">
        <v>24</v>
      </c>
      <c r="F46" s="3">
        <f t="shared" si="21"/>
        <v>9.6385542168674704E-2</v>
      </c>
      <c r="G46" s="2">
        <v>0.5</v>
      </c>
      <c r="H46" s="3">
        <f t="shared" si="22"/>
        <v>0.38834951456310685</v>
      </c>
      <c r="I46" s="3">
        <f t="shared" si="23"/>
        <v>0.61165048543689315</v>
      </c>
      <c r="J46" s="5">
        <f t="shared" si="30"/>
        <v>53535.510680687141</v>
      </c>
      <c r="K46" s="5">
        <f t="shared" si="24"/>
        <v>20790.489584732873</v>
      </c>
      <c r="L46" s="5">
        <f t="shared" si="25"/>
        <v>215701.32944160351</v>
      </c>
      <c r="M46" s="5">
        <f>L46+M47</f>
        <v>507429.69920555968</v>
      </c>
      <c r="N46" s="33">
        <f t="shared" si="26"/>
        <v>9.4783759929390978</v>
      </c>
      <c r="O46" s="4"/>
      <c r="Q46" s="27" t="s">
        <v>68</v>
      </c>
      <c r="R46" s="29">
        <f t="shared" si="17"/>
        <v>53535.510680687141</v>
      </c>
      <c r="S46" s="29">
        <f t="shared" si="18"/>
        <v>215701.32944160351</v>
      </c>
      <c r="T46" s="35">
        <f t="shared" si="19"/>
        <v>9.4783759929390978</v>
      </c>
      <c r="U46" s="42">
        <v>0.65629805890441617</v>
      </c>
      <c r="V46" s="43">
        <f t="shared" si="31"/>
        <v>0.34370194109558383</v>
      </c>
      <c r="W46" s="29">
        <f t="shared" si="27"/>
        <v>141564.36381562636</v>
      </c>
      <c r="X46" s="29">
        <f>X47+W46</f>
        <v>319460.85321803193</v>
      </c>
      <c r="Y46" s="35">
        <f t="shared" si="28"/>
        <v>5.9672701195185756</v>
      </c>
      <c r="Z46" s="36">
        <f t="shared" si="29"/>
        <v>3.5111058734205223</v>
      </c>
    </row>
    <row r="47" spans="1:26" s="2" customFormat="1" x14ac:dyDescent="0.25">
      <c r="A47" s="12">
        <v>19</v>
      </c>
      <c r="B47" s="13" t="s">
        <v>69</v>
      </c>
      <c r="C47" s="12"/>
      <c r="D47">
        <v>196</v>
      </c>
      <c r="E47" s="51">
        <v>22</v>
      </c>
      <c r="F47" s="17">
        <f t="shared" si="21"/>
        <v>0.11224489795918367</v>
      </c>
      <c r="G47" s="12"/>
      <c r="H47" s="17">
        <v>1</v>
      </c>
      <c r="I47" s="17">
        <f t="shared" si="23"/>
        <v>0</v>
      </c>
      <c r="J47" s="21">
        <f t="shared" si="30"/>
        <v>32745.021095954267</v>
      </c>
      <c r="K47" s="21">
        <f t="shared" si="24"/>
        <v>32745.021095954267</v>
      </c>
      <c r="L47" s="21">
        <f>K47/F47</f>
        <v>291728.36976395617</v>
      </c>
      <c r="M47" s="21">
        <f>L47</f>
        <v>291728.36976395617</v>
      </c>
      <c r="N47" s="34">
        <f t="shared" si="26"/>
        <v>8.9090909090909083</v>
      </c>
      <c r="O47" s="4"/>
      <c r="Q47" s="30" t="s">
        <v>69</v>
      </c>
      <c r="R47" s="31">
        <f t="shared" si="17"/>
        <v>32745.021095954267</v>
      </c>
      <c r="S47" s="31">
        <f t="shared" si="18"/>
        <v>291728.36976395617</v>
      </c>
      <c r="T47" s="38">
        <f t="shared" si="19"/>
        <v>8.9090909090909083</v>
      </c>
      <c r="U47" s="44">
        <v>0.6098018151143324</v>
      </c>
      <c r="V47" s="45">
        <f t="shared" si="31"/>
        <v>0.3901981848856676</v>
      </c>
      <c r="W47" s="31">
        <f t="shared" si="27"/>
        <v>177896.4894024056</v>
      </c>
      <c r="X47" s="31">
        <f>W47</f>
        <v>177896.4894024056</v>
      </c>
      <c r="Y47" s="38">
        <f t="shared" si="28"/>
        <v>5.4327798073822331</v>
      </c>
      <c r="Z47" s="37">
        <f t="shared" si="29"/>
        <v>3.4763111017086752</v>
      </c>
    </row>
    <row r="48" spans="1:26" s="2" customFormat="1" ht="13.2" x14ac:dyDescent="0.25">
      <c r="B48" s="2" t="s">
        <v>70</v>
      </c>
      <c r="D48" s="25">
        <f>SUM(D29:D47)</f>
        <v>29401</v>
      </c>
      <c r="E48" s="25">
        <f>SUM(E29:E47)</f>
        <v>147</v>
      </c>
    </row>
    <row r="51" spans="1:26" s="2" customFormat="1" ht="18" thickBot="1" x14ac:dyDescent="0.35">
      <c r="B51" s="65" t="s">
        <v>89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Q51" s="66" t="s">
        <v>92</v>
      </c>
      <c r="R51" s="67"/>
      <c r="S51" s="67"/>
      <c r="T51" s="67"/>
      <c r="U51" s="67"/>
      <c r="V51" s="67"/>
      <c r="W51" s="67"/>
      <c r="X51" s="67"/>
      <c r="Y51" s="67"/>
      <c r="Z51" s="68"/>
    </row>
    <row r="52" spans="1:26" s="9" customFormat="1" ht="14.25" customHeight="1" x14ac:dyDescent="0.35">
      <c r="A52" s="7"/>
      <c r="B52" s="62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3" t="s">
        <v>14</v>
      </c>
      <c r="S52" s="73"/>
      <c r="T52" s="73"/>
      <c r="U52" s="70" t="s">
        <v>15</v>
      </c>
      <c r="V52" s="74" t="s">
        <v>16</v>
      </c>
      <c r="W52" s="75" t="s">
        <v>17</v>
      </c>
      <c r="X52" s="75" t="s">
        <v>18</v>
      </c>
      <c r="Y52" s="76" t="s">
        <v>19</v>
      </c>
      <c r="Z52" s="76" t="s">
        <v>20</v>
      </c>
    </row>
    <row r="53" spans="1:26" s="10" customFormat="1" ht="35.549999999999997" customHeight="1" thickBot="1" x14ac:dyDescent="0.35">
      <c r="B53" s="63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0"/>
      <c r="V53" s="74"/>
      <c r="W53" s="75"/>
      <c r="X53" s="75"/>
      <c r="Y53" s="76"/>
      <c r="Z53" s="76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609</v>
      </c>
      <c r="E54" s="49">
        <f>E4+E29</f>
        <v>4</v>
      </c>
      <c r="F54" s="3">
        <f>E54/D54</f>
        <v>6.5681444991789817E-3</v>
      </c>
      <c r="G54" s="2">
        <v>0.3</v>
      </c>
      <c r="H54" s="18">
        <f>C54*F54/(1+(1-G54)*C54*F54)</f>
        <v>6.5380843412880018E-3</v>
      </c>
      <c r="I54" s="18">
        <f>1-H54</f>
        <v>0.993461915658712</v>
      </c>
      <c r="J54" s="19">
        <v>100000</v>
      </c>
      <c r="K54" s="20">
        <f>J54*H54</f>
        <v>653.80843412880017</v>
      </c>
      <c r="L54" s="20">
        <f>C54*(J55+G54*K54)</f>
        <v>99542.334096109829</v>
      </c>
      <c r="M54" s="5">
        <f t="shared" ref="M54:M70" si="32">L54+M55</f>
        <v>7525270.3866912667</v>
      </c>
      <c r="N54" s="32">
        <f>M54/J54</f>
        <v>75.252703866912668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99542.334096109829</v>
      </c>
      <c r="T54" s="35">
        <f t="shared" ref="T54:T72" si="35">N54</f>
        <v>75.252703866912668</v>
      </c>
      <c r="U54" s="42">
        <v>0.96170886472285344</v>
      </c>
      <c r="V54" s="43">
        <f>1-U54</f>
        <v>3.829113527714656E-2</v>
      </c>
      <c r="W54" s="29">
        <f>S54*U54</f>
        <v>95730.745115432772</v>
      </c>
      <c r="X54" s="29">
        <f t="shared" ref="X54:X70" si="36">X55+W54</f>
        <v>6687810.2545519611</v>
      </c>
      <c r="Y54" s="40">
        <f>X54/R54</f>
        <v>66.87810254551961</v>
      </c>
      <c r="Z54" s="36">
        <f>T54-Y54</f>
        <v>8.3746013213930581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3174</v>
      </c>
      <c r="E55" s="49">
        <f t="shared" si="37"/>
        <v>1</v>
      </c>
      <c r="F55" s="3">
        <f t="shared" ref="F55:F72" si="38">E55/D55</f>
        <v>3.15059861373661E-4</v>
      </c>
      <c r="G55" s="2">
        <v>0.4</v>
      </c>
      <c r="H55" s="3">
        <f t="shared" ref="H55:H71" si="39">C55*F55/(1+(1-G55)*C55*F55)</f>
        <v>1.2592872434202243E-3</v>
      </c>
      <c r="I55" s="3">
        <f t="shared" ref="I55:I72" si="40">1-H55</f>
        <v>0.99874071275657983</v>
      </c>
      <c r="J55" s="5">
        <f>I54*J54</f>
        <v>99346.191565871195</v>
      </c>
      <c r="K55" s="5">
        <f t="shared" ref="K55:K72" si="41">J55*H55</f>
        <v>125.10539172128347</v>
      </c>
      <c r="L55" s="5">
        <f t="shared" ref="L55:L71" si="42">C55*(J56+G55*K55)</f>
        <v>397084.51332335372</v>
      </c>
      <c r="M55" s="5">
        <f t="shared" si="32"/>
        <v>7425728.0525951572</v>
      </c>
      <c r="N55" s="33">
        <f t="shared" ref="N55:N72" si="43">M55/J55</f>
        <v>74.745976021351055</v>
      </c>
      <c r="O55" s="4"/>
      <c r="Q55" s="27" t="s">
        <v>36</v>
      </c>
      <c r="R55" s="29">
        <f t="shared" si="33"/>
        <v>99346.191565871195</v>
      </c>
      <c r="S55" s="29">
        <f t="shared" si="34"/>
        <v>397084.51332335372</v>
      </c>
      <c r="T55" s="35">
        <f t="shared" si="35"/>
        <v>74.745976021351055</v>
      </c>
      <c r="U55" s="42">
        <v>0.96170886472285344</v>
      </c>
      <c r="V55" s="43">
        <f>1-U55</f>
        <v>3.829113527714656E-2</v>
      </c>
      <c r="W55" s="29">
        <f t="shared" ref="W55:W72" si="44">S55*U55</f>
        <v>381879.6965072293</v>
      </c>
      <c r="X55" s="29">
        <f t="shared" si="36"/>
        <v>6592079.5094365282</v>
      </c>
      <c r="Y55" s="35">
        <f t="shared" ref="Y55:Y72" si="45">X55/R55</f>
        <v>66.354627243719449</v>
      </c>
      <c r="Z55" s="36">
        <f t="shared" ref="Z55:Z72" si="46">T55-Y55</f>
        <v>8.391348777631606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4049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99221.08617414991</v>
      </c>
      <c r="K56" s="5">
        <f t="shared" si="41"/>
        <v>0</v>
      </c>
      <c r="L56" s="5">
        <f t="shared" si="42"/>
        <v>496105.43087074952</v>
      </c>
      <c r="M56" s="5">
        <f t="shared" si="32"/>
        <v>7028643.5392718036</v>
      </c>
      <c r="N56" s="33">
        <f t="shared" si="43"/>
        <v>70.838203957325533</v>
      </c>
      <c r="O56" s="4"/>
      <c r="Q56" s="27" t="s">
        <v>38</v>
      </c>
      <c r="R56" s="29">
        <f t="shared" si="33"/>
        <v>99221.08617414991</v>
      </c>
      <c r="S56" s="29">
        <f t="shared" si="34"/>
        <v>496105.43087074952</v>
      </c>
      <c r="T56" s="35">
        <f t="shared" si="35"/>
        <v>70.838203957325533</v>
      </c>
      <c r="U56" s="42">
        <v>0.96170886472285344</v>
      </c>
      <c r="V56" s="43">
        <f>1-U56</f>
        <v>3.829113527714656E-2</v>
      </c>
      <c r="W56" s="29">
        <f t="shared" si="44"/>
        <v>477108.99070555059</v>
      </c>
      <c r="X56" s="29">
        <f t="shared" si="36"/>
        <v>6210199.8129292987</v>
      </c>
      <c r="Y56" s="35">
        <f t="shared" si="45"/>
        <v>62.589516527054947</v>
      </c>
      <c r="Z56" s="36">
        <f t="shared" si="46"/>
        <v>8.2486874302705857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3949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99221.08617414991</v>
      </c>
      <c r="K57" s="5">
        <f t="shared" si="41"/>
        <v>0</v>
      </c>
      <c r="L57" s="5">
        <f t="shared" si="42"/>
        <v>496105.43087074952</v>
      </c>
      <c r="M57" s="5">
        <f t="shared" si="32"/>
        <v>6532538.1084010545</v>
      </c>
      <c r="N57" s="33">
        <f t="shared" si="43"/>
        <v>65.838203957325533</v>
      </c>
      <c r="O57" s="4"/>
      <c r="Q57" s="27" t="s">
        <v>40</v>
      </c>
      <c r="R57" s="29">
        <f t="shared" si="33"/>
        <v>99221.08617414991</v>
      </c>
      <c r="S57" s="29">
        <f t="shared" si="34"/>
        <v>496105.43087074952</v>
      </c>
      <c r="T57" s="35">
        <f t="shared" si="35"/>
        <v>65.838203957325533</v>
      </c>
      <c r="U57" s="42">
        <v>0.96170886472285344</v>
      </c>
      <c r="V57" s="43">
        <f>1-U57</f>
        <v>3.829113527714656E-2</v>
      </c>
      <c r="W57" s="29">
        <f t="shared" si="44"/>
        <v>477108.99070555059</v>
      </c>
      <c r="X57" s="29">
        <f t="shared" si="36"/>
        <v>5733090.8222237481</v>
      </c>
      <c r="Y57" s="35">
        <f t="shared" si="45"/>
        <v>57.780972203440676</v>
      </c>
      <c r="Z57" s="36">
        <f t="shared" si="46"/>
        <v>8.0572317538848566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4303</v>
      </c>
      <c r="E58" s="49">
        <f t="shared" si="37"/>
        <v>7</v>
      </c>
      <c r="F58" s="3">
        <f t="shared" si="38"/>
        <v>1.6267720195212642E-3</v>
      </c>
      <c r="G58" s="2">
        <v>0.5</v>
      </c>
      <c r="H58" s="3">
        <f t="shared" si="39"/>
        <v>8.1009142460363396E-3</v>
      </c>
      <c r="I58" s="3">
        <f t="shared" si="40"/>
        <v>0.99189908575396368</v>
      </c>
      <c r="J58" s="5">
        <f t="shared" si="47"/>
        <v>99221.08617414991</v>
      </c>
      <c r="K58" s="5">
        <f t="shared" si="41"/>
        <v>803.7815104953703</v>
      </c>
      <c r="L58" s="5">
        <f t="shared" si="42"/>
        <v>494095.97709451115</v>
      </c>
      <c r="M58" s="5">
        <f t="shared" si="32"/>
        <v>6036432.6775303045</v>
      </c>
      <c r="N58" s="33">
        <f t="shared" si="43"/>
        <v>60.838203957325533</v>
      </c>
      <c r="O58" s="4"/>
      <c r="Q58" s="27" t="s">
        <v>42</v>
      </c>
      <c r="R58" s="29">
        <f t="shared" si="33"/>
        <v>99221.08617414991</v>
      </c>
      <c r="S58" s="29">
        <f t="shared" si="34"/>
        <v>494095.97709451115</v>
      </c>
      <c r="T58" s="35">
        <f t="shared" si="35"/>
        <v>60.838203957325533</v>
      </c>
      <c r="U58" s="42">
        <v>0.96170886472285344</v>
      </c>
      <c r="V58" s="43">
        <f>1-U58</f>
        <v>3.829113527714656E-2</v>
      </c>
      <c r="W58" s="29">
        <f t="shared" si="44"/>
        <v>475176.48119569133</v>
      </c>
      <c r="X58" s="29">
        <f t="shared" si="36"/>
        <v>5255981.8315181974</v>
      </c>
      <c r="Y58" s="35">
        <f t="shared" si="45"/>
        <v>52.972427879826412</v>
      </c>
      <c r="Z58" s="36">
        <f t="shared" si="46"/>
        <v>7.8657760774991203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4449</v>
      </c>
      <c r="E59" s="49">
        <f t="shared" si="37"/>
        <v>5</v>
      </c>
      <c r="F59" s="3">
        <f t="shared" si="38"/>
        <v>1.1238480557428637E-3</v>
      </c>
      <c r="G59" s="2">
        <v>0.5</v>
      </c>
      <c r="H59" s="3">
        <f t="shared" si="39"/>
        <v>5.6034965818670852E-3</v>
      </c>
      <c r="I59" s="3">
        <f t="shared" si="40"/>
        <v>0.9943965034181329</v>
      </c>
      <c r="J59" s="5">
        <f t="shared" si="47"/>
        <v>98417.304663654548</v>
      </c>
      <c r="K59" s="5">
        <f t="shared" si="41"/>
        <v>551.48103027935986</v>
      </c>
      <c r="L59" s="5">
        <f t="shared" si="42"/>
        <v>490707.82074257435</v>
      </c>
      <c r="M59" s="5">
        <f t="shared" si="32"/>
        <v>5542336.700435793</v>
      </c>
      <c r="N59" s="33">
        <f t="shared" si="43"/>
        <v>56.314656445601429</v>
      </c>
      <c r="O59" s="4"/>
      <c r="Q59" s="27" t="s">
        <v>44</v>
      </c>
      <c r="R59" s="29">
        <f t="shared" si="33"/>
        <v>98417.304663654548</v>
      </c>
      <c r="S59" s="29">
        <f t="shared" si="34"/>
        <v>490707.82074257435</v>
      </c>
      <c r="T59" s="35">
        <f t="shared" si="35"/>
        <v>56.314656445601429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472596.62393857766</v>
      </c>
      <c r="X59" s="29">
        <f t="shared" si="36"/>
        <v>4780805.3503225064</v>
      </c>
      <c r="Y59" s="35">
        <f t="shared" si="45"/>
        <v>48.576877477605372</v>
      </c>
      <c r="Z59" s="36">
        <f t="shared" si="46"/>
        <v>7.7377789679960571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4435</v>
      </c>
      <c r="E60" s="49">
        <f t="shared" si="37"/>
        <v>9</v>
      </c>
      <c r="F60" s="3">
        <f t="shared" si="38"/>
        <v>2.0293122886133031E-3</v>
      </c>
      <c r="G60" s="2">
        <v>0.5</v>
      </c>
      <c r="H60" s="3">
        <f t="shared" si="39"/>
        <v>1.0095344924284913E-2</v>
      </c>
      <c r="I60" s="3">
        <f t="shared" si="40"/>
        <v>0.98990465507571512</v>
      </c>
      <c r="J60" s="5">
        <f t="shared" si="47"/>
        <v>97865.823633375185</v>
      </c>
      <c r="K60" s="5">
        <f t="shared" si="41"/>
        <v>987.98924587815668</v>
      </c>
      <c r="L60" s="5">
        <f t="shared" si="42"/>
        <v>486859.14505218051</v>
      </c>
      <c r="M60" s="5">
        <f t="shared" si="32"/>
        <v>5051628.8796932185</v>
      </c>
      <c r="N60" s="33">
        <f t="shared" si="43"/>
        <v>51.617905946590952</v>
      </c>
      <c r="O60" s="4"/>
      <c r="Q60" s="27" t="s">
        <v>46</v>
      </c>
      <c r="R60" s="29">
        <f t="shared" si="33"/>
        <v>97865.823633375185</v>
      </c>
      <c r="S60" s="29">
        <f t="shared" si="34"/>
        <v>486859.14505218051</v>
      </c>
      <c r="T60" s="35">
        <f t="shared" si="35"/>
        <v>51.617905946590952</v>
      </c>
      <c r="U60" s="42">
        <v>0.95736753435116873</v>
      </c>
      <c r="V60" s="43">
        <f t="shared" si="48"/>
        <v>4.2632465648831275E-2</v>
      </c>
      <c r="W60" s="29">
        <f t="shared" si="44"/>
        <v>466103.13927492406</v>
      </c>
      <c r="X60" s="29">
        <f t="shared" si="36"/>
        <v>4308208.7263839291</v>
      </c>
      <c r="Y60" s="35">
        <f t="shared" si="45"/>
        <v>44.021585538618005</v>
      </c>
      <c r="Z60" s="36">
        <f t="shared" si="46"/>
        <v>7.5963204079729465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4659</v>
      </c>
      <c r="E61" s="49">
        <f t="shared" si="37"/>
        <v>5</v>
      </c>
      <c r="F61" s="3">
        <f t="shared" si="38"/>
        <v>1.0731916720326251E-3</v>
      </c>
      <c r="G61" s="2">
        <v>0.5</v>
      </c>
      <c r="H61" s="3">
        <f t="shared" si="39"/>
        <v>5.3516001284384038E-3</v>
      </c>
      <c r="I61" s="3">
        <f t="shared" si="40"/>
        <v>0.99464839987156162</v>
      </c>
      <c r="J61" s="5">
        <f t="shared" si="47"/>
        <v>96877.834387497031</v>
      </c>
      <c r="K61" s="5">
        <f t="shared" si="41"/>
        <v>518.45143095096353</v>
      </c>
      <c r="L61" s="5">
        <f t="shared" si="42"/>
        <v>483093.04336010769</v>
      </c>
      <c r="M61" s="5">
        <f t="shared" si="32"/>
        <v>4564769.7346410379</v>
      </c>
      <c r="N61" s="33">
        <f t="shared" si="43"/>
        <v>47.118825100720493</v>
      </c>
      <c r="O61" s="4"/>
      <c r="Q61" s="27" t="s">
        <v>48</v>
      </c>
      <c r="R61" s="29">
        <f t="shared" si="33"/>
        <v>96877.834387497031</v>
      </c>
      <c r="S61" s="29">
        <f t="shared" si="34"/>
        <v>483093.04336010769</v>
      </c>
      <c r="T61" s="35">
        <f t="shared" si="35"/>
        <v>47.118825100720493</v>
      </c>
      <c r="U61" s="42">
        <v>0.95681081085376496</v>
      </c>
      <c r="V61" s="43">
        <f t="shared" si="48"/>
        <v>4.3189189146235041E-2</v>
      </c>
      <c r="W61" s="29">
        <f t="shared" si="44"/>
        <v>462228.64653519768</v>
      </c>
      <c r="X61" s="29">
        <f t="shared" si="36"/>
        <v>3842105.5871090051</v>
      </c>
      <c r="Y61" s="35">
        <f t="shared" si="45"/>
        <v>39.659284411139396</v>
      </c>
      <c r="Z61" s="36">
        <f t="shared" si="46"/>
        <v>7.4595406895810967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5183</v>
      </c>
      <c r="E62" s="49">
        <f t="shared" si="37"/>
        <v>16</v>
      </c>
      <c r="F62" s="3">
        <f t="shared" si="38"/>
        <v>3.087015242137758E-3</v>
      </c>
      <c r="G62" s="2">
        <v>0.5</v>
      </c>
      <c r="H62" s="3">
        <f t="shared" si="39"/>
        <v>1.5316867700555235E-2</v>
      </c>
      <c r="I62" s="3">
        <f t="shared" si="40"/>
        <v>0.98468313229944482</v>
      </c>
      <c r="J62" s="5">
        <f t="shared" si="47"/>
        <v>96359.382956546062</v>
      </c>
      <c r="K62" s="5">
        <f t="shared" si="41"/>
        <v>1475.9239204525529</v>
      </c>
      <c r="L62" s="5">
        <f t="shared" si="42"/>
        <v>478107.10498159897</v>
      </c>
      <c r="M62" s="5">
        <f t="shared" si="32"/>
        <v>4081676.6912809298</v>
      </c>
      <c r="N62" s="33">
        <f t="shared" si="43"/>
        <v>42.358891952655931</v>
      </c>
      <c r="O62" s="4"/>
      <c r="Q62" s="27" t="s">
        <v>50</v>
      </c>
      <c r="R62" s="29">
        <f t="shared" si="33"/>
        <v>96359.382956546062</v>
      </c>
      <c r="S62" s="29">
        <f t="shared" si="34"/>
        <v>478107.10498159897</v>
      </c>
      <c r="T62" s="35">
        <f t="shared" si="35"/>
        <v>42.358891952655931</v>
      </c>
      <c r="U62" s="42">
        <v>0.94800928093814252</v>
      </c>
      <c r="V62" s="43">
        <f t="shared" si="48"/>
        <v>5.1990719061857482E-2</v>
      </c>
      <c r="W62" s="29">
        <f t="shared" si="44"/>
        <v>453249.97280502267</v>
      </c>
      <c r="X62" s="29">
        <f t="shared" si="36"/>
        <v>3379876.9405738073</v>
      </c>
      <c r="Y62" s="35">
        <f t="shared" si="45"/>
        <v>35.07574287911315</v>
      </c>
      <c r="Z62" s="36">
        <f t="shared" si="46"/>
        <v>7.2831490735427806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5312</v>
      </c>
      <c r="E63" s="49">
        <f t="shared" si="37"/>
        <v>20</v>
      </c>
      <c r="F63" s="3">
        <f t="shared" si="38"/>
        <v>3.7650602409638554E-3</v>
      </c>
      <c r="G63" s="2">
        <v>0.5</v>
      </c>
      <c r="H63" s="3">
        <f t="shared" si="39"/>
        <v>1.8649757553151805E-2</v>
      </c>
      <c r="I63" s="3">
        <f t="shared" si="40"/>
        <v>0.98135024244684821</v>
      </c>
      <c r="J63" s="5">
        <f t="shared" si="47"/>
        <v>94883.459036093511</v>
      </c>
      <c r="K63" s="5">
        <f t="shared" si="41"/>
        <v>1769.5535068275549</v>
      </c>
      <c r="L63" s="5">
        <f t="shared" si="42"/>
        <v>469993.41141339869</v>
      </c>
      <c r="M63" s="5">
        <f t="shared" si="32"/>
        <v>3603569.5862993309</v>
      </c>
      <c r="N63" s="33">
        <f t="shared" si="43"/>
        <v>37.978901938308752</v>
      </c>
      <c r="O63" s="4"/>
      <c r="Q63" s="27" t="s">
        <v>52</v>
      </c>
      <c r="R63" s="29">
        <f t="shared" si="33"/>
        <v>94883.459036093511</v>
      </c>
      <c r="S63" s="29">
        <f t="shared" si="34"/>
        <v>469993.41141339869</v>
      </c>
      <c r="T63" s="35">
        <f t="shared" si="35"/>
        <v>37.978901938308752</v>
      </c>
      <c r="U63" s="42">
        <v>0.94216194080535964</v>
      </c>
      <c r="V63" s="43">
        <f t="shared" si="48"/>
        <v>5.7838059194640357E-2</v>
      </c>
      <c r="W63" s="29">
        <f t="shared" si="44"/>
        <v>442809.90466297959</v>
      </c>
      <c r="X63" s="29">
        <f t="shared" si="36"/>
        <v>2926626.9677687846</v>
      </c>
      <c r="Y63" s="35">
        <f t="shared" si="45"/>
        <v>30.844437982130273</v>
      </c>
      <c r="Z63" s="36">
        <f t="shared" si="46"/>
        <v>7.1344639561784788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5103</v>
      </c>
      <c r="E64" s="49">
        <f t="shared" si="37"/>
        <v>23</v>
      </c>
      <c r="F64" s="3">
        <f t="shared" si="38"/>
        <v>4.5071526553008036E-3</v>
      </c>
      <c r="G64" s="2">
        <v>0.5</v>
      </c>
      <c r="H64" s="3">
        <f t="shared" si="39"/>
        <v>2.2284662338920645E-2</v>
      </c>
      <c r="I64" s="3">
        <f t="shared" si="40"/>
        <v>0.97771533766107932</v>
      </c>
      <c r="J64" s="5">
        <f t="shared" si="47"/>
        <v>93113.905529265961</v>
      </c>
      <c r="K64" s="5">
        <f t="shared" si="41"/>
        <v>2075.011943777848</v>
      </c>
      <c r="L64" s="5">
        <f t="shared" si="42"/>
        <v>460381.99778688519</v>
      </c>
      <c r="M64" s="5">
        <f t="shared" si="32"/>
        <v>3133576.1748859324</v>
      </c>
      <c r="N64" s="33">
        <f t="shared" si="43"/>
        <v>33.653149409580294</v>
      </c>
      <c r="O64" s="4"/>
      <c r="Q64" s="27" t="s">
        <v>54</v>
      </c>
      <c r="R64" s="29">
        <f t="shared" si="33"/>
        <v>93113.905529265961</v>
      </c>
      <c r="S64" s="29">
        <f t="shared" si="34"/>
        <v>460381.99778688519</v>
      </c>
      <c r="T64" s="35">
        <f t="shared" si="35"/>
        <v>33.653149409580294</v>
      </c>
      <c r="U64" s="42">
        <v>0.92489605986448908</v>
      </c>
      <c r="V64" s="43">
        <f t="shared" si="48"/>
        <v>7.5103940135510916E-2</v>
      </c>
      <c r="W64" s="29">
        <f t="shared" si="44"/>
        <v>425805.49578563205</v>
      </c>
      <c r="X64" s="29">
        <f t="shared" si="36"/>
        <v>2483817.0631058048</v>
      </c>
      <c r="Y64" s="35">
        <f t="shared" si="45"/>
        <v>26.675039017938456</v>
      </c>
      <c r="Z64" s="36">
        <f t="shared" si="46"/>
        <v>6.9781103916418381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4086</v>
      </c>
      <c r="E65" s="49">
        <f t="shared" si="37"/>
        <v>22</v>
      </c>
      <c r="F65" s="3">
        <f t="shared" si="38"/>
        <v>5.3842388644150755E-3</v>
      </c>
      <c r="G65" s="2">
        <v>0.5</v>
      </c>
      <c r="H65" s="3">
        <f t="shared" si="39"/>
        <v>2.6563631972953389E-2</v>
      </c>
      <c r="I65" s="3">
        <f t="shared" si="40"/>
        <v>0.97343636802704658</v>
      </c>
      <c r="J65" s="5">
        <f t="shared" si="47"/>
        <v>91038.893585488113</v>
      </c>
      <c r="K65" s="5">
        <f t="shared" si="41"/>
        <v>2418.3236644297731</v>
      </c>
      <c r="L65" s="5">
        <f t="shared" si="42"/>
        <v>449148.65876636613</v>
      </c>
      <c r="M65" s="5">
        <f t="shared" si="32"/>
        <v>2673194.1770990472</v>
      </c>
      <c r="N65" s="33">
        <f t="shared" si="43"/>
        <v>29.363210291970891</v>
      </c>
      <c r="O65" s="4"/>
      <c r="Q65" s="27" t="s">
        <v>56</v>
      </c>
      <c r="R65" s="29">
        <f t="shared" si="33"/>
        <v>91038.893585488113</v>
      </c>
      <c r="S65" s="29">
        <f t="shared" si="34"/>
        <v>449148.65876636613</v>
      </c>
      <c r="T65" s="35">
        <f t="shared" si="35"/>
        <v>29.363210291970891</v>
      </c>
      <c r="U65" s="42">
        <v>0.89970667843387275</v>
      </c>
      <c r="V65" s="43">
        <f t="shared" si="48"/>
        <v>0.10029332156612725</v>
      </c>
      <c r="W65" s="29">
        <f t="shared" si="44"/>
        <v>404102.0479017162</v>
      </c>
      <c r="X65" s="29">
        <f t="shared" si="36"/>
        <v>2058011.5673201727</v>
      </c>
      <c r="Y65" s="35">
        <f t="shared" si="45"/>
        <v>22.605849942449499</v>
      </c>
      <c r="Z65" s="36">
        <f t="shared" si="46"/>
        <v>6.7573603495213916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3226</v>
      </c>
      <c r="E66" s="49">
        <f t="shared" si="37"/>
        <v>22</v>
      </c>
      <c r="F66" s="3">
        <f t="shared" si="38"/>
        <v>6.8195908245505272E-3</v>
      </c>
      <c r="G66" s="2">
        <v>0.5</v>
      </c>
      <c r="H66" s="3">
        <f t="shared" si="39"/>
        <v>3.3526363913441021E-2</v>
      </c>
      <c r="I66" s="3">
        <f t="shared" si="40"/>
        <v>0.96647363608655901</v>
      </c>
      <c r="J66" s="5">
        <f t="shared" si="47"/>
        <v>88620.569921058341</v>
      </c>
      <c r="K66" s="5">
        <f t="shared" si="41"/>
        <v>2971.1254773899473</v>
      </c>
      <c r="L66" s="5">
        <f t="shared" si="42"/>
        <v>435675.03591181687</v>
      </c>
      <c r="M66" s="5">
        <f t="shared" si="32"/>
        <v>2224045.5183326812</v>
      </c>
      <c r="N66" s="33">
        <f t="shared" si="43"/>
        <v>25.096267382548117</v>
      </c>
      <c r="O66" s="4"/>
      <c r="Q66" s="27" t="s">
        <v>58</v>
      </c>
      <c r="R66" s="29">
        <f t="shared" si="33"/>
        <v>88620.569921058341</v>
      </c>
      <c r="S66" s="29">
        <f t="shared" si="34"/>
        <v>435675.03591181687</v>
      </c>
      <c r="T66" s="35">
        <f t="shared" si="35"/>
        <v>25.096267382548117</v>
      </c>
      <c r="U66" s="42">
        <v>0.86438699185239576</v>
      </c>
      <c r="V66" s="43">
        <f t="shared" si="48"/>
        <v>0.13561300814760424</v>
      </c>
      <c r="W66" s="29">
        <f t="shared" si="44"/>
        <v>376591.83371699986</v>
      </c>
      <c r="X66" s="29">
        <f t="shared" si="36"/>
        <v>1653909.5194184566</v>
      </c>
      <c r="Y66" s="35">
        <f t="shared" si="45"/>
        <v>18.662817457524032</v>
      </c>
      <c r="Z66" s="36">
        <f t="shared" si="46"/>
        <v>6.4334499250240853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2378</v>
      </c>
      <c r="E67" s="49">
        <f t="shared" si="37"/>
        <v>25</v>
      </c>
      <c r="F67" s="3">
        <f t="shared" si="38"/>
        <v>1.0513036164844407E-2</v>
      </c>
      <c r="G67" s="2">
        <v>0.5</v>
      </c>
      <c r="H67" s="3">
        <f t="shared" si="39"/>
        <v>5.1219012497439043E-2</v>
      </c>
      <c r="I67" s="3">
        <f t="shared" si="40"/>
        <v>0.94878098750256101</v>
      </c>
      <c r="J67" s="5">
        <f t="shared" si="47"/>
        <v>85649.444443668399</v>
      </c>
      <c r="K67" s="5">
        <f t="shared" si="41"/>
        <v>4386.8799653589631</v>
      </c>
      <c r="L67" s="5">
        <f t="shared" si="42"/>
        <v>417280.02230494464</v>
      </c>
      <c r="M67" s="5">
        <f t="shared" si="32"/>
        <v>1788370.4824208643</v>
      </c>
      <c r="N67" s="33">
        <f t="shared" si="43"/>
        <v>20.880117717483557</v>
      </c>
      <c r="O67" s="4"/>
      <c r="Q67" s="27" t="s">
        <v>60</v>
      </c>
      <c r="R67" s="29">
        <f t="shared" si="33"/>
        <v>85649.444443668399</v>
      </c>
      <c r="S67" s="29">
        <f t="shared" si="34"/>
        <v>417280.02230494464</v>
      </c>
      <c r="T67" s="35">
        <f t="shared" si="35"/>
        <v>20.880117717483557</v>
      </c>
      <c r="U67" s="42">
        <v>0.82345390469096191</v>
      </c>
      <c r="V67" s="43">
        <f t="shared" si="48"/>
        <v>0.17654609530903809</v>
      </c>
      <c r="W67" s="29">
        <f t="shared" si="44"/>
        <v>343610.86371653836</v>
      </c>
      <c r="X67" s="29">
        <f t="shared" si="36"/>
        <v>1277317.6857014566</v>
      </c>
      <c r="Y67" s="35">
        <f t="shared" si="45"/>
        <v>14.913321318056509</v>
      </c>
      <c r="Z67" s="36">
        <f t="shared" si="46"/>
        <v>5.9667963994270483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1720</v>
      </c>
      <c r="E68" s="49">
        <f t="shared" si="37"/>
        <v>41</v>
      </c>
      <c r="F68" s="3">
        <f t="shared" si="38"/>
        <v>2.3837209302325583E-2</v>
      </c>
      <c r="G68" s="2">
        <v>0.5</v>
      </c>
      <c r="H68" s="3">
        <f t="shared" si="39"/>
        <v>0.11248285322359397</v>
      </c>
      <c r="I68" s="3">
        <f t="shared" si="40"/>
        <v>0.88751714677640603</v>
      </c>
      <c r="J68" s="5">
        <f t="shared" si="47"/>
        <v>81262.564478309447</v>
      </c>
      <c r="K68" s="5">
        <f t="shared" si="41"/>
        <v>9140.6451127865221</v>
      </c>
      <c r="L68" s="5">
        <f t="shared" si="42"/>
        <v>383461.20960958092</v>
      </c>
      <c r="M68" s="5">
        <f t="shared" si="32"/>
        <v>1371090.4601159196</v>
      </c>
      <c r="N68" s="33">
        <f t="shared" si="43"/>
        <v>16.872350373361527</v>
      </c>
      <c r="O68" s="4"/>
      <c r="Q68" s="27" t="s">
        <v>62</v>
      </c>
      <c r="R68" s="29">
        <f t="shared" si="33"/>
        <v>81262.564478309447</v>
      </c>
      <c r="S68" s="29">
        <f t="shared" si="34"/>
        <v>383461.20960958092</v>
      </c>
      <c r="T68" s="35">
        <f t="shared" si="35"/>
        <v>16.872350373361527</v>
      </c>
      <c r="U68" s="42">
        <v>0.7557222850963411</v>
      </c>
      <c r="V68" s="43">
        <f t="shared" si="48"/>
        <v>0.2442777149036589</v>
      </c>
      <c r="W68" s="29">
        <f t="shared" si="44"/>
        <v>289790.18157195952</v>
      </c>
      <c r="X68" s="29">
        <f t="shared" si="36"/>
        <v>933706.82198491821</v>
      </c>
      <c r="Y68" s="35">
        <f t="shared" si="45"/>
        <v>11.489999460134472</v>
      </c>
      <c r="Z68" s="36">
        <f t="shared" si="46"/>
        <v>5.3823509132270555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1097</v>
      </c>
      <c r="E69" s="49">
        <f t="shared" si="37"/>
        <v>40</v>
      </c>
      <c r="F69" s="3">
        <f t="shared" si="38"/>
        <v>3.6463081130355512E-2</v>
      </c>
      <c r="G69" s="2">
        <v>0.5</v>
      </c>
      <c r="H69" s="3">
        <f t="shared" si="39"/>
        <v>0.16708437761069339</v>
      </c>
      <c r="I69" s="3">
        <f t="shared" si="40"/>
        <v>0.83291562238930661</v>
      </c>
      <c r="J69" s="5">
        <f t="shared" si="47"/>
        <v>72121.919365522917</v>
      </c>
      <c r="K69" s="5">
        <f t="shared" si="41"/>
        <v>12050.446009277011</v>
      </c>
      <c r="L69" s="5">
        <f t="shared" si="42"/>
        <v>330483.48180442204</v>
      </c>
      <c r="M69" s="5">
        <f t="shared" si="32"/>
        <v>987629.25050633866</v>
      </c>
      <c r="N69" s="33">
        <f t="shared" si="43"/>
        <v>13.693884732891119</v>
      </c>
      <c r="O69" s="4"/>
      <c r="Q69" s="27" t="s">
        <v>64</v>
      </c>
      <c r="R69" s="29">
        <f t="shared" si="33"/>
        <v>72121.919365522917</v>
      </c>
      <c r="S69" s="29">
        <f t="shared" si="34"/>
        <v>330483.48180442204</v>
      </c>
      <c r="T69" s="35">
        <f t="shared" si="35"/>
        <v>13.693884732891119</v>
      </c>
      <c r="U69" s="42">
        <v>0.69850988448397933</v>
      </c>
      <c r="V69" s="43">
        <f t="shared" si="48"/>
        <v>0.30149011551602067</v>
      </c>
      <c r="W69" s="29">
        <f t="shared" si="44"/>
        <v>230845.97869907014</v>
      </c>
      <c r="X69" s="29">
        <f t="shared" si="36"/>
        <v>643916.64041295869</v>
      </c>
      <c r="Y69" s="35">
        <f t="shared" si="45"/>
        <v>8.9281683859453125</v>
      </c>
      <c r="Z69" s="36">
        <f t="shared" si="46"/>
        <v>4.7657163469458066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737</v>
      </c>
      <c r="E70" s="49">
        <f t="shared" si="37"/>
        <v>50</v>
      </c>
      <c r="F70" s="3">
        <f t="shared" si="38"/>
        <v>6.7842605156037988E-2</v>
      </c>
      <c r="G70" s="2">
        <v>0.5</v>
      </c>
      <c r="H70" s="3">
        <f t="shared" si="39"/>
        <v>0.29002320185614849</v>
      </c>
      <c r="I70" s="3">
        <f t="shared" si="40"/>
        <v>0.70997679814385151</v>
      </c>
      <c r="J70" s="5">
        <f t="shared" si="47"/>
        <v>60071.473356245908</v>
      </c>
      <c r="K70" s="5">
        <f t="shared" si="41"/>
        <v>17422.121042994753</v>
      </c>
      <c r="L70" s="5">
        <f t="shared" si="42"/>
        <v>256802.06417374266</v>
      </c>
      <c r="M70" s="5">
        <f t="shared" si="32"/>
        <v>657145.76870191668</v>
      </c>
      <c r="N70" s="33">
        <f t="shared" si="43"/>
        <v>10.939398219930462</v>
      </c>
      <c r="O70" s="4"/>
      <c r="Q70" s="27" t="s">
        <v>66</v>
      </c>
      <c r="R70" s="29">
        <f t="shared" si="33"/>
        <v>60071.473356245908</v>
      </c>
      <c r="S70" s="29">
        <f t="shared" si="34"/>
        <v>256802.06417374266</v>
      </c>
      <c r="T70" s="35">
        <f t="shared" si="35"/>
        <v>10.939398219930462</v>
      </c>
      <c r="U70" s="42">
        <v>0.67065690345363116</v>
      </c>
      <c r="V70" s="43">
        <f t="shared" si="48"/>
        <v>0.32934309654636884</v>
      </c>
      <c r="W70" s="29">
        <f t="shared" si="44"/>
        <v>172226.07715926293</v>
      </c>
      <c r="X70" s="29">
        <f t="shared" si="36"/>
        <v>413070.66171388852</v>
      </c>
      <c r="Y70" s="35">
        <f t="shared" si="45"/>
        <v>6.8763198009848656</v>
      </c>
      <c r="Z70" s="36">
        <f t="shared" si="46"/>
        <v>4.0630784189455964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424</v>
      </c>
      <c r="E71" s="49">
        <f t="shared" si="49"/>
        <v>39</v>
      </c>
      <c r="F71" s="3">
        <f t="shared" si="38"/>
        <v>9.1981132075471692E-2</v>
      </c>
      <c r="G71" s="2">
        <v>0.5</v>
      </c>
      <c r="H71" s="3">
        <f t="shared" si="39"/>
        <v>0.37392138063279001</v>
      </c>
      <c r="I71" s="3">
        <f t="shared" si="40"/>
        <v>0.62607861936720999</v>
      </c>
      <c r="J71" s="5">
        <f t="shared" si="47"/>
        <v>42649.352313251155</v>
      </c>
      <c r="K71" s="5">
        <f t="shared" si="41"/>
        <v>15947.504700065148</v>
      </c>
      <c r="L71" s="5">
        <f t="shared" si="42"/>
        <v>173377.99981609292</v>
      </c>
      <c r="M71" s="5">
        <f>L71+M72</f>
        <v>400343.70452817401</v>
      </c>
      <c r="N71" s="33">
        <f t="shared" si="43"/>
        <v>9.3868648130393115</v>
      </c>
      <c r="O71" s="4"/>
      <c r="Q71" s="27" t="s">
        <v>68</v>
      </c>
      <c r="R71" s="29">
        <f t="shared" si="33"/>
        <v>42649.352313251155</v>
      </c>
      <c r="S71" s="29">
        <f t="shared" si="34"/>
        <v>173377.99981609292</v>
      </c>
      <c r="T71" s="35">
        <f t="shared" si="35"/>
        <v>9.3868648130393115</v>
      </c>
      <c r="U71" s="42">
        <v>0.63527807449444496</v>
      </c>
      <c r="V71" s="43">
        <f t="shared" si="48"/>
        <v>0.36472192550555504</v>
      </c>
      <c r="W71" s="29">
        <f t="shared" si="44"/>
        <v>110143.24188286574</v>
      </c>
      <c r="X71" s="29">
        <f>X72+W71</f>
        <v>240844.58455462562</v>
      </c>
      <c r="Y71" s="35">
        <f t="shared" si="45"/>
        <v>5.6470865673567383</v>
      </c>
      <c r="Z71" s="36">
        <f t="shared" si="46"/>
        <v>3.7397782456825732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306</v>
      </c>
      <c r="E72" s="50">
        <f t="shared" si="49"/>
        <v>36</v>
      </c>
      <c r="F72" s="17">
        <f t="shared" si="38"/>
        <v>0.11764705882352941</v>
      </c>
      <c r="G72" s="12"/>
      <c r="H72" s="17">
        <v>1</v>
      </c>
      <c r="I72" s="17">
        <f t="shared" si="40"/>
        <v>0</v>
      </c>
      <c r="J72" s="21">
        <f t="shared" si="47"/>
        <v>26701.847613186008</v>
      </c>
      <c r="K72" s="21">
        <f t="shared" si="41"/>
        <v>26701.847613186008</v>
      </c>
      <c r="L72" s="21">
        <f>K72/F72</f>
        <v>226965.70471208106</v>
      </c>
      <c r="M72" s="21">
        <f>L72</f>
        <v>226965.70471208106</v>
      </c>
      <c r="N72" s="34">
        <f t="shared" si="43"/>
        <v>8.5</v>
      </c>
      <c r="O72" s="4"/>
      <c r="Q72" s="30" t="s">
        <v>69</v>
      </c>
      <c r="R72" s="31">
        <f t="shared" si="33"/>
        <v>26701.847613186008</v>
      </c>
      <c r="S72" s="31">
        <f t="shared" si="34"/>
        <v>226965.70471208106</v>
      </c>
      <c r="T72" s="38">
        <f t="shared" si="35"/>
        <v>8.5</v>
      </c>
      <c r="U72" s="44">
        <v>0.57586384179742911</v>
      </c>
      <c r="V72" s="45">
        <f t="shared" si="48"/>
        <v>0.42413615820257089</v>
      </c>
      <c r="W72" s="31">
        <f t="shared" si="44"/>
        <v>130701.34267175986</v>
      </c>
      <c r="X72" s="31">
        <f>W72</f>
        <v>130701.34267175986</v>
      </c>
      <c r="Y72" s="38">
        <f t="shared" si="45"/>
        <v>4.8948426552781479</v>
      </c>
      <c r="Z72" s="37">
        <f t="shared" si="46"/>
        <v>3.6051573447218521</v>
      </c>
    </row>
    <row r="73" spans="1:26" s="2" customFormat="1" ht="13.2" x14ac:dyDescent="0.25">
      <c r="B73" s="2" t="s">
        <v>70</v>
      </c>
      <c r="D73" s="25">
        <f>SUM(D54:D72)</f>
        <v>59199</v>
      </c>
      <c r="E73" s="25">
        <f>SUM(E54:E72)</f>
        <v>365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71.522545187838958</v>
      </c>
      <c r="F78" s="55">
        <f>$Y$4</f>
        <v>65.026035137713194</v>
      </c>
      <c r="G78" s="55">
        <f>E78-F78</f>
        <v>6.4965100501257638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79.26669440953475</v>
      </c>
      <c r="F79" s="55">
        <f>$Y$29</f>
        <v>70.198989801960778</v>
      </c>
      <c r="G79" s="55">
        <f t="shared" ref="G79:G80" si="50">E79-F79</f>
        <v>9.0677046075739725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75.252703866912668</v>
      </c>
      <c r="F80" s="55">
        <f>$Y$54</f>
        <v>66.87810254551961</v>
      </c>
      <c r="G80" s="55">
        <f t="shared" si="50"/>
        <v>8.3746013213930581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752AC-C8A4-A444-AA85-C4BC8E98743F}">
  <dimension ref="A1:Z80"/>
  <sheetViews>
    <sheetView topLeftCell="A22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1" t="s">
        <v>87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Q1" s="66" t="s">
        <v>90</v>
      </c>
      <c r="R1" s="67"/>
      <c r="S1" s="67"/>
      <c r="T1" s="67"/>
      <c r="U1" s="67"/>
      <c r="V1" s="67"/>
      <c r="W1" s="67"/>
      <c r="X1" s="67"/>
      <c r="Y1" s="67"/>
      <c r="Z1" s="68"/>
    </row>
    <row r="2" spans="1:26" s="9" customFormat="1" ht="35.549999999999997" customHeight="1" x14ac:dyDescent="0.25">
      <c r="A2" s="7"/>
      <c r="B2" s="62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70" t="s">
        <v>15</v>
      </c>
      <c r="V2" s="70" t="s">
        <v>16</v>
      </c>
      <c r="W2" s="71" t="s">
        <v>17</v>
      </c>
      <c r="X2" s="71" t="s">
        <v>18</v>
      </c>
      <c r="Y2" s="72" t="s">
        <v>19</v>
      </c>
      <c r="Z2" s="72" t="s">
        <v>20</v>
      </c>
    </row>
    <row r="3" spans="1:26" s="10" customFormat="1" ht="23.25" customHeight="1" thickBot="1" x14ac:dyDescent="0.35">
      <c r="B3" s="63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0"/>
      <c r="V3" s="70"/>
      <c r="W3" s="71"/>
      <c r="X3" s="71"/>
      <c r="Y3" s="72"/>
      <c r="Z3" s="72"/>
    </row>
    <row r="4" spans="1:26" s="2" customFormat="1" x14ac:dyDescent="0.25">
      <c r="A4" s="2">
        <v>1</v>
      </c>
      <c r="B4" s="1">
        <v>0</v>
      </c>
      <c r="C4" s="1">
        <v>1</v>
      </c>
      <c r="D4">
        <v>282</v>
      </c>
      <c r="E4" s="51">
        <v>2</v>
      </c>
      <c r="F4" s="3">
        <f>E4/D4</f>
        <v>7.0921985815602835E-3</v>
      </c>
      <c r="G4" s="2">
        <v>0.3</v>
      </c>
      <c r="H4" s="18">
        <f>C4*F4/(1+(1-G4)*C4*F4)</f>
        <v>7.0571630204657723E-3</v>
      </c>
      <c r="I4" s="18">
        <f>1-H4</f>
        <v>0.99294283697953423</v>
      </c>
      <c r="J4" s="41">
        <v>100000</v>
      </c>
      <c r="K4" s="20">
        <f>J4*H4</f>
        <v>705.7163020465772</v>
      </c>
      <c r="L4" s="20">
        <f>C4*(J5+G4*K4)</f>
        <v>99505.998588567396</v>
      </c>
      <c r="M4" s="5">
        <f t="shared" ref="M4:M20" si="0">L4+M5</f>
        <v>7081674.6076500462</v>
      </c>
      <c r="N4" s="32">
        <f>M4/J4</f>
        <v>70.816746076500465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99505.998588567396</v>
      </c>
      <c r="T4" s="35">
        <f t="shared" ref="T4:T22" si="3">N4</f>
        <v>70.816746076500465</v>
      </c>
      <c r="U4" s="42">
        <v>0.96680194174873568</v>
      </c>
      <c r="V4" s="43">
        <f>1-U4</f>
        <v>3.3198058251264317E-2</v>
      </c>
      <c r="W4" s="29">
        <f>S4*U4</f>
        <v>96202.592651073908</v>
      </c>
      <c r="X4" s="29">
        <f t="shared" ref="X4:X20" si="4">X5+W4</f>
        <v>6439275.79794442</v>
      </c>
      <c r="Y4" s="40">
        <f>X4/R4</f>
        <v>64.392757979444198</v>
      </c>
      <c r="Z4" s="36">
        <f>T4-Y4</f>
        <v>6.4239880970562666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1485</v>
      </c>
      <c r="E5" s="51">
        <v>1</v>
      </c>
      <c r="F5" s="3">
        <f t="shared" ref="F5:F22" si="5">E5/D5</f>
        <v>6.7340067340067344E-4</v>
      </c>
      <c r="G5" s="2">
        <v>0.4</v>
      </c>
      <c r="H5" s="3">
        <f t="shared" ref="H5:H21" si="6">C5*F5/(1+(1-G5)*C5*F5)</f>
        <v>2.6892564205997045E-3</v>
      </c>
      <c r="I5" s="3">
        <f t="shared" ref="I5:I22" si="7">1-H5</f>
        <v>0.99731074357940031</v>
      </c>
      <c r="J5" s="5">
        <f>I4*J4</f>
        <v>99294.283697953419</v>
      </c>
      <c r="K5" s="5">
        <f t="shared" ref="K5:K22" si="8">J5*H5</f>
        <v>267.02778996356977</v>
      </c>
      <c r="L5" s="5">
        <f t="shared" ref="L5:L21" si="9">C5*(J6+G5*K5)</f>
        <v>396536.26809590112</v>
      </c>
      <c r="M5" s="5">
        <f t="shared" si="0"/>
        <v>6982168.6090614786</v>
      </c>
      <c r="N5" s="33">
        <f t="shared" ref="N5:N22" si="10">M5/J5</f>
        <v>70.317931194314966</v>
      </c>
      <c r="O5" s="4"/>
      <c r="Q5" s="27" t="s">
        <v>36</v>
      </c>
      <c r="R5" s="29">
        <f t="shared" si="1"/>
        <v>99294.283697953419</v>
      </c>
      <c r="S5" s="29">
        <f t="shared" si="2"/>
        <v>396536.26809590112</v>
      </c>
      <c r="T5" s="35">
        <f t="shared" si="3"/>
        <v>70.317931194314966</v>
      </c>
      <c r="U5" s="42">
        <v>0.96680194174873568</v>
      </c>
      <c r="V5" s="43">
        <f>1-U5</f>
        <v>3.3198058251264317E-2</v>
      </c>
      <c r="W5" s="29">
        <f t="shared" ref="W5:W22" si="11">S5*U5</f>
        <v>383372.03396891442</v>
      </c>
      <c r="X5" s="29">
        <f t="shared" si="4"/>
        <v>6343073.2052933462</v>
      </c>
      <c r="Y5" s="35">
        <f t="shared" ref="Y5:Y22" si="12">X5/R5</f>
        <v>63.881554597730435</v>
      </c>
      <c r="Z5" s="36">
        <f t="shared" ref="Z5:Z22" si="13">T5-Y5</f>
        <v>6.4363765965845303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2117</v>
      </c>
      <c r="E6" s="51">
        <v>2</v>
      </c>
      <c r="F6" s="3">
        <f t="shared" si="5"/>
        <v>9.4473311289560704E-4</v>
      </c>
      <c r="G6" s="2">
        <v>0.5</v>
      </c>
      <c r="H6" s="3">
        <f t="shared" si="6"/>
        <v>4.7125353440150806E-3</v>
      </c>
      <c r="I6" s="3">
        <f t="shared" si="7"/>
        <v>0.99528746465598494</v>
      </c>
      <c r="J6" s="5">
        <f t="shared" ref="J6:J22" si="14">I5*J5</f>
        <v>99027.255907989849</v>
      </c>
      <c r="K6" s="5">
        <f t="shared" si="8"/>
        <v>466.66944348722836</v>
      </c>
      <c r="L6" s="5">
        <f t="shared" si="9"/>
        <v>493969.60593123117</v>
      </c>
      <c r="M6" s="5">
        <f t="shared" si="0"/>
        <v>6585632.3409655774</v>
      </c>
      <c r="N6" s="33">
        <f t="shared" si="10"/>
        <v>66.503229647043327</v>
      </c>
      <c r="O6" s="4"/>
      <c r="Q6" s="27" t="s">
        <v>38</v>
      </c>
      <c r="R6" s="29">
        <f t="shared" si="1"/>
        <v>99027.255907989849</v>
      </c>
      <c r="S6" s="29">
        <f t="shared" si="2"/>
        <v>493969.60593123117</v>
      </c>
      <c r="T6" s="35">
        <f t="shared" si="3"/>
        <v>66.503229647043327</v>
      </c>
      <c r="U6" s="42">
        <v>0.96680194174873568</v>
      </c>
      <c r="V6" s="43">
        <f>1-U6</f>
        <v>3.3198058251264317E-2</v>
      </c>
      <c r="W6" s="29">
        <f t="shared" si="11"/>
        <v>477570.77417917206</v>
      </c>
      <c r="X6" s="29">
        <f t="shared" si="4"/>
        <v>5959701.1713244319</v>
      </c>
      <c r="Y6" s="35">
        <f t="shared" si="12"/>
        <v>60.18243277246647</v>
      </c>
      <c r="Z6" s="36">
        <f t="shared" si="13"/>
        <v>6.3207968745768568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2013</v>
      </c>
      <c r="E7" s="51">
        <v>1</v>
      </c>
      <c r="F7" s="3">
        <f t="shared" si="5"/>
        <v>4.9677098857426726E-4</v>
      </c>
      <c r="G7" s="2">
        <v>0.5</v>
      </c>
      <c r="H7" s="3">
        <f t="shared" si="6"/>
        <v>2.4807740014884641E-3</v>
      </c>
      <c r="I7" s="3">
        <f t="shared" si="7"/>
        <v>0.99751922599851151</v>
      </c>
      <c r="J7" s="5">
        <f t="shared" si="14"/>
        <v>98560.58646450263</v>
      </c>
      <c r="K7" s="5">
        <f t="shared" si="8"/>
        <v>244.50654047259394</v>
      </c>
      <c r="L7" s="5">
        <f t="shared" si="9"/>
        <v>492191.66597133165</v>
      </c>
      <c r="M7" s="5">
        <f t="shared" si="0"/>
        <v>6091662.7350343466</v>
      </c>
      <c r="N7" s="33">
        <f t="shared" si="10"/>
        <v>61.806275241963043</v>
      </c>
      <c r="O7" s="4"/>
      <c r="Q7" s="27" t="s">
        <v>40</v>
      </c>
      <c r="R7" s="29">
        <f t="shared" si="1"/>
        <v>98560.58646450263</v>
      </c>
      <c r="S7" s="29">
        <f t="shared" si="2"/>
        <v>492191.66597133165</v>
      </c>
      <c r="T7" s="35">
        <f t="shared" si="3"/>
        <v>61.806275241963043</v>
      </c>
      <c r="U7" s="42">
        <v>0.96680194174873568</v>
      </c>
      <c r="V7" s="43">
        <f>1-U7</f>
        <v>3.3198058251264317E-2</v>
      </c>
      <c r="W7" s="29">
        <f t="shared" si="11"/>
        <v>475851.85837362852</v>
      </c>
      <c r="X7" s="29">
        <f t="shared" si="4"/>
        <v>5482130.3971452601</v>
      </c>
      <c r="Y7" s="35">
        <f t="shared" si="12"/>
        <v>55.621933612577401</v>
      </c>
      <c r="Z7" s="36">
        <f t="shared" si="13"/>
        <v>6.1843416293856421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2157</v>
      </c>
      <c r="E8" s="51">
        <v>4</v>
      </c>
      <c r="F8" s="3">
        <f t="shared" si="5"/>
        <v>1.8544274455261937E-3</v>
      </c>
      <c r="G8" s="2">
        <v>0.5</v>
      </c>
      <c r="H8" s="3">
        <f t="shared" si="6"/>
        <v>9.2293493308721747E-3</v>
      </c>
      <c r="I8" s="3">
        <f t="shared" si="7"/>
        <v>0.99077065066912784</v>
      </c>
      <c r="J8" s="5">
        <f t="shared" si="14"/>
        <v>98316.07992403004</v>
      </c>
      <c r="K8" s="5">
        <f t="shared" si="8"/>
        <v>907.39344646082191</v>
      </c>
      <c r="L8" s="5">
        <f t="shared" si="9"/>
        <v>489311.91600399819</v>
      </c>
      <c r="M8" s="5">
        <f t="shared" si="0"/>
        <v>5599471.0690630153</v>
      </c>
      <c r="N8" s="33">
        <f t="shared" si="10"/>
        <v>56.953766600435969</v>
      </c>
      <c r="O8" s="4"/>
      <c r="Q8" s="27" t="s">
        <v>42</v>
      </c>
      <c r="R8" s="29">
        <f t="shared" si="1"/>
        <v>98316.07992403004</v>
      </c>
      <c r="S8" s="29">
        <f t="shared" si="2"/>
        <v>489311.91600399819</v>
      </c>
      <c r="T8" s="35">
        <f t="shared" si="3"/>
        <v>56.953766600435969</v>
      </c>
      <c r="U8" s="42">
        <v>0.96680194174873568</v>
      </c>
      <c r="V8" s="43">
        <f>1-U8</f>
        <v>3.3198058251264317E-2</v>
      </c>
      <c r="W8" s="29">
        <f t="shared" si="11"/>
        <v>473067.71051345969</v>
      </c>
      <c r="X8" s="29">
        <f t="shared" si="4"/>
        <v>5006278.5387716312</v>
      </c>
      <c r="Y8" s="35">
        <f t="shared" si="12"/>
        <v>50.920241558044623</v>
      </c>
      <c r="Z8" s="36">
        <f t="shared" si="13"/>
        <v>6.0335250423913465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2255</v>
      </c>
      <c r="E9" s="51">
        <v>9</v>
      </c>
      <c r="F9" s="3">
        <f t="shared" si="5"/>
        <v>3.9911308203991131E-3</v>
      </c>
      <c r="G9" s="2">
        <v>0.5</v>
      </c>
      <c r="H9" s="3">
        <f t="shared" si="6"/>
        <v>1.9758507135016465E-2</v>
      </c>
      <c r="I9" s="3">
        <f t="shared" si="7"/>
        <v>0.98024149286498352</v>
      </c>
      <c r="J9" s="5">
        <f t="shared" si="14"/>
        <v>97408.686477569223</v>
      </c>
      <c r="K9" s="5">
        <f t="shared" si="8"/>
        <v>1924.6502267796334</v>
      </c>
      <c r="L9" s="5">
        <f t="shared" si="9"/>
        <v>482231.80682089704</v>
      </c>
      <c r="M9" s="5">
        <f t="shared" si="0"/>
        <v>5110159.1530590169</v>
      </c>
      <c r="N9" s="33">
        <f t="shared" si="10"/>
        <v>52.461021063411614</v>
      </c>
      <c r="O9" s="4"/>
      <c r="Q9" s="27" t="s">
        <v>44</v>
      </c>
      <c r="R9" s="29">
        <f t="shared" si="1"/>
        <v>97408.686477569223</v>
      </c>
      <c r="S9" s="29">
        <f t="shared" si="2"/>
        <v>482231.80682089704</v>
      </c>
      <c r="T9" s="35">
        <f t="shared" si="3"/>
        <v>52.461021063411614</v>
      </c>
      <c r="U9" s="42">
        <v>0.9555940589531835</v>
      </c>
      <c r="V9" s="43">
        <f t="shared" ref="V9:V22" si="15">1-U9</f>
        <v>4.4405941046816499E-2</v>
      </c>
      <c r="W9" s="29">
        <f t="shared" si="11"/>
        <v>460817.8496363085</v>
      </c>
      <c r="X9" s="29">
        <f t="shared" si="4"/>
        <v>4533210.8282581717</v>
      </c>
      <c r="Y9" s="35">
        <f t="shared" si="12"/>
        <v>46.538055200057094</v>
      </c>
      <c r="Z9" s="36">
        <f t="shared" si="13"/>
        <v>5.9229658633545199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2259</v>
      </c>
      <c r="E10" s="51">
        <v>6</v>
      </c>
      <c r="F10" s="3">
        <f t="shared" si="5"/>
        <v>2.6560424966799467E-3</v>
      </c>
      <c r="G10" s="2">
        <v>0.5</v>
      </c>
      <c r="H10" s="3">
        <f t="shared" si="6"/>
        <v>1.3192612137203165E-2</v>
      </c>
      <c r="I10" s="3">
        <f t="shared" si="7"/>
        <v>0.98680738786279687</v>
      </c>
      <c r="J10" s="5">
        <f t="shared" si="14"/>
        <v>95484.036250789592</v>
      </c>
      <c r="K10" s="5">
        <f t="shared" si="8"/>
        <v>1259.6838555513139</v>
      </c>
      <c r="L10" s="5">
        <f t="shared" si="9"/>
        <v>474270.97161506972</v>
      </c>
      <c r="M10" s="5">
        <f t="shared" si="0"/>
        <v>4627927.3462381195</v>
      </c>
      <c r="N10" s="33">
        <f t="shared" si="10"/>
        <v>48.468074119561003</v>
      </c>
      <c r="O10" s="4"/>
      <c r="Q10" s="27" t="s">
        <v>46</v>
      </c>
      <c r="R10" s="29">
        <f t="shared" si="1"/>
        <v>95484.036250789592</v>
      </c>
      <c r="S10" s="29">
        <f t="shared" si="2"/>
        <v>474270.97161506972</v>
      </c>
      <c r="T10" s="35">
        <f t="shared" si="3"/>
        <v>48.468074119561003</v>
      </c>
      <c r="U10" s="42">
        <v>0.96363095511775332</v>
      </c>
      <c r="V10" s="43">
        <f t="shared" si="15"/>
        <v>3.6369044882246682E-2</v>
      </c>
      <c r="W10" s="29">
        <f t="shared" si="11"/>
        <v>457022.18936205452</v>
      </c>
      <c r="X10" s="29">
        <f t="shared" si="4"/>
        <v>4072392.9786218628</v>
      </c>
      <c r="Y10" s="35">
        <f t="shared" si="12"/>
        <v>42.649987773094239</v>
      </c>
      <c r="Z10" s="36">
        <f t="shared" si="13"/>
        <v>5.8180863464667638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2390</v>
      </c>
      <c r="E11" s="51">
        <v>7</v>
      </c>
      <c r="F11" s="3">
        <f t="shared" si="5"/>
        <v>2.9288702928870294E-3</v>
      </c>
      <c r="G11" s="2">
        <v>0.5</v>
      </c>
      <c r="H11" s="3">
        <f t="shared" si="6"/>
        <v>1.4537902388369679E-2</v>
      </c>
      <c r="I11" s="3">
        <f t="shared" si="7"/>
        <v>0.98546209761163028</v>
      </c>
      <c r="J11" s="5">
        <f t="shared" si="14"/>
        <v>94224.352395238282</v>
      </c>
      <c r="K11" s="5">
        <f t="shared" si="8"/>
        <v>1369.8244377293208</v>
      </c>
      <c r="L11" s="5">
        <f t="shared" si="9"/>
        <v>467697.20088186802</v>
      </c>
      <c r="M11" s="5">
        <f t="shared" si="0"/>
        <v>4153656.3746230495</v>
      </c>
      <c r="N11" s="33">
        <f t="shared" si="10"/>
        <v>44.08262056500967</v>
      </c>
      <c r="O11" s="4"/>
      <c r="Q11" s="27" t="s">
        <v>48</v>
      </c>
      <c r="R11" s="29">
        <f t="shared" si="1"/>
        <v>94224.352395238282</v>
      </c>
      <c r="S11" s="29">
        <f t="shared" si="2"/>
        <v>467697.20088186802</v>
      </c>
      <c r="T11" s="35">
        <f t="shared" si="3"/>
        <v>44.08262056500967</v>
      </c>
      <c r="U11" s="42">
        <v>0.96005435016735896</v>
      </c>
      <c r="V11" s="43">
        <f t="shared" si="15"/>
        <v>3.9945649832641039E-2</v>
      </c>
      <c r="W11" s="29">
        <f t="shared" si="11"/>
        <v>449014.73226773454</v>
      </c>
      <c r="X11" s="29">
        <f t="shared" si="4"/>
        <v>3615370.7892598081</v>
      </c>
      <c r="Y11" s="35">
        <f t="shared" si="12"/>
        <v>38.369813082870436</v>
      </c>
      <c r="Z11" s="36">
        <f t="shared" si="13"/>
        <v>5.7128074821392332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2513</v>
      </c>
      <c r="E12" s="51">
        <v>13</v>
      </c>
      <c r="F12" s="3">
        <f t="shared" si="5"/>
        <v>5.1730998806207721E-3</v>
      </c>
      <c r="G12" s="2">
        <v>0.5</v>
      </c>
      <c r="H12" s="3">
        <f t="shared" si="6"/>
        <v>2.5535258298958946E-2</v>
      </c>
      <c r="I12" s="3">
        <f t="shared" si="7"/>
        <v>0.97446474170104103</v>
      </c>
      <c r="J12" s="5">
        <f t="shared" si="14"/>
        <v>92854.527957508952</v>
      </c>
      <c r="K12" s="5">
        <f t="shared" si="8"/>
        <v>2371.0643556228961</v>
      </c>
      <c r="L12" s="5">
        <f t="shared" si="9"/>
        <v>458344.97889848746</v>
      </c>
      <c r="M12" s="5">
        <f t="shared" si="0"/>
        <v>3685959.1737411814</v>
      </c>
      <c r="N12" s="33">
        <f t="shared" si="10"/>
        <v>39.696062807275361</v>
      </c>
      <c r="O12" s="4"/>
      <c r="Q12" s="27" t="s">
        <v>50</v>
      </c>
      <c r="R12" s="29">
        <f t="shared" si="1"/>
        <v>92854.527957508952</v>
      </c>
      <c r="S12" s="29">
        <f t="shared" si="2"/>
        <v>458344.97889848746</v>
      </c>
      <c r="T12" s="35">
        <f t="shared" si="3"/>
        <v>39.696062807275361</v>
      </c>
      <c r="U12" s="42">
        <v>0.94127750867207383</v>
      </c>
      <c r="V12" s="43">
        <f t="shared" si="15"/>
        <v>5.8722491327926174E-2</v>
      </c>
      <c r="W12" s="29">
        <f t="shared" si="11"/>
        <v>431429.81984992255</v>
      </c>
      <c r="X12" s="29">
        <f t="shared" si="4"/>
        <v>3166356.0569920735</v>
      </c>
      <c r="Y12" s="35">
        <f t="shared" si="12"/>
        <v>34.100179351953905</v>
      </c>
      <c r="Z12" s="36">
        <f t="shared" si="13"/>
        <v>5.5958834553214558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2696</v>
      </c>
      <c r="E13" s="51">
        <v>11</v>
      </c>
      <c r="F13" s="3">
        <f t="shared" si="5"/>
        <v>4.0801186943620182E-3</v>
      </c>
      <c r="G13" s="2">
        <v>0.5</v>
      </c>
      <c r="H13" s="3">
        <f t="shared" si="6"/>
        <v>2.0194602533504687E-2</v>
      </c>
      <c r="I13" s="3">
        <f t="shared" si="7"/>
        <v>0.97980539746649531</v>
      </c>
      <c r="J13" s="5">
        <f t="shared" si="14"/>
        <v>90483.463601886047</v>
      </c>
      <c r="K13" s="5">
        <f t="shared" si="8"/>
        <v>1827.2775832949271</v>
      </c>
      <c r="L13" s="5">
        <f t="shared" si="9"/>
        <v>447849.12405119289</v>
      </c>
      <c r="M13" s="5">
        <f t="shared" si="0"/>
        <v>3227614.1948426939</v>
      </c>
      <c r="N13" s="33">
        <f t="shared" si="10"/>
        <v>35.670763102567804</v>
      </c>
      <c r="O13" s="4"/>
      <c r="Q13" s="27" t="s">
        <v>52</v>
      </c>
      <c r="R13" s="29">
        <f t="shared" si="1"/>
        <v>90483.463601886047</v>
      </c>
      <c r="S13" s="29">
        <f t="shared" si="2"/>
        <v>447849.12405119289</v>
      </c>
      <c r="T13" s="35">
        <f t="shared" si="3"/>
        <v>35.670763102567804</v>
      </c>
      <c r="U13" s="42">
        <v>0.95386474178345915</v>
      </c>
      <c r="V13" s="43">
        <f t="shared" si="15"/>
        <v>4.6135258216540853E-2</v>
      </c>
      <c r="W13" s="29">
        <f t="shared" si="11"/>
        <v>427187.48907103948</v>
      </c>
      <c r="X13" s="29">
        <f t="shared" si="4"/>
        <v>2734926.2371421508</v>
      </c>
      <c r="Y13" s="35">
        <f t="shared" si="12"/>
        <v>30.225702335792811</v>
      </c>
      <c r="Z13" s="36">
        <f t="shared" si="13"/>
        <v>5.4450607667749935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2629</v>
      </c>
      <c r="E14" s="51">
        <v>13</v>
      </c>
      <c r="F14" s="3">
        <f t="shared" si="5"/>
        <v>4.9448459490300497E-3</v>
      </c>
      <c r="G14" s="2">
        <v>0.5</v>
      </c>
      <c r="H14" s="3">
        <f t="shared" si="6"/>
        <v>2.4422318241593084E-2</v>
      </c>
      <c r="I14" s="3">
        <f t="shared" si="7"/>
        <v>0.97557768175840687</v>
      </c>
      <c r="J14" s="5">
        <f t="shared" si="14"/>
        <v>88656.186018591121</v>
      </c>
      <c r="K14" s="5">
        <f t="shared" si="8"/>
        <v>2165.1895890319079</v>
      </c>
      <c r="L14" s="5">
        <f t="shared" si="9"/>
        <v>437867.95612037583</v>
      </c>
      <c r="M14" s="5">
        <f t="shared" si="0"/>
        <v>2779765.0707915011</v>
      </c>
      <c r="N14" s="33">
        <f t="shared" si="10"/>
        <v>31.354440063647527</v>
      </c>
      <c r="O14" s="4"/>
      <c r="Q14" s="27" t="s">
        <v>54</v>
      </c>
      <c r="R14" s="29">
        <f t="shared" si="1"/>
        <v>88656.186018591121</v>
      </c>
      <c r="S14" s="29">
        <f t="shared" si="2"/>
        <v>437867.95612037583</v>
      </c>
      <c r="T14" s="35">
        <f t="shared" si="3"/>
        <v>31.354440063647527</v>
      </c>
      <c r="U14" s="42">
        <v>0.94210046609890041</v>
      </c>
      <c r="V14" s="43">
        <f t="shared" si="15"/>
        <v>5.7899533901099587E-2</v>
      </c>
      <c r="W14" s="29">
        <f t="shared" si="11"/>
        <v>412515.60555077897</v>
      </c>
      <c r="X14" s="29">
        <f t="shared" si="4"/>
        <v>2307738.7480711113</v>
      </c>
      <c r="Y14" s="35">
        <f t="shared" si="12"/>
        <v>26.030205580772225</v>
      </c>
      <c r="Z14" s="36">
        <f t="shared" si="13"/>
        <v>5.3242344828753012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2114</v>
      </c>
      <c r="E15" s="51">
        <v>18</v>
      </c>
      <c r="F15" s="3">
        <f t="shared" si="5"/>
        <v>8.5146641438032175E-3</v>
      </c>
      <c r="G15" s="2">
        <v>0.5</v>
      </c>
      <c r="H15" s="3">
        <f t="shared" si="6"/>
        <v>4.1685965724872626E-2</v>
      </c>
      <c r="I15" s="3">
        <f t="shared" si="7"/>
        <v>0.9583140342751274</v>
      </c>
      <c r="J15" s="5">
        <f t="shared" si="14"/>
        <v>86490.996429559207</v>
      </c>
      <c r="K15" s="5">
        <f t="shared" si="8"/>
        <v>3605.4607126726855</v>
      </c>
      <c r="L15" s="5">
        <f t="shared" si="9"/>
        <v>423441.33036611433</v>
      </c>
      <c r="M15" s="5">
        <f t="shared" si="0"/>
        <v>2341897.1146711251</v>
      </c>
      <c r="N15" s="33">
        <f t="shared" si="10"/>
        <v>27.076773437087574</v>
      </c>
      <c r="O15" s="4"/>
      <c r="Q15" s="27" t="s">
        <v>56</v>
      </c>
      <c r="R15" s="29">
        <f t="shared" si="1"/>
        <v>86490.996429559207</v>
      </c>
      <c r="S15" s="29">
        <f t="shared" si="2"/>
        <v>423441.33036611433</v>
      </c>
      <c r="T15" s="35">
        <f t="shared" si="3"/>
        <v>27.076773437087574</v>
      </c>
      <c r="U15" s="42">
        <v>0.91645683631107144</v>
      </c>
      <c r="V15" s="43">
        <f t="shared" si="15"/>
        <v>8.3543163688928557E-2</v>
      </c>
      <c r="W15" s="29">
        <f t="shared" si="11"/>
        <v>388065.70199068036</v>
      </c>
      <c r="X15" s="29">
        <f t="shared" si="4"/>
        <v>1895223.1425203325</v>
      </c>
      <c r="Y15" s="35">
        <f t="shared" si="12"/>
        <v>21.912374937937702</v>
      </c>
      <c r="Z15" s="36">
        <f t="shared" si="13"/>
        <v>5.1643984991498719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1654</v>
      </c>
      <c r="E16" s="51">
        <v>19</v>
      </c>
      <c r="F16" s="3">
        <f t="shared" si="5"/>
        <v>1.1487303506650543E-2</v>
      </c>
      <c r="G16" s="2">
        <v>0.5</v>
      </c>
      <c r="H16" s="3">
        <f t="shared" si="6"/>
        <v>5.583308845136644E-2</v>
      </c>
      <c r="I16" s="3">
        <f t="shared" si="7"/>
        <v>0.94416691154863353</v>
      </c>
      <c r="J16" s="5">
        <f t="shared" si="14"/>
        <v>82885.53571688653</v>
      </c>
      <c r="K16" s="5">
        <f t="shared" si="8"/>
        <v>4627.7554470198183</v>
      </c>
      <c r="L16" s="5">
        <f t="shared" si="9"/>
        <v>402858.28996688308</v>
      </c>
      <c r="M16" s="5">
        <f t="shared" si="0"/>
        <v>1918455.7843050109</v>
      </c>
      <c r="N16" s="33">
        <f t="shared" si="10"/>
        <v>23.145845263737108</v>
      </c>
      <c r="O16" s="4"/>
      <c r="Q16" s="27" t="s">
        <v>58</v>
      </c>
      <c r="R16" s="29">
        <f t="shared" si="1"/>
        <v>82885.53571688653</v>
      </c>
      <c r="S16" s="29">
        <f t="shared" si="2"/>
        <v>402858.28996688308</v>
      </c>
      <c r="T16" s="35">
        <f t="shared" si="3"/>
        <v>23.145845263737108</v>
      </c>
      <c r="U16" s="42">
        <v>0.8859396016463057</v>
      </c>
      <c r="V16" s="43">
        <f t="shared" si="15"/>
        <v>0.1140603983536943</v>
      </c>
      <c r="W16" s="29">
        <f t="shared" si="11"/>
        <v>356908.11293317232</v>
      </c>
      <c r="X16" s="29">
        <f t="shared" si="4"/>
        <v>1507157.4405296522</v>
      </c>
      <c r="Y16" s="35">
        <f t="shared" si="12"/>
        <v>18.183600160077077</v>
      </c>
      <c r="Z16" s="36">
        <f t="shared" si="13"/>
        <v>4.962245103660031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1208</v>
      </c>
      <c r="E17" s="51">
        <v>29</v>
      </c>
      <c r="F17" s="3">
        <f t="shared" si="5"/>
        <v>2.4006622516556293E-2</v>
      </c>
      <c r="G17" s="2">
        <v>0.5</v>
      </c>
      <c r="H17" s="3">
        <f t="shared" si="6"/>
        <v>0.11323701679031628</v>
      </c>
      <c r="I17" s="3">
        <f t="shared" si="7"/>
        <v>0.88676298320968372</v>
      </c>
      <c r="J17" s="5">
        <f t="shared" si="14"/>
        <v>78257.780269866707</v>
      </c>
      <c r="K17" s="5">
        <f t="shared" si="8"/>
        <v>8861.6775783917783</v>
      </c>
      <c r="L17" s="5">
        <f t="shared" si="9"/>
        <v>369134.70740335406</v>
      </c>
      <c r="M17" s="5">
        <f t="shared" si="0"/>
        <v>1515597.4943381278</v>
      </c>
      <c r="N17" s="33">
        <f t="shared" si="10"/>
        <v>19.36673247198798</v>
      </c>
      <c r="O17" s="4"/>
      <c r="Q17" s="27" t="s">
        <v>60</v>
      </c>
      <c r="R17" s="29">
        <f t="shared" si="1"/>
        <v>78257.780269866707</v>
      </c>
      <c r="S17" s="29">
        <f t="shared" si="2"/>
        <v>369134.70740335406</v>
      </c>
      <c r="T17" s="35">
        <f t="shared" si="3"/>
        <v>19.36673247198798</v>
      </c>
      <c r="U17" s="42">
        <v>0.85631920960893304</v>
      </c>
      <c r="V17" s="43">
        <f t="shared" si="15"/>
        <v>0.14368079039106696</v>
      </c>
      <c r="W17" s="29">
        <f t="shared" si="11"/>
        <v>316097.14088286489</v>
      </c>
      <c r="X17" s="29">
        <f t="shared" si="4"/>
        <v>1150249.3275964798</v>
      </c>
      <c r="Y17" s="35">
        <f t="shared" si="12"/>
        <v>14.698210499070152</v>
      </c>
      <c r="Z17" s="36">
        <f t="shared" si="13"/>
        <v>4.6685219729178282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914</v>
      </c>
      <c r="E18" s="51">
        <v>23</v>
      </c>
      <c r="F18" s="3">
        <f t="shared" si="5"/>
        <v>2.5164113785557989E-2</v>
      </c>
      <c r="G18" s="2">
        <v>0.5</v>
      </c>
      <c r="H18" s="3">
        <f t="shared" si="6"/>
        <v>0.11837364899639735</v>
      </c>
      <c r="I18" s="3">
        <f t="shared" si="7"/>
        <v>0.88162635100360265</v>
      </c>
      <c r="J18" s="5">
        <f t="shared" si="14"/>
        <v>69396.102691474924</v>
      </c>
      <c r="K18" s="5">
        <f t="shared" si="8"/>
        <v>8214.6699017185983</v>
      </c>
      <c r="L18" s="5">
        <f t="shared" si="9"/>
        <v>326443.83870307816</v>
      </c>
      <c r="M18" s="5">
        <f t="shared" si="0"/>
        <v>1146462.7869347737</v>
      </c>
      <c r="N18" s="33">
        <f t="shared" si="10"/>
        <v>16.520564447715198</v>
      </c>
      <c r="O18" s="4"/>
      <c r="Q18" s="27" t="s">
        <v>62</v>
      </c>
      <c r="R18" s="29">
        <f t="shared" si="1"/>
        <v>69396.102691474924</v>
      </c>
      <c r="S18" s="29">
        <f t="shared" si="2"/>
        <v>326443.83870307816</v>
      </c>
      <c r="T18" s="35">
        <f t="shared" si="3"/>
        <v>16.520564447715198</v>
      </c>
      <c r="U18" s="42">
        <v>0.77613843304153718</v>
      </c>
      <c r="V18" s="43">
        <f t="shared" si="15"/>
        <v>0.22386156695846282</v>
      </c>
      <c r="W18" s="29">
        <f t="shared" si="11"/>
        <v>253365.60944707139</v>
      </c>
      <c r="X18" s="29">
        <f t="shared" si="4"/>
        <v>834152.18671361497</v>
      </c>
      <c r="Y18" s="35">
        <f t="shared" si="12"/>
        <v>12.020158976681088</v>
      </c>
      <c r="Z18" s="36">
        <f t="shared" si="13"/>
        <v>4.5004054710341101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542</v>
      </c>
      <c r="E19" s="51">
        <v>18</v>
      </c>
      <c r="F19" s="3">
        <f t="shared" si="5"/>
        <v>3.3210332103321034E-2</v>
      </c>
      <c r="G19" s="2">
        <v>0.5</v>
      </c>
      <c r="H19" s="3">
        <f t="shared" si="6"/>
        <v>0.1533219761499148</v>
      </c>
      <c r="I19" s="3">
        <f t="shared" si="7"/>
        <v>0.84667802385008517</v>
      </c>
      <c r="J19" s="5">
        <f t="shared" si="14"/>
        <v>61181.432789756327</v>
      </c>
      <c r="K19" s="5">
        <f t="shared" si="8"/>
        <v>9380.4581790086359</v>
      </c>
      <c r="L19" s="5">
        <f t="shared" si="9"/>
        <v>282456.01850126003</v>
      </c>
      <c r="M19" s="5">
        <f t="shared" si="0"/>
        <v>820018.94823169545</v>
      </c>
      <c r="N19" s="33">
        <f t="shared" si="10"/>
        <v>13.403068722656526</v>
      </c>
      <c r="O19" s="4"/>
      <c r="Q19" s="27" t="s">
        <v>64</v>
      </c>
      <c r="R19" s="29">
        <f t="shared" si="1"/>
        <v>61181.432789756327</v>
      </c>
      <c r="S19" s="29">
        <f t="shared" si="2"/>
        <v>282456.01850126003</v>
      </c>
      <c r="T19" s="35">
        <f t="shared" si="3"/>
        <v>13.403068722656526</v>
      </c>
      <c r="U19" s="42">
        <v>0.73716277889453141</v>
      </c>
      <c r="V19" s="43">
        <f t="shared" si="15"/>
        <v>0.26283722110546859</v>
      </c>
      <c r="W19" s="29">
        <f t="shared" si="11"/>
        <v>208216.06351387402</v>
      </c>
      <c r="X19" s="29">
        <f t="shared" si="4"/>
        <v>580786.57726654364</v>
      </c>
      <c r="Y19" s="35">
        <f t="shared" si="12"/>
        <v>9.4928567505497412</v>
      </c>
      <c r="Z19" s="36">
        <f t="shared" si="13"/>
        <v>3.9102119721067847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339</v>
      </c>
      <c r="E20" s="51">
        <v>14</v>
      </c>
      <c r="F20" s="3">
        <f t="shared" si="5"/>
        <v>4.1297935103244837E-2</v>
      </c>
      <c r="G20" s="2">
        <v>0.5</v>
      </c>
      <c r="H20" s="3">
        <f t="shared" si="6"/>
        <v>0.18716577540106952</v>
      </c>
      <c r="I20" s="3">
        <f t="shared" si="7"/>
        <v>0.81283422459893051</v>
      </c>
      <c r="J20" s="5">
        <f t="shared" si="14"/>
        <v>51800.974610747689</v>
      </c>
      <c r="K20" s="5">
        <f t="shared" si="8"/>
        <v>9695.3695795517069</v>
      </c>
      <c r="L20" s="5">
        <f t="shared" si="9"/>
        <v>234766.4491048592</v>
      </c>
      <c r="M20" s="5">
        <f t="shared" si="0"/>
        <v>537562.92973043537</v>
      </c>
      <c r="N20" s="33">
        <f t="shared" si="10"/>
        <v>10.377467485310625</v>
      </c>
      <c r="O20" s="4"/>
      <c r="Q20" s="27" t="s">
        <v>66</v>
      </c>
      <c r="R20" s="29">
        <f t="shared" si="1"/>
        <v>51800.974610747689</v>
      </c>
      <c r="S20" s="29">
        <f t="shared" si="2"/>
        <v>234766.4491048592</v>
      </c>
      <c r="T20" s="35">
        <f t="shared" si="3"/>
        <v>10.377467485310625</v>
      </c>
      <c r="U20" s="42">
        <v>0.7271372759570951</v>
      </c>
      <c r="V20" s="43">
        <f t="shared" si="15"/>
        <v>0.2728627240429049</v>
      </c>
      <c r="W20" s="29">
        <f t="shared" si="11"/>
        <v>170707.43628822733</v>
      </c>
      <c r="X20" s="29">
        <f t="shared" si="4"/>
        <v>372570.51375266968</v>
      </c>
      <c r="Y20" s="35">
        <f t="shared" si="12"/>
        <v>7.1923456373612051</v>
      </c>
      <c r="Z20" s="36">
        <f t="shared" si="13"/>
        <v>3.1851218479494197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175</v>
      </c>
      <c r="E21" s="51">
        <v>20</v>
      </c>
      <c r="F21" s="3">
        <f t="shared" si="5"/>
        <v>0.11428571428571428</v>
      </c>
      <c r="G21" s="2">
        <v>0.5</v>
      </c>
      <c r="H21" s="3">
        <f t="shared" si="6"/>
        <v>0.44444444444444448</v>
      </c>
      <c r="I21" s="3">
        <f t="shared" si="7"/>
        <v>0.55555555555555558</v>
      </c>
      <c r="J21" s="5">
        <f t="shared" si="14"/>
        <v>42105.605031195984</v>
      </c>
      <c r="K21" s="5">
        <f t="shared" si="8"/>
        <v>18713.602236087107</v>
      </c>
      <c r="L21" s="5">
        <f t="shared" si="9"/>
        <v>163744.01956576217</v>
      </c>
      <c r="M21" s="5">
        <f>L21+M22</f>
        <v>302796.48062557611</v>
      </c>
      <c r="N21" s="33">
        <f t="shared" si="10"/>
        <v>7.1913580246913593</v>
      </c>
      <c r="O21" s="4"/>
      <c r="Q21" s="27" t="s">
        <v>68</v>
      </c>
      <c r="R21" s="29">
        <f t="shared" si="1"/>
        <v>42105.605031195984</v>
      </c>
      <c r="S21" s="29">
        <f t="shared" si="2"/>
        <v>163744.01956576217</v>
      </c>
      <c r="T21" s="35">
        <f t="shared" si="3"/>
        <v>7.1913580246913593</v>
      </c>
      <c r="U21" s="42">
        <v>0.68635947845240242</v>
      </c>
      <c r="V21" s="43">
        <f t="shared" si="15"/>
        <v>0.31364052154759758</v>
      </c>
      <c r="W21" s="29">
        <f t="shared" si="11"/>
        <v>112387.25986885649</v>
      </c>
      <c r="X21" s="29">
        <f>X22+W21</f>
        <v>201863.07746444232</v>
      </c>
      <c r="Y21" s="35">
        <f t="shared" si="12"/>
        <v>4.794209163242809</v>
      </c>
      <c r="Z21" s="36">
        <f t="shared" si="13"/>
        <v>2.3971488614485503</v>
      </c>
    </row>
    <row r="22" spans="1:26" s="2" customFormat="1" x14ac:dyDescent="0.25">
      <c r="A22" s="12">
        <v>19</v>
      </c>
      <c r="B22" s="13" t="s">
        <v>69</v>
      </c>
      <c r="C22" s="12"/>
      <c r="D22">
        <v>107</v>
      </c>
      <c r="E22" s="51">
        <v>18</v>
      </c>
      <c r="F22" s="17">
        <f t="shared" si="5"/>
        <v>0.16822429906542055</v>
      </c>
      <c r="G22" s="12"/>
      <c r="H22" s="17">
        <v>1</v>
      </c>
      <c r="I22" s="17">
        <f t="shared" si="7"/>
        <v>0</v>
      </c>
      <c r="J22" s="21">
        <f t="shared" si="14"/>
        <v>23392.002795108881</v>
      </c>
      <c r="K22" s="21">
        <f t="shared" si="8"/>
        <v>23392.002795108881</v>
      </c>
      <c r="L22" s="21">
        <f>K22/F22</f>
        <v>139052.46105981391</v>
      </c>
      <c r="M22" s="21">
        <f>L22</f>
        <v>139052.46105981391</v>
      </c>
      <c r="N22" s="34">
        <f t="shared" si="10"/>
        <v>5.9444444444444446</v>
      </c>
      <c r="O22" s="4"/>
      <c r="Q22" s="30" t="s">
        <v>69</v>
      </c>
      <c r="R22" s="31">
        <f t="shared" si="1"/>
        <v>23392.002795108881</v>
      </c>
      <c r="S22" s="31">
        <f t="shared" si="2"/>
        <v>139052.46105981391</v>
      </c>
      <c r="T22" s="38">
        <f t="shared" si="3"/>
        <v>5.9444444444444446</v>
      </c>
      <c r="U22" s="44">
        <v>0.64346806172022719</v>
      </c>
      <c r="V22" s="45">
        <f t="shared" si="15"/>
        <v>0.35653193827977281</v>
      </c>
      <c r="W22" s="31">
        <f t="shared" si="11"/>
        <v>89475.817595585831</v>
      </c>
      <c r="X22" s="31">
        <f>W22</f>
        <v>89475.817595585831</v>
      </c>
      <c r="Y22" s="38">
        <f t="shared" si="12"/>
        <v>3.8250601446702399</v>
      </c>
      <c r="Z22" s="37">
        <f t="shared" si="13"/>
        <v>2.1193842997742047</v>
      </c>
    </row>
    <row r="23" spans="1:26" s="2" customFormat="1" ht="13.2" x14ac:dyDescent="0.25">
      <c r="B23" s="2" t="s">
        <v>70</v>
      </c>
      <c r="D23" s="25">
        <f>SUM(D4:D22)</f>
        <v>29849</v>
      </c>
      <c r="E23" s="25">
        <f>SUM(E4:E22)</f>
        <v>228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4" t="s">
        <v>88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Q26" s="66" t="s">
        <v>91</v>
      </c>
      <c r="R26" s="67"/>
      <c r="S26" s="67"/>
      <c r="T26" s="67"/>
      <c r="U26" s="67"/>
      <c r="V26" s="67"/>
      <c r="W26" s="67"/>
      <c r="X26" s="67"/>
      <c r="Y26" s="67"/>
      <c r="Z26" s="68"/>
    </row>
    <row r="27" spans="1:26" s="9" customFormat="1" ht="14.25" customHeight="1" x14ac:dyDescent="0.35">
      <c r="A27" s="7"/>
      <c r="B27" s="62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3" t="s">
        <v>14</v>
      </c>
      <c r="S27" s="73"/>
      <c r="T27" s="73"/>
      <c r="U27" s="70" t="s">
        <v>15</v>
      </c>
      <c r="V27" s="74" t="s">
        <v>16</v>
      </c>
      <c r="W27" s="75" t="s">
        <v>17</v>
      </c>
      <c r="X27" s="75" t="s">
        <v>18</v>
      </c>
      <c r="Y27" s="76" t="s">
        <v>19</v>
      </c>
      <c r="Z27" s="76" t="s">
        <v>20</v>
      </c>
    </row>
    <row r="28" spans="1:26" s="10" customFormat="1" ht="32.549999999999997" customHeight="1" thickBot="1" x14ac:dyDescent="0.35">
      <c r="B28" s="63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0"/>
      <c r="V28" s="74"/>
      <c r="W28" s="75"/>
      <c r="X28" s="75"/>
      <c r="Y28" s="76"/>
      <c r="Z28" s="76"/>
    </row>
    <row r="29" spans="1:26" s="2" customFormat="1" x14ac:dyDescent="0.25">
      <c r="A29" s="2">
        <v>1</v>
      </c>
      <c r="B29" s="1">
        <v>0</v>
      </c>
      <c r="C29" s="1">
        <v>1</v>
      </c>
      <c r="D29">
        <v>282</v>
      </c>
      <c r="E29" s="51">
        <v>1</v>
      </c>
      <c r="F29" s="3">
        <f>E29/D29</f>
        <v>3.5460992907801418E-3</v>
      </c>
      <c r="G29" s="2">
        <v>0.3</v>
      </c>
      <c r="H29" s="18">
        <f>C29*F29/(1+(1-G29)*C29*F29)</f>
        <v>3.5373187124159888E-3</v>
      </c>
      <c r="I29" s="18">
        <f>1-H29</f>
        <v>0.99646268128758397</v>
      </c>
      <c r="J29" s="19">
        <v>100000</v>
      </c>
      <c r="K29" s="20">
        <f>J29*H29</f>
        <v>353.73187124159887</v>
      </c>
      <c r="L29" s="20">
        <f>C29*(J30+G29*K29)</f>
        <v>99752.387690130883</v>
      </c>
      <c r="M29" s="5">
        <f t="shared" ref="M29:M45" si="16">L29+M30</f>
        <v>8267170.3822632954</v>
      </c>
      <c r="N29" s="32">
        <f>M29/J29</f>
        <v>82.671703822632949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99752.387690130883</v>
      </c>
      <c r="T29" s="35">
        <f t="shared" ref="T29:T47" si="19">N29</f>
        <v>82.671703822632949</v>
      </c>
      <c r="U29" s="42">
        <v>0.95864674002964168</v>
      </c>
      <c r="V29" s="43">
        <f>1-U29</f>
        <v>4.1353259970358325E-2</v>
      </c>
      <c r="W29" s="29">
        <f>S29*U29</f>
        <v>95627.301269316929</v>
      </c>
      <c r="X29" s="29">
        <f t="shared" ref="X29:X45" si="20">X30+W29</f>
        <v>7217187.5651229089</v>
      </c>
      <c r="Y29" s="40">
        <f>X29/R29</f>
        <v>72.171875651229087</v>
      </c>
      <c r="Z29" s="36">
        <f>T29-Y29</f>
        <v>10.499828171403863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1527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99646.268128758398</v>
      </c>
      <c r="K30" s="5">
        <f t="shared" ref="K30:K47" si="24">J30*H30</f>
        <v>0</v>
      </c>
      <c r="L30" s="5">
        <f t="shared" ref="L30:L46" si="25">C30*(J31+G30*K30)</f>
        <v>398585.07251503359</v>
      </c>
      <c r="M30" s="5">
        <f t="shared" si="16"/>
        <v>8167417.9945731647</v>
      </c>
      <c r="N30" s="33">
        <f t="shared" ref="N30:N47" si="26">M30/J30</f>
        <v>81.964113136877302</v>
      </c>
      <c r="O30" s="4"/>
      <c r="Q30" s="27" t="s">
        <v>36</v>
      </c>
      <c r="R30" s="29">
        <f t="shared" si="17"/>
        <v>99646.268128758398</v>
      </c>
      <c r="S30" s="29">
        <f t="shared" si="18"/>
        <v>398585.07251503359</v>
      </c>
      <c r="T30" s="35">
        <f t="shared" si="19"/>
        <v>81.964113136877302</v>
      </c>
      <c r="U30" s="42">
        <v>0.95864674002964168</v>
      </c>
      <c r="V30" s="43">
        <f>1-U30</f>
        <v>4.1353259970358325E-2</v>
      </c>
      <c r="W30" s="29">
        <f t="shared" ref="W30:W47" si="27">S30*U30</f>
        <v>382102.28039101529</v>
      </c>
      <c r="X30" s="29">
        <f t="shared" si="20"/>
        <v>7121560.2638535919</v>
      </c>
      <c r="Y30" s="35">
        <f t="shared" ref="Y30:Y47" si="28">X30/R30</f>
        <v>71.468409179673785</v>
      </c>
      <c r="Z30" s="36">
        <f t="shared" ref="Z30:Z47" si="29">T30-Y30</f>
        <v>10.495703957203517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1933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99646.268128758398</v>
      </c>
      <c r="K31" s="5">
        <f t="shared" si="24"/>
        <v>0</v>
      </c>
      <c r="L31" s="5">
        <f t="shared" si="25"/>
        <v>498231.34064379201</v>
      </c>
      <c r="M31" s="5">
        <f t="shared" si="16"/>
        <v>7768832.9220581315</v>
      </c>
      <c r="N31" s="33">
        <f t="shared" si="26"/>
        <v>77.964113136877316</v>
      </c>
      <c r="O31" s="4"/>
      <c r="Q31" s="27" t="s">
        <v>38</v>
      </c>
      <c r="R31" s="29">
        <f t="shared" si="17"/>
        <v>99646.268128758398</v>
      </c>
      <c r="S31" s="29">
        <f t="shared" si="18"/>
        <v>498231.34064379201</v>
      </c>
      <c r="T31" s="35">
        <f t="shared" si="19"/>
        <v>77.964113136877316</v>
      </c>
      <c r="U31" s="42">
        <v>0.95864674002964168</v>
      </c>
      <c r="V31" s="43">
        <f>1-U31</f>
        <v>4.1353259970358325E-2</v>
      </c>
      <c r="W31" s="29">
        <f t="shared" si="27"/>
        <v>477627.85048876912</v>
      </c>
      <c r="X31" s="29">
        <f t="shared" si="20"/>
        <v>6739457.9834625768</v>
      </c>
      <c r="Y31" s="35">
        <f t="shared" si="28"/>
        <v>67.633822219555213</v>
      </c>
      <c r="Z31" s="36">
        <f t="shared" si="29"/>
        <v>10.330290917322102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1912</v>
      </c>
      <c r="E32" s="51">
        <v>2</v>
      </c>
      <c r="F32" s="3">
        <f t="shared" si="21"/>
        <v>1.0460251046025104E-3</v>
      </c>
      <c r="G32" s="2">
        <v>0.5</v>
      </c>
      <c r="H32" s="3">
        <f t="shared" si="22"/>
        <v>5.2164840897235259E-3</v>
      </c>
      <c r="I32" s="3">
        <f t="shared" si="23"/>
        <v>0.99478351591027647</v>
      </c>
      <c r="J32" s="5">
        <f t="shared" si="30"/>
        <v>99646.268128758398</v>
      </c>
      <c r="K32" s="5">
        <f t="shared" si="24"/>
        <v>519.80317229399259</v>
      </c>
      <c r="L32" s="5">
        <f t="shared" si="25"/>
        <v>496931.832713057</v>
      </c>
      <c r="M32" s="5">
        <f t="shared" si="16"/>
        <v>7270601.5814143391</v>
      </c>
      <c r="N32" s="33">
        <f t="shared" si="26"/>
        <v>72.964113136877302</v>
      </c>
      <c r="O32" s="4"/>
      <c r="Q32" s="27" t="s">
        <v>40</v>
      </c>
      <c r="R32" s="29">
        <f t="shared" si="17"/>
        <v>99646.268128758398</v>
      </c>
      <c r="S32" s="29">
        <f t="shared" si="18"/>
        <v>496931.832713057</v>
      </c>
      <c r="T32" s="35">
        <f t="shared" si="19"/>
        <v>72.964113136877302</v>
      </c>
      <c r="U32" s="42">
        <v>0.95864674002964168</v>
      </c>
      <c r="V32" s="43">
        <f>1-U32</f>
        <v>4.1353259970358325E-2</v>
      </c>
      <c r="W32" s="29">
        <f t="shared" si="27"/>
        <v>476382.08144732733</v>
      </c>
      <c r="X32" s="29">
        <f t="shared" si="20"/>
        <v>6261830.1329738079</v>
      </c>
      <c r="Y32" s="35">
        <f t="shared" si="28"/>
        <v>62.840588519407014</v>
      </c>
      <c r="Z32" s="36">
        <f t="shared" si="29"/>
        <v>10.123524617470288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2034</v>
      </c>
      <c r="E33" s="51">
        <v>2</v>
      </c>
      <c r="F33" s="3">
        <f t="shared" si="21"/>
        <v>9.8328416912487715E-4</v>
      </c>
      <c r="G33" s="2">
        <v>0.5</v>
      </c>
      <c r="H33" s="3">
        <f t="shared" si="22"/>
        <v>4.904364884747426E-3</v>
      </c>
      <c r="I33" s="3">
        <f t="shared" si="23"/>
        <v>0.99509563511525256</v>
      </c>
      <c r="J33" s="5">
        <f t="shared" si="30"/>
        <v>99126.464956464406</v>
      </c>
      <c r="K33" s="5">
        <f t="shared" si="24"/>
        <v>486.15235388163029</v>
      </c>
      <c r="L33" s="5">
        <f t="shared" si="25"/>
        <v>494416.94389761798</v>
      </c>
      <c r="M33" s="5">
        <f t="shared" si="16"/>
        <v>6773669.7487012818</v>
      </c>
      <c r="N33" s="33">
        <f t="shared" si="26"/>
        <v>68.333615565492281</v>
      </c>
      <c r="O33" s="4"/>
      <c r="Q33" s="27" t="s">
        <v>42</v>
      </c>
      <c r="R33" s="29">
        <f t="shared" si="17"/>
        <v>99126.464956464406</v>
      </c>
      <c r="S33" s="29">
        <f t="shared" si="18"/>
        <v>494416.94389761798</v>
      </c>
      <c r="T33" s="35">
        <f t="shared" si="19"/>
        <v>68.333615565492281</v>
      </c>
      <c r="U33" s="42">
        <v>0.95864674002964168</v>
      </c>
      <c r="V33" s="43">
        <f>1-U33</f>
        <v>4.1353259970358325E-2</v>
      </c>
      <c r="W33" s="29">
        <f t="shared" si="27"/>
        <v>473971.19148286973</v>
      </c>
      <c r="X33" s="29">
        <f t="shared" si="20"/>
        <v>5785448.0515264804</v>
      </c>
      <c r="Y33" s="35">
        <f t="shared" si="28"/>
        <v>58.364313244373292</v>
      </c>
      <c r="Z33" s="36">
        <f t="shared" si="29"/>
        <v>9.9693023211189882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2197</v>
      </c>
      <c r="E34" s="51">
        <v>1</v>
      </c>
      <c r="F34" s="3">
        <f t="shared" si="21"/>
        <v>4.5516613563950843E-4</v>
      </c>
      <c r="G34" s="2">
        <v>0.5</v>
      </c>
      <c r="H34" s="3">
        <f t="shared" si="22"/>
        <v>2.2732439190725163E-3</v>
      </c>
      <c r="I34" s="3">
        <f t="shared" si="23"/>
        <v>0.99772675608092753</v>
      </c>
      <c r="J34" s="5">
        <f t="shared" si="30"/>
        <v>98640.312602582781</v>
      </c>
      <c r="K34" s="5">
        <f t="shared" si="24"/>
        <v>224.23349079923341</v>
      </c>
      <c r="L34" s="5">
        <f t="shared" si="25"/>
        <v>492640.97928591585</v>
      </c>
      <c r="M34" s="5">
        <f t="shared" si="16"/>
        <v>6279252.8048036639</v>
      </c>
      <c r="N34" s="33">
        <f t="shared" si="26"/>
        <v>63.658078924612504</v>
      </c>
      <c r="O34" s="4"/>
      <c r="Q34" s="27" t="s">
        <v>44</v>
      </c>
      <c r="R34" s="29">
        <f t="shared" si="17"/>
        <v>98640.312602582781</v>
      </c>
      <c r="S34" s="29">
        <f t="shared" si="18"/>
        <v>492640.97928591585</v>
      </c>
      <c r="T34" s="35">
        <f t="shared" si="19"/>
        <v>63.658078924612504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477457.89133744722</v>
      </c>
      <c r="X34" s="29">
        <f t="shared" si="20"/>
        <v>5311476.8600436104</v>
      </c>
      <c r="Y34" s="35">
        <f t="shared" si="28"/>
        <v>53.846918363319702</v>
      </c>
      <c r="Z34" s="36">
        <f t="shared" si="29"/>
        <v>9.8111605612928017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2136</v>
      </c>
      <c r="E35" s="51">
        <v>2</v>
      </c>
      <c r="F35" s="3">
        <f t="shared" si="21"/>
        <v>9.3632958801498128E-4</v>
      </c>
      <c r="G35" s="2">
        <v>0.5</v>
      </c>
      <c r="H35" s="3">
        <f t="shared" si="22"/>
        <v>4.6707146193367584E-3</v>
      </c>
      <c r="I35" s="3">
        <f t="shared" si="23"/>
        <v>0.99532928538066323</v>
      </c>
      <c r="J35" s="5">
        <f t="shared" si="30"/>
        <v>98416.079111783547</v>
      </c>
      <c r="K35" s="5">
        <f t="shared" si="24"/>
        <v>459.67341948521039</v>
      </c>
      <c r="L35" s="5">
        <f t="shared" si="25"/>
        <v>490931.21201020468</v>
      </c>
      <c r="M35" s="5">
        <f t="shared" si="16"/>
        <v>5786611.8255177485</v>
      </c>
      <c r="N35" s="33">
        <f t="shared" si="26"/>
        <v>58.797422918516844</v>
      </c>
      <c r="O35" s="4"/>
      <c r="Q35" s="27" t="s">
        <v>46</v>
      </c>
      <c r="R35" s="29">
        <f t="shared" si="17"/>
        <v>98416.079111783547</v>
      </c>
      <c r="S35" s="29">
        <f t="shared" si="18"/>
        <v>490931.21201020468</v>
      </c>
      <c r="T35" s="35">
        <f t="shared" si="19"/>
        <v>58.797422918516844</v>
      </c>
      <c r="U35" s="42">
        <v>0.96192878092594225</v>
      </c>
      <c r="V35" s="43">
        <f t="shared" si="31"/>
        <v>3.8071219074057749E-2</v>
      </c>
      <c r="W35" s="29">
        <f t="shared" si="27"/>
        <v>472240.86228747148</v>
      </c>
      <c r="X35" s="29">
        <f t="shared" si="20"/>
        <v>4834018.9687061636</v>
      </c>
      <c r="Y35" s="35">
        <f t="shared" si="28"/>
        <v>49.118182845056843</v>
      </c>
      <c r="Z35" s="36">
        <f t="shared" si="29"/>
        <v>9.6792400734600008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2226</v>
      </c>
      <c r="E36" s="51">
        <v>2</v>
      </c>
      <c r="F36" s="3">
        <f t="shared" si="21"/>
        <v>8.9847259658580418E-4</v>
      </c>
      <c r="G36" s="2">
        <v>0.5</v>
      </c>
      <c r="H36" s="3">
        <f t="shared" si="22"/>
        <v>4.4822949350067235E-3</v>
      </c>
      <c r="I36" s="3">
        <f t="shared" si="23"/>
        <v>0.99551770506499326</v>
      </c>
      <c r="J36" s="5">
        <f t="shared" si="30"/>
        <v>97956.405692298329</v>
      </c>
      <c r="K36" s="5">
        <f t="shared" si="24"/>
        <v>439.06950108605258</v>
      </c>
      <c r="L36" s="5">
        <f t="shared" si="25"/>
        <v>488684.35470877652</v>
      </c>
      <c r="M36" s="5">
        <f t="shared" si="16"/>
        <v>5295680.6135075437</v>
      </c>
      <c r="N36" s="33">
        <f t="shared" si="26"/>
        <v>54.061606038735128</v>
      </c>
      <c r="O36" s="4"/>
      <c r="Q36" s="27" t="s">
        <v>48</v>
      </c>
      <c r="R36" s="29">
        <f t="shared" si="17"/>
        <v>97956.405692298329</v>
      </c>
      <c r="S36" s="29">
        <f t="shared" si="18"/>
        <v>488684.35470877652</v>
      </c>
      <c r="T36" s="35">
        <f t="shared" si="19"/>
        <v>54.061606038735128</v>
      </c>
      <c r="U36" s="42">
        <v>0.95558309086652893</v>
      </c>
      <c r="V36" s="43">
        <f t="shared" si="31"/>
        <v>4.4416909133471072E-2</v>
      </c>
      <c r="W36" s="29">
        <f t="shared" si="27"/>
        <v>466978.50613072782</v>
      </c>
      <c r="X36" s="29">
        <f t="shared" si="20"/>
        <v>4361778.1064186925</v>
      </c>
      <c r="Y36" s="35">
        <f t="shared" si="28"/>
        <v>44.527747579060375</v>
      </c>
      <c r="Z36" s="36">
        <f t="shared" si="29"/>
        <v>9.5338584596747538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2523</v>
      </c>
      <c r="E37" s="51">
        <v>1</v>
      </c>
      <c r="F37" s="3">
        <f t="shared" si="21"/>
        <v>3.9635354736424893E-4</v>
      </c>
      <c r="G37" s="2">
        <v>0.5</v>
      </c>
      <c r="H37" s="3">
        <f t="shared" si="22"/>
        <v>1.9798059790140567E-3</v>
      </c>
      <c r="I37" s="3">
        <f t="shared" si="23"/>
        <v>0.99802019402098596</v>
      </c>
      <c r="J37" s="5">
        <f t="shared" si="30"/>
        <v>97517.336191212278</v>
      </c>
      <c r="K37" s="5">
        <f t="shared" si="24"/>
        <v>193.06540524888592</v>
      </c>
      <c r="L37" s="5">
        <f t="shared" si="25"/>
        <v>487104.01744293922</v>
      </c>
      <c r="M37" s="5">
        <f t="shared" si="16"/>
        <v>4806996.2587987669</v>
      </c>
      <c r="N37" s="33">
        <f t="shared" si="26"/>
        <v>49.293760951111238</v>
      </c>
      <c r="O37" s="4"/>
      <c r="Q37" s="27" t="s">
        <v>50</v>
      </c>
      <c r="R37" s="29">
        <f t="shared" si="17"/>
        <v>97517.336191212278</v>
      </c>
      <c r="S37" s="29">
        <f t="shared" si="18"/>
        <v>487104.01744293922</v>
      </c>
      <c r="T37" s="35">
        <f t="shared" si="19"/>
        <v>49.293760951111238</v>
      </c>
      <c r="U37" s="42">
        <v>0.95343645724036619</v>
      </c>
      <c r="V37" s="43">
        <f t="shared" si="31"/>
        <v>4.6563542759633814E-2</v>
      </c>
      <c r="W37" s="29">
        <f t="shared" si="27"/>
        <v>464422.72869834548</v>
      </c>
      <c r="X37" s="29">
        <f t="shared" si="20"/>
        <v>3894799.6002879646</v>
      </c>
      <c r="Y37" s="35">
        <f t="shared" si="28"/>
        <v>39.939561029959123</v>
      </c>
      <c r="Z37" s="36">
        <f t="shared" si="29"/>
        <v>9.3541999211521158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2603</v>
      </c>
      <c r="E38" s="51">
        <v>4</v>
      </c>
      <c r="F38" s="3">
        <f t="shared" si="21"/>
        <v>1.536688436419516E-3</v>
      </c>
      <c r="G38" s="2">
        <v>0.5</v>
      </c>
      <c r="H38" s="3">
        <f t="shared" si="22"/>
        <v>7.6540375047837736E-3</v>
      </c>
      <c r="I38" s="3">
        <f t="shared" si="23"/>
        <v>0.99234596249521623</v>
      </c>
      <c r="J38" s="5">
        <f t="shared" si="30"/>
        <v>97324.270785963396</v>
      </c>
      <c r="K38" s="5">
        <f t="shared" si="24"/>
        <v>744.92361872149559</v>
      </c>
      <c r="L38" s="5">
        <f t="shared" si="25"/>
        <v>484759.04488301318</v>
      </c>
      <c r="M38" s="5">
        <f t="shared" si="16"/>
        <v>4319892.241355828</v>
      </c>
      <c r="N38" s="33">
        <f t="shared" si="26"/>
        <v>44.38658729697736</v>
      </c>
      <c r="O38" s="4"/>
      <c r="Q38" s="27" t="s">
        <v>52</v>
      </c>
      <c r="R38" s="29">
        <f t="shared" si="17"/>
        <v>97324.270785963396</v>
      </c>
      <c r="S38" s="29">
        <f t="shared" si="18"/>
        <v>484759.04488301318</v>
      </c>
      <c r="T38" s="35">
        <f t="shared" si="19"/>
        <v>44.38658729697736</v>
      </c>
      <c r="U38" s="42">
        <v>0.93748024841036759</v>
      </c>
      <c r="V38" s="43">
        <f t="shared" si="31"/>
        <v>6.2519751589632411E-2</v>
      </c>
      <c r="W38" s="29">
        <f t="shared" si="27"/>
        <v>454452.02981609973</v>
      </c>
      <c r="X38" s="29">
        <f t="shared" si="20"/>
        <v>3430376.8715896192</v>
      </c>
      <c r="Y38" s="35">
        <f t="shared" si="28"/>
        <v>35.246879775074213</v>
      </c>
      <c r="Z38" s="36">
        <f t="shared" si="29"/>
        <v>9.1397075219031478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2701</v>
      </c>
      <c r="E39" s="51">
        <v>7</v>
      </c>
      <c r="F39" s="3">
        <f t="shared" si="21"/>
        <v>2.5916327286190301E-3</v>
      </c>
      <c r="G39" s="2">
        <v>0.5</v>
      </c>
      <c r="H39" s="3">
        <f t="shared" si="22"/>
        <v>1.2874747103181901E-2</v>
      </c>
      <c r="I39" s="3">
        <f t="shared" si="23"/>
        <v>0.98712525289681807</v>
      </c>
      <c r="J39" s="5">
        <f t="shared" si="30"/>
        <v>96579.347167241896</v>
      </c>
      <c r="K39" s="5">
        <f t="shared" si="24"/>
        <v>1243.4346701686468</v>
      </c>
      <c r="L39" s="5">
        <f t="shared" si="25"/>
        <v>479788.14916078787</v>
      </c>
      <c r="M39" s="5">
        <f t="shared" si="16"/>
        <v>3835133.1964728152</v>
      </c>
      <c r="N39" s="33">
        <f t="shared" si="26"/>
        <v>39.709661630158841</v>
      </c>
      <c r="O39" s="4"/>
      <c r="Q39" s="27" t="s">
        <v>54</v>
      </c>
      <c r="R39" s="29">
        <f t="shared" si="17"/>
        <v>96579.347167241896</v>
      </c>
      <c r="S39" s="29">
        <f t="shared" si="18"/>
        <v>479788.14916078787</v>
      </c>
      <c r="T39" s="35">
        <f t="shared" si="19"/>
        <v>39.709661630158841</v>
      </c>
      <c r="U39" s="42">
        <v>0.91788799906018037</v>
      </c>
      <c r="V39" s="43">
        <f t="shared" si="31"/>
        <v>8.2112000939819629E-2</v>
      </c>
      <c r="W39" s="29">
        <f t="shared" si="27"/>
        <v>440391.78420598293</v>
      </c>
      <c r="X39" s="29">
        <f t="shared" si="20"/>
        <v>2975924.8417735193</v>
      </c>
      <c r="Y39" s="35">
        <f t="shared" si="28"/>
        <v>30.813263177480902</v>
      </c>
      <c r="Z39" s="36">
        <f t="shared" si="29"/>
        <v>8.8963984526779392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2070</v>
      </c>
      <c r="E40" s="51">
        <v>17</v>
      </c>
      <c r="F40" s="3">
        <f t="shared" si="21"/>
        <v>8.2125603864734303E-3</v>
      </c>
      <c r="G40" s="2">
        <v>0.5</v>
      </c>
      <c r="H40" s="3">
        <f t="shared" si="22"/>
        <v>4.0236686390532544E-2</v>
      </c>
      <c r="I40" s="3">
        <f t="shared" si="23"/>
        <v>0.95976331360946743</v>
      </c>
      <c r="J40" s="5">
        <f t="shared" si="30"/>
        <v>95335.912497073252</v>
      </c>
      <c r="K40" s="5">
        <f t="shared" si="24"/>
        <v>3836.0012128999888</v>
      </c>
      <c r="L40" s="5">
        <f t="shared" si="25"/>
        <v>467089.55945311626</v>
      </c>
      <c r="M40" s="5">
        <f t="shared" si="16"/>
        <v>3355345.0473120273</v>
      </c>
      <c r="N40" s="33">
        <f t="shared" si="26"/>
        <v>35.19497489904483</v>
      </c>
      <c r="O40" s="4"/>
      <c r="Q40" s="27" t="s">
        <v>56</v>
      </c>
      <c r="R40" s="29">
        <f t="shared" si="17"/>
        <v>95335.912497073252</v>
      </c>
      <c r="S40" s="29">
        <f t="shared" si="18"/>
        <v>467089.55945311626</v>
      </c>
      <c r="T40" s="35">
        <f t="shared" si="19"/>
        <v>35.19497489904483</v>
      </c>
      <c r="U40" s="42">
        <v>0.89571782863194893</v>
      </c>
      <c r="V40" s="43">
        <f t="shared" si="31"/>
        <v>0.10428217136805107</v>
      </c>
      <c r="W40" s="29">
        <f t="shared" si="27"/>
        <v>418380.44596999889</v>
      </c>
      <c r="X40" s="29">
        <f t="shared" si="20"/>
        <v>2535533.0575675364</v>
      </c>
      <c r="Y40" s="35">
        <f t="shared" si="28"/>
        <v>26.595781077202943</v>
      </c>
      <c r="Z40" s="36">
        <f t="shared" si="29"/>
        <v>8.5991938218418866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1680</v>
      </c>
      <c r="E41" s="51">
        <v>9</v>
      </c>
      <c r="F41" s="3">
        <f t="shared" si="21"/>
        <v>5.3571428571428572E-3</v>
      </c>
      <c r="G41" s="2">
        <v>0.5</v>
      </c>
      <c r="H41" s="3">
        <f t="shared" si="22"/>
        <v>2.643171806167401E-2</v>
      </c>
      <c r="I41" s="3">
        <f t="shared" si="23"/>
        <v>0.97356828193832601</v>
      </c>
      <c r="J41" s="5">
        <f t="shared" si="30"/>
        <v>91499.911284173257</v>
      </c>
      <c r="K41" s="5">
        <f t="shared" si="24"/>
        <v>2418.4998577314518</v>
      </c>
      <c r="L41" s="5">
        <f t="shared" si="25"/>
        <v>451453.30677653768</v>
      </c>
      <c r="M41" s="5">
        <f t="shared" si="16"/>
        <v>2888255.487858911</v>
      </c>
      <c r="N41" s="33">
        <f t="shared" si="26"/>
        <v>31.565664352272357</v>
      </c>
      <c r="O41" s="4"/>
      <c r="Q41" s="27" t="s">
        <v>58</v>
      </c>
      <c r="R41" s="29">
        <f t="shared" si="17"/>
        <v>91499.911284173257</v>
      </c>
      <c r="S41" s="29">
        <f t="shared" si="18"/>
        <v>451453.30677653768</v>
      </c>
      <c r="T41" s="35">
        <f t="shared" si="19"/>
        <v>31.565664352272357</v>
      </c>
      <c r="U41" s="42">
        <v>0.86473435856680392</v>
      </c>
      <c r="V41" s="43">
        <f t="shared" si="31"/>
        <v>0.13526564143319608</v>
      </c>
      <c r="W41" s="29">
        <f t="shared" si="27"/>
        <v>390387.18565827183</v>
      </c>
      <c r="X41" s="29">
        <f t="shared" si="20"/>
        <v>2117152.6115975375</v>
      </c>
      <c r="Y41" s="35">
        <f t="shared" si="28"/>
        <v>23.138302342417042</v>
      </c>
      <c r="Z41" s="36">
        <f t="shared" si="29"/>
        <v>8.4273620098553153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1277</v>
      </c>
      <c r="E42" s="51">
        <v>9</v>
      </c>
      <c r="F42" s="3">
        <f t="shared" si="21"/>
        <v>7.0477682067345343E-3</v>
      </c>
      <c r="G42" s="2">
        <v>0.5</v>
      </c>
      <c r="H42" s="3">
        <f t="shared" si="22"/>
        <v>3.4628703347441323E-2</v>
      </c>
      <c r="I42" s="3">
        <f t="shared" si="23"/>
        <v>0.96537129665255872</v>
      </c>
      <c r="J42" s="5">
        <f t="shared" si="30"/>
        <v>89081.411426441802</v>
      </c>
      <c r="K42" s="5">
        <f t="shared" si="24"/>
        <v>3084.7737700576231</v>
      </c>
      <c r="L42" s="5">
        <f t="shared" si="25"/>
        <v>437695.12270706496</v>
      </c>
      <c r="M42" s="5">
        <f t="shared" si="16"/>
        <v>2436802.1810823735</v>
      </c>
      <c r="N42" s="33">
        <f t="shared" si="26"/>
        <v>27.354777411610073</v>
      </c>
      <c r="O42" s="4"/>
      <c r="Q42" s="27" t="s">
        <v>60</v>
      </c>
      <c r="R42" s="29">
        <f t="shared" si="17"/>
        <v>89081.411426441802</v>
      </c>
      <c r="S42" s="29">
        <f t="shared" si="18"/>
        <v>437695.12270706496</v>
      </c>
      <c r="T42" s="35">
        <f t="shared" si="19"/>
        <v>27.354777411610073</v>
      </c>
      <c r="U42" s="42">
        <v>0.81758889711164551</v>
      </c>
      <c r="V42" s="43">
        <f t="shared" si="31"/>
        <v>0.18241110288835449</v>
      </c>
      <c r="W42" s="29">
        <f t="shared" si="27"/>
        <v>357854.67264521559</v>
      </c>
      <c r="X42" s="29">
        <f t="shared" si="20"/>
        <v>1726765.4259392659</v>
      </c>
      <c r="Y42" s="35">
        <f t="shared" si="28"/>
        <v>19.384127376171261</v>
      </c>
      <c r="Z42" s="36">
        <f t="shared" si="29"/>
        <v>7.9706500354388119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877</v>
      </c>
      <c r="E43" s="51">
        <v>12</v>
      </c>
      <c r="F43" s="3">
        <f t="shared" si="21"/>
        <v>1.3683010262257697E-2</v>
      </c>
      <c r="G43" s="2">
        <v>0.5</v>
      </c>
      <c r="H43" s="3">
        <f t="shared" si="22"/>
        <v>6.6152149944873215E-2</v>
      </c>
      <c r="I43" s="3">
        <f t="shared" si="23"/>
        <v>0.93384785005512683</v>
      </c>
      <c r="J43" s="5">
        <f t="shared" si="30"/>
        <v>85996.637656384177</v>
      </c>
      <c r="K43" s="5">
        <f t="shared" si="24"/>
        <v>5688.8624690000561</v>
      </c>
      <c r="L43" s="5">
        <f t="shared" si="25"/>
        <v>415761.03210942069</v>
      </c>
      <c r="M43" s="5">
        <f t="shared" si="16"/>
        <v>1999107.0583753083</v>
      </c>
      <c r="N43" s="33">
        <f t="shared" si="26"/>
        <v>23.246339773923701</v>
      </c>
      <c r="O43" s="4"/>
      <c r="Q43" s="27" t="s">
        <v>62</v>
      </c>
      <c r="R43" s="29">
        <f t="shared" si="17"/>
        <v>85996.637656384177</v>
      </c>
      <c r="S43" s="29">
        <f t="shared" si="18"/>
        <v>415761.03210942069</v>
      </c>
      <c r="T43" s="35">
        <f t="shared" si="19"/>
        <v>23.246339773923701</v>
      </c>
      <c r="U43" s="42">
        <v>0.77888026534586052</v>
      </c>
      <c r="V43" s="43">
        <f t="shared" si="31"/>
        <v>0.22111973465413948</v>
      </c>
      <c r="W43" s="29">
        <f t="shared" si="27"/>
        <v>323828.06300985441</v>
      </c>
      <c r="X43" s="29">
        <f t="shared" si="20"/>
        <v>1368910.7532940502</v>
      </c>
      <c r="Y43" s="35">
        <f t="shared" si="28"/>
        <v>15.918189252512313</v>
      </c>
      <c r="Z43" s="36">
        <f t="shared" si="29"/>
        <v>7.3281505214113878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635</v>
      </c>
      <c r="E44" s="51">
        <v>11</v>
      </c>
      <c r="F44" s="3">
        <f t="shared" si="21"/>
        <v>1.7322834645669291E-2</v>
      </c>
      <c r="G44" s="2">
        <v>0.5</v>
      </c>
      <c r="H44" s="3">
        <f t="shared" si="22"/>
        <v>8.3018867924528311E-2</v>
      </c>
      <c r="I44" s="3">
        <f t="shared" si="23"/>
        <v>0.91698113207547172</v>
      </c>
      <c r="J44" s="5">
        <f t="shared" si="30"/>
        <v>80307.775187384119</v>
      </c>
      <c r="K44" s="5">
        <f t="shared" si="24"/>
        <v>6667.0605815941544</v>
      </c>
      <c r="L44" s="5">
        <f t="shared" si="25"/>
        <v>384871.22448293521</v>
      </c>
      <c r="M44" s="5">
        <f t="shared" si="16"/>
        <v>1583346.0262658875</v>
      </c>
      <c r="N44" s="33">
        <f t="shared" si="26"/>
        <v>19.715974232525145</v>
      </c>
      <c r="O44" s="4"/>
      <c r="Q44" s="27" t="s">
        <v>64</v>
      </c>
      <c r="R44" s="29">
        <f t="shared" si="17"/>
        <v>80307.775187384119</v>
      </c>
      <c r="S44" s="29">
        <f t="shared" si="18"/>
        <v>384871.22448293521</v>
      </c>
      <c r="T44" s="35">
        <f t="shared" si="19"/>
        <v>19.715974232525145</v>
      </c>
      <c r="U44" s="42">
        <v>0.71980976748499381</v>
      </c>
      <c r="V44" s="43">
        <f t="shared" si="31"/>
        <v>0.28019023251500619</v>
      </c>
      <c r="W44" s="29">
        <f t="shared" si="27"/>
        <v>277034.06660672644</v>
      </c>
      <c r="X44" s="29">
        <f t="shared" si="20"/>
        <v>1045082.6902841958</v>
      </c>
      <c r="Y44" s="35">
        <f t="shared" si="28"/>
        <v>13.013468345321217</v>
      </c>
      <c r="Z44" s="36">
        <f t="shared" si="29"/>
        <v>6.7025058872039285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435</v>
      </c>
      <c r="E45" s="51">
        <v>20</v>
      </c>
      <c r="F45" s="3">
        <f t="shared" si="21"/>
        <v>4.5977011494252873E-2</v>
      </c>
      <c r="G45" s="2">
        <v>0.5</v>
      </c>
      <c r="H45" s="3">
        <f t="shared" si="22"/>
        <v>0.20618556701030927</v>
      </c>
      <c r="I45" s="3">
        <f t="shared" si="23"/>
        <v>0.79381443298969079</v>
      </c>
      <c r="J45" s="5">
        <f t="shared" si="30"/>
        <v>73640.714605789966</v>
      </c>
      <c r="K45" s="5">
        <f t="shared" si="24"/>
        <v>15183.652496039167</v>
      </c>
      <c r="L45" s="5">
        <f t="shared" si="25"/>
        <v>330244.44178885192</v>
      </c>
      <c r="M45" s="5">
        <f t="shared" si="16"/>
        <v>1198474.8017829524</v>
      </c>
      <c r="N45" s="33">
        <f t="shared" si="26"/>
        <v>16.274622105428659</v>
      </c>
      <c r="O45" s="4"/>
      <c r="Q45" s="27" t="s">
        <v>66</v>
      </c>
      <c r="R45" s="29">
        <f t="shared" si="17"/>
        <v>73640.714605789966</v>
      </c>
      <c r="S45" s="29">
        <f t="shared" si="18"/>
        <v>330244.44178885192</v>
      </c>
      <c r="T45" s="35">
        <f t="shared" si="19"/>
        <v>16.274622105428659</v>
      </c>
      <c r="U45" s="42">
        <v>0.68480776711742686</v>
      </c>
      <c r="V45" s="43">
        <f t="shared" si="31"/>
        <v>0.31519223288257314</v>
      </c>
      <c r="W45" s="29">
        <f t="shared" si="27"/>
        <v>226153.95878436475</v>
      </c>
      <c r="X45" s="29">
        <f t="shared" si="20"/>
        <v>768048.62367746932</v>
      </c>
      <c r="Y45" s="35">
        <f t="shared" si="28"/>
        <v>10.42967369055218</v>
      </c>
      <c r="Z45" s="36">
        <f t="shared" si="29"/>
        <v>5.8449484148764785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272</v>
      </c>
      <c r="E46" s="51">
        <v>10</v>
      </c>
      <c r="F46" s="3">
        <f t="shared" si="21"/>
        <v>3.6764705882352942E-2</v>
      </c>
      <c r="G46" s="2">
        <v>0.5</v>
      </c>
      <c r="H46" s="3">
        <f t="shared" si="22"/>
        <v>0.16835016835016839</v>
      </c>
      <c r="I46" s="3">
        <f t="shared" si="23"/>
        <v>0.83164983164983164</v>
      </c>
      <c r="J46" s="5">
        <f t="shared" si="30"/>
        <v>58457.062109750805</v>
      </c>
      <c r="K46" s="5">
        <f t="shared" si="24"/>
        <v>9841.256247432797</v>
      </c>
      <c r="L46" s="5">
        <f t="shared" si="25"/>
        <v>267682.16993017204</v>
      </c>
      <c r="M46" s="5">
        <f>L46+M47</f>
        <v>868230.35999410041</v>
      </c>
      <c r="N46" s="33">
        <f t="shared" si="26"/>
        <v>14.852446028916617</v>
      </c>
      <c r="O46" s="4"/>
      <c r="Q46" s="27" t="s">
        <v>68</v>
      </c>
      <c r="R46" s="29">
        <f t="shared" si="17"/>
        <v>58457.062109750805</v>
      </c>
      <c r="S46" s="29">
        <f t="shared" si="18"/>
        <v>267682.16993017204</v>
      </c>
      <c r="T46" s="35">
        <f t="shared" si="19"/>
        <v>14.852446028916617</v>
      </c>
      <c r="U46" s="42">
        <v>0.65629805890441617</v>
      </c>
      <c r="V46" s="43">
        <f t="shared" si="31"/>
        <v>0.34370194109558383</v>
      </c>
      <c r="W46" s="29">
        <f t="shared" si="27"/>
        <v>175679.28852849398</v>
      </c>
      <c r="X46" s="29">
        <f>X47+W46</f>
        <v>541894.66489310458</v>
      </c>
      <c r="Y46" s="35">
        <f t="shared" si="28"/>
        <v>9.2699606400971533</v>
      </c>
      <c r="Z46" s="36">
        <f t="shared" si="29"/>
        <v>5.5824853888194639</v>
      </c>
    </row>
    <row r="47" spans="1:26" s="2" customFormat="1" x14ac:dyDescent="0.25">
      <c r="A47" s="12">
        <v>19</v>
      </c>
      <c r="B47" s="13" t="s">
        <v>69</v>
      </c>
      <c r="C47" s="12"/>
      <c r="D47">
        <v>210</v>
      </c>
      <c r="E47" s="51">
        <v>17</v>
      </c>
      <c r="F47" s="17">
        <f t="shared" si="21"/>
        <v>8.0952380952380956E-2</v>
      </c>
      <c r="G47" s="12"/>
      <c r="H47" s="17">
        <v>1</v>
      </c>
      <c r="I47" s="17">
        <f t="shared" si="23"/>
        <v>0</v>
      </c>
      <c r="J47" s="21">
        <f t="shared" si="30"/>
        <v>48615.805862318011</v>
      </c>
      <c r="K47" s="21">
        <f t="shared" si="24"/>
        <v>48615.805862318011</v>
      </c>
      <c r="L47" s="21">
        <f>K47/F47</f>
        <v>600548.19006392837</v>
      </c>
      <c r="M47" s="21">
        <f>L47</f>
        <v>600548.19006392837</v>
      </c>
      <c r="N47" s="34">
        <f t="shared" si="26"/>
        <v>12.352941176470589</v>
      </c>
      <c r="O47" s="4"/>
      <c r="Q47" s="30" t="s">
        <v>69</v>
      </c>
      <c r="R47" s="31">
        <f t="shared" si="17"/>
        <v>48615.805862318011</v>
      </c>
      <c r="S47" s="31">
        <f t="shared" si="18"/>
        <v>600548.19006392837</v>
      </c>
      <c r="T47" s="38">
        <f t="shared" si="19"/>
        <v>12.352941176470589</v>
      </c>
      <c r="U47" s="44">
        <v>0.6098018151143324</v>
      </c>
      <c r="V47" s="45">
        <f t="shared" si="31"/>
        <v>0.3901981848856676</v>
      </c>
      <c r="W47" s="31">
        <f t="shared" si="27"/>
        <v>366215.37636461062</v>
      </c>
      <c r="X47" s="31">
        <f>W47</f>
        <v>366215.37636461062</v>
      </c>
      <c r="Y47" s="38">
        <f t="shared" si="28"/>
        <v>7.5328459514123418</v>
      </c>
      <c r="Z47" s="37">
        <f t="shared" si="29"/>
        <v>4.8200952250582469</v>
      </c>
    </row>
    <row r="48" spans="1:26" s="2" customFormat="1" ht="13.2" x14ac:dyDescent="0.25">
      <c r="B48" s="2" t="s">
        <v>70</v>
      </c>
      <c r="D48" s="25">
        <f>SUM(D29:D47)</f>
        <v>29530</v>
      </c>
      <c r="E48" s="25">
        <f>SUM(E29:E47)</f>
        <v>127</v>
      </c>
    </row>
    <row r="51" spans="1:26" s="2" customFormat="1" ht="18" thickBot="1" x14ac:dyDescent="0.35">
      <c r="B51" s="65" t="s">
        <v>89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Q51" s="66" t="s">
        <v>92</v>
      </c>
      <c r="R51" s="67"/>
      <c r="S51" s="67"/>
      <c r="T51" s="67"/>
      <c r="U51" s="67"/>
      <c r="V51" s="67"/>
      <c r="W51" s="67"/>
      <c r="X51" s="67"/>
      <c r="Y51" s="67"/>
      <c r="Z51" s="68"/>
    </row>
    <row r="52" spans="1:26" s="9" customFormat="1" ht="14.25" customHeight="1" x14ac:dyDescent="0.35">
      <c r="A52" s="7"/>
      <c r="B52" s="62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3" t="s">
        <v>14</v>
      </c>
      <c r="S52" s="73"/>
      <c r="T52" s="73"/>
      <c r="U52" s="70" t="s">
        <v>15</v>
      </c>
      <c r="V52" s="74" t="s">
        <v>16</v>
      </c>
      <c r="W52" s="75" t="s">
        <v>17</v>
      </c>
      <c r="X52" s="75" t="s">
        <v>18</v>
      </c>
      <c r="Y52" s="76" t="s">
        <v>19</v>
      </c>
      <c r="Z52" s="76" t="s">
        <v>20</v>
      </c>
    </row>
    <row r="53" spans="1:26" s="10" customFormat="1" ht="35.549999999999997" customHeight="1" thickBot="1" x14ac:dyDescent="0.35">
      <c r="B53" s="63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0"/>
      <c r="V53" s="74"/>
      <c r="W53" s="75"/>
      <c r="X53" s="75"/>
      <c r="Y53" s="76"/>
      <c r="Z53" s="76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564</v>
      </c>
      <c r="E54" s="49">
        <f>E4+E29</f>
        <v>3</v>
      </c>
      <c r="F54" s="3">
        <f>E54/D54</f>
        <v>5.3191489361702126E-3</v>
      </c>
      <c r="G54" s="2">
        <v>0.3</v>
      </c>
      <c r="H54" s="18">
        <f>C54*F54/(1+(1-G54)*C54*F54)</f>
        <v>5.2994170641229464E-3</v>
      </c>
      <c r="I54" s="18">
        <f>1-H54</f>
        <v>0.99470058293587704</v>
      </c>
      <c r="J54" s="19">
        <v>100000</v>
      </c>
      <c r="K54" s="20">
        <f>J54*H54</f>
        <v>529.94170641229459</v>
      </c>
      <c r="L54" s="20">
        <f>C54*(J55+G54*K54)</f>
        <v>99629.040805511395</v>
      </c>
      <c r="M54" s="5">
        <f t="shared" ref="M54:M70" si="32">L54+M55</f>
        <v>7607498.3222074443</v>
      </c>
      <c r="N54" s="32">
        <f>M54/J54</f>
        <v>76.074983222074437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99629.040805511395</v>
      </c>
      <c r="T54" s="35">
        <f t="shared" ref="T54:T72" si="35">N54</f>
        <v>76.074983222074437</v>
      </c>
      <c r="U54" s="42">
        <v>0.96170886472285344</v>
      </c>
      <c r="V54" s="43">
        <f>1-U54</f>
        <v>3.829113527714656E-2</v>
      </c>
      <c r="W54" s="29">
        <f>S54*U54</f>
        <v>95814.131726495209</v>
      </c>
      <c r="X54" s="29">
        <f t="shared" ref="X54:X70" si="36">X55+W54</f>
        <v>6718024.8585549267</v>
      </c>
      <c r="Y54" s="40">
        <f>X54/R54</f>
        <v>67.180248585549265</v>
      </c>
      <c r="Z54" s="36">
        <f>T54-Y54</f>
        <v>8.8947346365251718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3012</v>
      </c>
      <c r="E55" s="49">
        <f t="shared" si="37"/>
        <v>1</v>
      </c>
      <c r="F55" s="3">
        <f t="shared" ref="F55:F72" si="38">E55/D55</f>
        <v>3.3200531208499334E-4</v>
      </c>
      <c r="G55" s="2">
        <v>0.4</v>
      </c>
      <c r="H55" s="3">
        <f t="shared" ref="H55:H71" si="39">C55*F55/(1+(1-G55)*C55*F55)</f>
        <v>1.3269639065817409E-3</v>
      </c>
      <c r="I55" s="3">
        <f t="shared" ref="I55:I72" si="40">1-H55</f>
        <v>0.99867303609341829</v>
      </c>
      <c r="J55" s="5">
        <f>I54*J54</f>
        <v>99470.058293587703</v>
      </c>
      <c r="K55" s="5">
        <f t="shared" ref="K55:K72" si="41">J55*H55</f>
        <v>131.99317714117262</v>
      </c>
      <c r="L55" s="5">
        <f t="shared" ref="L55:L71" si="42">C55*(J56+G55*K55)</f>
        <v>397563.449549212</v>
      </c>
      <c r="M55" s="5">
        <f t="shared" si="32"/>
        <v>7507869.2814019332</v>
      </c>
      <c r="N55" s="33">
        <f t="shared" ref="N55:N72" si="43">M55/J55</f>
        <v>75.478685849789287</v>
      </c>
      <c r="O55" s="4"/>
      <c r="Q55" s="27" t="s">
        <v>36</v>
      </c>
      <c r="R55" s="29">
        <f t="shared" si="33"/>
        <v>99470.058293587703</v>
      </c>
      <c r="S55" s="29">
        <f t="shared" si="34"/>
        <v>397563.449549212</v>
      </c>
      <c r="T55" s="35">
        <f t="shared" si="35"/>
        <v>75.478685849789287</v>
      </c>
      <c r="U55" s="42">
        <v>0.96170886472285344</v>
      </c>
      <c r="V55" s="43">
        <f>1-U55</f>
        <v>3.829113527714656E-2</v>
      </c>
      <c r="W55" s="29">
        <f t="shared" ref="W55:W72" si="44">S55*U55</f>
        <v>382340.29372127412</v>
      </c>
      <c r="X55" s="29">
        <f t="shared" si="36"/>
        <v>6622210.7268284317</v>
      </c>
      <c r="Y55" s="35">
        <f t="shared" ref="Y55:Y72" si="45">X55/R55</f>
        <v>66.574915511588983</v>
      </c>
      <c r="Z55" s="36">
        <f t="shared" ref="Z55:Z72" si="46">T55-Y55</f>
        <v>8.9037703382003031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4050</v>
      </c>
      <c r="E56" s="49">
        <f t="shared" si="37"/>
        <v>2</v>
      </c>
      <c r="F56" s="3">
        <f t="shared" si="38"/>
        <v>4.9382716049382717E-4</v>
      </c>
      <c r="G56" s="2">
        <v>0.5</v>
      </c>
      <c r="H56" s="3">
        <f t="shared" si="39"/>
        <v>2.4660912453760785E-3</v>
      </c>
      <c r="I56" s="3">
        <f t="shared" si="40"/>
        <v>0.99753390875462389</v>
      </c>
      <c r="J56" s="5">
        <f t="shared" ref="J56:J72" si="47">I55*J55</f>
        <v>99338.065116446538</v>
      </c>
      <c r="K56" s="5">
        <f t="shared" si="41"/>
        <v>244.97673271626763</v>
      </c>
      <c r="L56" s="5">
        <f t="shared" si="42"/>
        <v>496077.88375044195</v>
      </c>
      <c r="M56" s="5">
        <f t="shared" si="32"/>
        <v>7110305.8318527211</v>
      </c>
      <c r="N56" s="33">
        <f t="shared" si="43"/>
        <v>71.576850460272652</v>
      </c>
      <c r="O56" s="4"/>
      <c r="Q56" s="27" t="s">
        <v>38</v>
      </c>
      <c r="R56" s="29">
        <f t="shared" si="33"/>
        <v>99338.065116446538</v>
      </c>
      <c r="S56" s="29">
        <f t="shared" si="34"/>
        <v>496077.88375044195</v>
      </c>
      <c r="T56" s="35">
        <f t="shared" si="35"/>
        <v>71.576850460272652</v>
      </c>
      <c r="U56" s="42">
        <v>0.96170886472285344</v>
      </c>
      <c r="V56" s="43">
        <f>1-U56</f>
        <v>3.829113527714656E-2</v>
      </c>
      <c r="W56" s="29">
        <f t="shared" si="44"/>
        <v>477082.49839575321</v>
      </c>
      <c r="X56" s="29">
        <f t="shared" si="36"/>
        <v>6239870.4331071572</v>
      </c>
      <c r="Y56" s="35">
        <f t="shared" si="45"/>
        <v>62.814495387972642</v>
      </c>
      <c r="Z56" s="36">
        <f t="shared" si="46"/>
        <v>8.7623550723000108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3925</v>
      </c>
      <c r="E57" s="49">
        <f t="shared" si="37"/>
        <v>3</v>
      </c>
      <c r="F57" s="3">
        <f t="shared" si="38"/>
        <v>7.6433121019108278E-4</v>
      </c>
      <c r="G57" s="2">
        <v>0.5</v>
      </c>
      <c r="H57" s="3">
        <f t="shared" si="39"/>
        <v>3.8143674507310865E-3</v>
      </c>
      <c r="I57" s="3">
        <f t="shared" si="40"/>
        <v>0.99618563254926895</v>
      </c>
      <c r="J57" s="5">
        <f t="shared" si="47"/>
        <v>99093.088383730268</v>
      </c>
      <c r="K57" s="5">
        <f t="shared" si="41"/>
        <v>377.97745092331945</v>
      </c>
      <c r="L57" s="5">
        <f t="shared" si="42"/>
        <v>494520.4982913431</v>
      </c>
      <c r="M57" s="5">
        <f t="shared" si="32"/>
        <v>6614227.9481022786</v>
      </c>
      <c r="N57" s="33">
        <f t="shared" si="43"/>
        <v>66.747621413202864</v>
      </c>
      <c r="O57" s="4"/>
      <c r="Q57" s="27" t="s">
        <v>40</v>
      </c>
      <c r="R57" s="29">
        <f t="shared" si="33"/>
        <v>99093.088383730268</v>
      </c>
      <c r="S57" s="29">
        <f t="shared" si="34"/>
        <v>494520.4982913431</v>
      </c>
      <c r="T57" s="35">
        <f t="shared" si="35"/>
        <v>66.747621413202864</v>
      </c>
      <c r="U57" s="42">
        <v>0.96170886472285344</v>
      </c>
      <c r="V57" s="43">
        <f>1-U57</f>
        <v>3.829113527714656E-2</v>
      </c>
      <c r="W57" s="29">
        <f t="shared" si="44"/>
        <v>475584.74699394737</v>
      </c>
      <c r="X57" s="29">
        <f t="shared" si="36"/>
        <v>5762787.9347114041</v>
      </c>
      <c r="Y57" s="35">
        <f t="shared" si="45"/>
        <v>58.155296486425534</v>
      </c>
      <c r="Z57" s="36">
        <f t="shared" si="46"/>
        <v>8.5923249267773301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4191</v>
      </c>
      <c r="E58" s="49">
        <f t="shared" si="37"/>
        <v>6</v>
      </c>
      <c r="F58" s="3">
        <f t="shared" si="38"/>
        <v>1.4316392269148174E-3</v>
      </c>
      <c r="G58" s="2">
        <v>0.5</v>
      </c>
      <c r="H58" s="3">
        <f t="shared" si="39"/>
        <v>7.1326676176890159E-3</v>
      </c>
      <c r="I58" s="3">
        <f t="shared" si="40"/>
        <v>0.99286733238231095</v>
      </c>
      <c r="J58" s="5">
        <f t="shared" si="47"/>
        <v>98715.110932806958</v>
      </c>
      <c r="K58" s="5">
        <f t="shared" si="41"/>
        <v>704.10207512701118</v>
      </c>
      <c r="L58" s="5">
        <f t="shared" si="42"/>
        <v>491815.29947621725</v>
      </c>
      <c r="M58" s="5">
        <f t="shared" si="32"/>
        <v>6119707.4498109352</v>
      </c>
      <c r="N58" s="33">
        <f t="shared" si="43"/>
        <v>61.993623792576955</v>
      </c>
      <c r="O58" s="4"/>
      <c r="Q58" s="27" t="s">
        <v>42</v>
      </c>
      <c r="R58" s="29">
        <f t="shared" si="33"/>
        <v>98715.110932806958</v>
      </c>
      <c r="S58" s="29">
        <f t="shared" si="34"/>
        <v>491815.29947621725</v>
      </c>
      <c r="T58" s="35">
        <f t="shared" si="35"/>
        <v>61.993623792576955</v>
      </c>
      <c r="U58" s="42">
        <v>0.96170886472285344</v>
      </c>
      <c r="V58" s="43">
        <f>1-U58</f>
        <v>3.829113527714656E-2</v>
      </c>
      <c r="W58" s="29">
        <f t="shared" si="44"/>
        <v>472983.13331260305</v>
      </c>
      <c r="X58" s="29">
        <f t="shared" si="36"/>
        <v>5287203.1877174564</v>
      </c>
      <c r="Y58" s="35">
        <f t="shared" si="45"/>
        <v>53.560221305088035</v>
      </c>
      <c r="Z58" s="36">
        <f t="shared" si="46"/>
        <v>8.4334024874889195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4452</v>
      </c>
      <c r="E59" s="49">
        <f t="shared" si="37"/>
        <v>10</v>
      </c>
      <c r="F59" s="3">
        <f t="shared" si="38"/>
        <v>2.2461814914645105E-3</v>
      </c>
      <c r="G59" s="2">
        <v>0.5</v>
      </c>
      <c r="H59" s="3">
        <f t="shared" si="39"/>
        <v>1.1168192986374807E-2</v>
      </c>
      <c r="I59" s="3">
        <f t="shared" si="40"/>
        <v>0.98883180701362516</v>
      </c>
      <c r="J59" s="5">
        <f t="shared" si="47"/>
        <v>98011.008857679946</v>
      </c>
      <c r="K59" s="5">
        <f t="shared" si="41"/>
        <v>1094.6058617118601</v>
      </c>
      <c r="L59" s="5">
        <f t="shared" si="42"/>
        <v>487318.52963412006</v>
      </c>
      <c r="M59" s="5">
        <f t="shared" si="32"/>
        <v>5627892.1503347177</v>
      </c>
      <c r="N59" s="33">
        <f t="shared" si="43"/>
        <v>57.421020515224782</v>
      </c>
      <c r="O59" s="4"/>
      <c r="Q59" s="27" t="s">
        <v>44</v>
      </c>
      <c r="R59" s="29">
        <f t="shared" si="33"/>
        <v>98011.008857679946</v>
      </c>
      <c r="S59" s="29">
        <f t="shared" si="34"/>
        <v>487318.52963412006</v>
      </c>
      <c r="T59" s="35">
        <f t="shared" si="35"/>
        <v>57.421020515224782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469332.42584005004</v>
      </c>
      <c r="X59" s="29">
        <f t="shared" si="36"/>
        <v>4814220.0544048529</v>
      </c>
      <c r="Y59" s="35">
        <f t="shared" si="45"/>
        <v>49.119176616123774</v>
      </c>
      <c r="Z59" s="36">
        <f t="shared" si="46"/>
        <v>8.3018438991010086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4395</v>
      </c>
      <c r="E60" s="49">
        <f t="shared" si="37"/>
        <v>8</v>
      </c>
      <c r="F60" s="3">
        <f t="shared" si="38"/>
        <v>1.8202502844141069E-3</v>
      </c>
      <c r="G60" s="2">
        <v>0.5</v>
      </c>
      <c r="H60" s="3">
        <f t="shared" si="39"/>
        <v>9.060022650056624E-3</v>
      </c>
      <c r="I60" s="3">
        <f t="shared" si="40"/>
        <v>0.99093997734994332</v>
      </c>
      <c r="J60" s="5">
        <f t="shared" si="47"/>
        <v>96916.402995968077</v>
      </c>
      <c r="K60" s="5">
        <f t="shared" si="41"/>
        <v>878.0648063054864</v>
      </c>
      <c r="L60" s="5">
        <f t="shared" si="42"/>
        <v>482386.85296407662</v>
      </c>
      <c r="M60" s="5">
        <f t="shared" si="32"/>
        <v>5140573.6207005978</v>
      </c>
      <c r="N60" s="33">
        <f t="shared" si="43"/>
        <v>53.041316658382961</v>
      </c>
      <c r="O60" s="4"/>
      <c r="Q60" s="27" t="s">
        <v>46</v>
      </c>
      <c r="R60" s="29">
        <f t="shared" si="33"/>
        <v>96916.402995968077</v>
      </c>
      <c r="S60" s="29">
        <f t="shared" si="34"/>
        <v>482386.85296407662</v>
      </c>
      <c r="T60" s="35">
        <f t="shared" si="35"/>
        <v>53.041316658382961</v>
      </c>
      <c r="U60" s="42">
        <v>0.95736753435116873</v>
      </c>
      <c r="V60" s="43">
        <f t="shared" si="48"/>
        <v>4.2632465648831275E-2</v>
      </c>
      <c r="W60" s="29">
        <f t="shared" si="44"/>
        <v>461821.51202563778</v>
      </c>
      <c r="X60" s="29">
        <f t="shared" si="36"/>
        <v>4344887.6285648029</v>
      </c>
      <c r="Y60" s="35">
        <f t="shared" si="45"/>
        <v>44.831292683711744</v>
      </c>
      <c r="Z60" s="36">
        <f t="shared" si="46"/>
        <v>8.2100239746712163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4616</v>
      </c>
      <c r="E61" s="49">
        <f t="shared" si="37"/>
        <v>9</v>
      </c>
      <c r="F61" s="3">
        <f t="shared" si="38"/>
        <v>1.9497400346620451E-3</v>
      </c>
      <c r="G61" s="2">
        <v>0.5</v>
      </c>
      <c r="H61" s="3">
        <f t="shared" si="39"/>
        <v>9.7014120944270785E-3</v>
      </c>
      <c r="I61" s="3">
        <f t="shared" si="40"/>
        <v>0.9902985879055729</v>
      </c>
      <c r="J61" s="5">
        <f t="shared" si="47"/>
        <v>96038.33818966258</v>
      </c>
      <c r="K61" s="5">
        <f t="shared" si="41"/>
        <v>931.70749564187054</v>
      </c>
      <c r="L61" s="5">
        <f t="shared" si="42"/>
        <v>477862.42220920825</v>
      </c>
      <c r="M61" s="5">
        <f t="shared" si="32"/>
        <v>4658186.7677365215</v>
      </c>
      <c r="N61" s="33">
        <f t="shared" si="43"/>
        <v>48.503408696402474</v>
      </c>
      <c r="O61" s="4"/>
      <c r="Q61" s="27" t="s">
        <v>48</v>
      </c>
      <c r="R61" s="29">
        <f t="shared" si="33"/>
        <v>96038.33818966258</v>
      </c>
      <c r="S61" s="29">
        <f t="shared" si="34"/>
        <v>477862.42220920825</v>
      </c>
      <c r="T61" s="35">
        <f t="shared" si="35"/>
        <v>48.503408696402474</v>
      </c>
      <c r="U61" s="42">
        <v>0.95681081085376496</v>
      </c>
      <c r="V61" s="43">
        <f t="shared" si="48"/>
        <v>4.3189189146235041E-2</v>
      </c>
      <c r="W61" s="29">
        <f t="shared" si="44"/>
        <v>457223.93167053675</v>
      </c>
      <c r="X61" s="29">
        <f t="shared" si="36"/>
        <v>3883066.1165391654</v>
      </c>
      <c r="Y61" s="35">
        <f t="shared" si="45"/>
        <v>40.432458429993247</v>
      </c>
      <c r="Z61" s="36">
        <f t="shared" si="46"/>
        <v>8.070950266409227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5036</v>
      </c>
      <c r="E62" s="49">
        <f t="shared" si="37"/>
        <v>14</v>
      </c>
      <c r="F62" s="3">
        <f t="shared" si="38"/>
        <v>2.7799841143764893E-3</v>
      </c>
      <c r="G62" s="2">
        <v>0.5</v>
      </c>
      <c r="H62" s="3">
        <f t="shared" si="39"/>
        <v>1.3803983435219878E-2</v>
      </c>
      <c r="I62" s="3">
        <f t="shared" si="40"/>
        <v>0.98619601656478018</v>
      </c>
      <c r="J62" s="5">
        <f t="shared" si="47"/>
        <v>95106.630694020714</v>
      </c>
      <c r="K62" s="5">
        <f t="shared" si="41"/>
        <v>1312.8503546798363</v>
      </c>
      <c r="L62" s="5">
        <f t="shared" si="42"/>
        <v>472251.02758340398</v>
      </c>
      <c r="M62" s="5">
        <f t="shared" si="32"/>
        <v>4180324.3455273136</v>
      </c>
      <c r="N62" s="33">
        <f t="shared" si="43"/>
        <v>43.954078858879477</v>
      </c>
      <c r="O62" s="4"/>
      <c r="Q62" s="27" t="s">
        <v>50</v>
      </c>
      <c r="R62" s="29">
        <f t="shared" si="33"/>
        <v>95106.630694020714</v>
      </c>
      <c r="S62" s="29">
        <f t="shared" si="34"/>
        <v>472251.02758340398</v>
      </c>
      <c r="T62" s="35">
        <f t="shared" si="35"/>
        <v>43.954078858879477</v>
      </c>
      <c r="U62" s="42">
        <v>0.94800928093814252</v>
      </c>
      <c r="V62" s="43">
        <f t="shared" si="48"/>
        <v>5.1990719061857482E-2</v>
      </c>
      <c r="W62" s="29">
        <f t="shared" si="44"/>
        <v>447698.35708164173</v>
      </c>
      <c r="X62" s="29">
        <f t="shared" si="36"/>
        <v>3425842.1848686286</v>
      </c>
      <c r="Y62" s="35">
        <f t="shared" si="45"/>
        <v>36.021065617289381</v>
      </c>
      <c r="Z62" s="36">
        <f t="shared" si="46"/>
        <v>7.9330132415900962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5299</v>
      </c>
      <c r="E63" s="49">
        <f t="shared" si="37"/>
        <v>15</v>
      </c>
      <c r="F63" s="3">
        <f t="shared" si="38"/>
        <v>2.8307227778826194E-3</v>
      </c>
      <c r="G63" s="2">
        <v>0.5</v>
      </c>
      <c r="H63" s="3">
        <f t="shared" si="39"/>
        <v>1.4054155345263752E-2</v>
      </c>
      <c r="I63" s="3">
        <f t="shared" si="40"/>
        <v>0.98594584465473623</v>
      </c>
      <c r="J63" s="5">
        <f t="shared" si="47"/>
        <v>93793.780339340883</v>
      </c>
      <c r="K63" s="5">
        <f t="shared" si="41"/>
        <v>1318.1923593086419</v>
      </c>
      <c r="L63" s="5">
        <f t="shared" si="42"/>
        <v>465673.42079843284</v>
      </c>
      <c r="M63" s="5">
        <f t="shared" si="32"/>
        <v>3708073.3179439097</v>
      </c>
      <c r="N63" s="33">
        <f t="shared" si="43"/>
        <v>39.534319914692624</v>
      </c>
      <c r="O63" s="4"/>
      <c r="Q63" s="27" t="s">
        <v>52</v>
      </c>
      <c r="R63" s="29">
        <f t="shared" si="33"/>
        <v>93793.780339340883</v>
      </c>
      <c r="S63" s="29">
        <f t="shared" si="34"/>
        <v>465673.42079843284</v>
      </c>
      <c r="T63" s="35">
        <f t="shared" si="35"/>
        <v>39.534319914692624</v>
      </c>
      <c r="U63" s="42">
        <v>0.94216194080535964</v>
      </c>
      <c r="V63" s="43">
        <f t="shared" si="48"/>
        <v>5.7838059194640357E-2</v>
      </c>
      <c r="W63" s="29">
        <f t="shared" si="44"/>
        <v>438739.77392092242</v>
      </c>
      <c r="X63" s="29">
        <f t="shared" si="36"/>
        <v>2978143.8277869867</v>
      </c>
      <c r="Y63" s="35">
        <f t="shared" si="45"/>
        <v>31.752039602329937</v>
      </c>
      <c r="Z63" s="36">
        <f t="shared" si="46"/>
        <v>7.7822803123626869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5330</v>
      </c>
      <c r="E64" s="49">
        <f t="shared" si="37"/>
        <v>20</v>
      </c>
      <c r="F64" s="3">
        <f t="shared" si="38"/>
        <v>3.7523452157598499E-3</v>
      </c>
      <c r="G64" s="2">
        <v>0.5</v>
      </c>
      <c r="H64" s="3">
        <f t="shared" si="39"/>
        <v>1.858736059479554E-2</v>
      </c>
      <c r="I64" s="3">
        <f t="shared" si="40"/>
        <v>0.98141263940520451</v>
      </c>
      <c r="J64" s="5">
        <f t="shared" si="47"/>
        <v>92475.587980032244</v>
      </c>
      <c r="K64" s="5">
        <f t="shared" si="41"/>
        <v>1718.8771000005995</v>
      </c>
      <c r="L64" s="5">
        <f t="shared" si="42"/>
        <v>458080.74715015973</v>
      </c>
      <c r="M64" s="5">
        <f t="shared" si="32"/>
        <v>3242399.8971454767</v>
      </c>
      <c r="N64" s="33">
        <f t="shared" si="43"/>
        <v>35.062225263661915</v>
      </c>
      <c r="O64" s="4"/>
      <c r="Q64" s="27" t="s">
        <v>54</v>
      </c>
      <c r="R64" s="29">
        <f t="shared" si="33"/>
        <v>92475.587980032244</v>
      </c>
      <c r="S64" s="29">
        <f t="shared" si="34"/>
        <v>458080.74715015973</v>
      </c>
      <c r="T64" s="35">
        <f t="shared" si="35"/>
        <v>35.062225263661915</v>
      </c>
      <c r="U64" s="42">
        <v>0.92489605986448908</v>
      </c>
      <c r="V64" s="43">
        <f t="shared" si="48"/>
        <v>7.5103940135510916E-2</v>
      </c>
      <c r="W64" s="29">
        <f t="shared" si="44"/>
        <v>423677.07813896402</v>
      </c>
      <c r="X64" s="29">
        <f t="shared" si="36"/>
        <v>2539404.0538660642</v>
      </c>
      <c r="Y64" s="35">
        <f t="shared" si="45"/>
        <v>27.460263939218034</v>
      </c>
      <c r="Z64" s="36">
        <f t="shared" si="46"/>
        <v>7.6019613244438808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4184</v>
      </c>
      <c r="E65" s="49">
        <f t="shared" si="37"/>
        <v>35</v>
      </c>
      <c r="F65" s="3">
        <f t="shared" si="38"/>
        <v>8.3652007648183559E-3</v>
      </c>
      <c r="G65" s="2">
        <v>0.5</v>
      </c>
      <c r="H65" s="3">
        <f t="shared" si="39"/>
        <v>4.0969214561629413E-2</v>
      </c>
      <c r="I65" s="3">
        <f t="shared" si="40"/>
        <v>0.95903078543837061</v>
      </c>
      <c r="J65" s="5">
        <f t="shared" si="47"/>
        <v>90756.710880031649</v>
      </c>
      <c r="K65" s="5">
        <f t="shared" si="41"/>
        <v>3718.2311609517833</v>
      </c>
      <c r="L65" s="5">
        <f t="shared" si="42"/>
        <v>444487.97649777879</v>
      </c>
      <c r="M65" s="5">
        <f t="shared" si="32"/>
        <v>2784319.1499953168</v>
      </c>
      <c r="N65" s="33">
        <f t="shared" si="43"/>
        <v>30.678934075473691</v>
      </c>
      <c r="O65" s="4"/>
      <c r="Q65" s="27" t="s">
        <v>56</v>
      </c>
      <c r="R65" s="29">
        <f t="shared" si="33"/>
        <v>90756.710880031649</v>
      </c>
      <c r="S65" s="29">
        <f t="shared" si="34"/>
        <v>444487.97649777879</v>
      </c>
      <c r="T65" s="35">
        <f t="shared" si="35"/>
        <v>30.678934075473691</v>
      </c>
      <c r="U65" s="42">
        <v>0.89970667843387275</v>
      </c>
      <c r="V65" s="43">
        <f t="shared" si="48"/>
        <v>0.10029332156612725</v>
      </c>
      <c r="W65" s="29">
        <f t="shared" si="44"/>
        <v>399908.80093860987</v>
      </c>
      <c r="X65" s="29">
        <f t="shared" si="36"/>
        <v>2115726.9757271004</v>
      </c>
      <c r="Y65" s="35">
        <f t="shared" si="45"/>
        <v>23.312071969243256</v>
      </c>
      <c r="Z65" s="36">
        <f t="shared" si="46"/>
        <v>7.3668621062304354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3334</v>
      </c>
      <c r="E66" s="49">
        <f t="shared" si="37"/>
        <v>28</v>
      </c>
      <c r="F66" s="3">
        <f t="shared" si="38"/>
        <v>8.3983203359328136E-3</v>
      </c>
      <c r="G66" s="2">
        <v>0.5</v>
      </c>
      <c r="H66" s="3">
        <f t="shared" si="39"/>
        <v>4.1128084606345469E-2</v>
      </c>
      <c r="I66" s="3">
        <f t="shared" si="40"/>
        <v>0.95887191539365457</v>
      </c>
      <c r="J66" s="5">
        <f t="shared" si="47"/>
        <v>87038.479719079871</v>
      </c>
      <c r="K66" s="5">
        <f t="shared" si="41"/>
        <v>3579.7259578940011</v>
      </c>
      <c r="L66" s="5">
        <f t="shared" si="42"/>
        <v>426243.08370066434</v>
      </c>
      <c r="M66" s="5">
        <f t="shared" si="32"/>
        <v>2339831.1734975381</v>
      </c>
      <c r="N66" s="33">
        <f t="shared" si="43"/>
        <v>26.882721079796379</v>
      </c>
      <c r="O66" s="4"/>
      <c r="Q66" s="27" t="s">
        <v>58</v>
      </c>
      <c r="R66" s="29">
        <f t="shared" si="33"/>
        <v>87038.479719079871</v>
      </c>
      <c r="S66" s="29">
        <f t="shared" si="34"/>
        <v>426243.08370066434</v>
      </c>
      <c r="T66" s="35">
        <f t="shared" si="35"/>
        <v>26.882721079796379</v>
      </c>
      <c r="U66" s="42">
        <v>0.86438699185239576</v>
      </c>
      <c r="V66" s="43">
        <f t="shared" si="48"/>
        <v>0.13561300814760424</v>
      </c>
      <c r="W66" s="29">
        <f t="shared" si="44"/>
        <v>368438.9769179062</v>
      </c>
      <c r="X66" s="29">
        <f t="shared" si="36"/>
        <v>1715818.1747884906</v>
      </c>
      <c r="Y66" s="35">
        <f t="shared" si="45"/>
        <v>19.713328867029404</v>
      </c>
      <c r="Z66" s="36">
        <f t="shared" si="46"/>
        <v>7.1693922127669758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2485</v>
      </c>
      <c r="E67" s="49">
        <f t="shared" si="37"/>
        <v>38</v>
      </c>
      <c r="F67" s="3">
        <f t="shared" si="38"/>
        <v>1.5291750503018108E-2</v>
      </c>
      <c r="G67" s="2">
        <v>0.5</v>
      </c>
      <c r="H67" s="3">
        <f t="shared" si="39"/>
        <v>7.3643410852713184E-2</v>
      </c>
      <c r="I67" s="3">
        <f t="shared" si="40"/>
        <v>0.9263565891472868</v>
      </c>
      <c r="J67" s="5">
        <f t="shared" si="47"/>
        <v>83458.753761185872</v>
      </c>
      <c r="K67" s="5">
        <f t="shared" si="41"/>
        <v>6146.1872924904328</v>
      </c>
      <c r="L67" s="5">
        <f t="shared" si="42"/>
        <v>401928.30057470332</v>
      </c>
      <c r="M67" s="5">
        <f t="shared" si="32"/>
        <v>1913588.089796874</v>
      </c>
      <c r="N67" s="33">
        <f t="shared" si="43"/>
        <v>22.928548577091568</v>
      </c>
      <c r="O67" s="4"/>
      <c r="Q67" s="27" t="s">
        <v>60</v>
      </c>
      <c r="R67" s="29">
        <f t="shared" si="33"/>
        <v>83458.753761185872</v>
      </c>
      <c r="S67" s="29">
        <f t="shared" si="34"/>
        <v>401928.30057470332</v>
      </c>
      <c r="T67" s="35">
        <f t="shared" si="35"/>
        <v>22.928548577091568</v>
      </c>
      <c r="U67" s="42">
        <v>0.82345390469096191</v>
      </c>
      <c r="V67" s="43">
        <f t="shared" si="48"/>
        <v>0.17654609530903809</v>
      </c>
      <c r="W67" s="29">
        <f t="shared" si="44"/>
        <v>330969.42851404205</v>
      </c>
      <c r="X67" s="29">
        <f t="shared" si="36"/>
        <v>1347379.1978705844</v>
      </c>
      <c r="Y67" s="35">
        <f t="shared" si="45"/>
        <v>16.14425254570731</v>
      </c>
      <c r="Z67" s="36">
        <f t="shared" si="46"/>
        <v>6.7842960313842582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1791</v>
      </c>
      <c r="E68" s="49">
        <f t="shared" si="37"/>
        <v>35</v>
      </c>
      <c r="F68" s="3">
        <f t="shared" si="38"/>
        <v>1.954215522054718E-2</v>
      </c>
      <c r="G68" s="2">
        <v>0.5</v>
      </c>
      <c r="H68" s="3">
        <f t="shared" si="39"/>
        <v>9.3159435719989345E-2</v>
      </c>
      <c r="I68" s="3">
        <f t="shared" si="40"/>
        <v>0.9068405642800107</v>
      </c>
      <c r="J68" s="5">
        <f t="shared" si="47"/>
        <v>77312.566468695441</v>
      </c>
      <c r="K68" s="5">
        <f t="shared" si="41"/>
        <v>7202.3950662878369</v>
      </c>
      <c r="L68" s="5">
        <f t="shared" si="42"/>
        <v>368556.84467775759</v>
      </c>
      <c r="M68" s="5">
        <f t="shared" si="32"/>
        <v>1511659.7892221706</v>
      </c>
      <c r="N68" s="33">
        <f t="shared" si="43"/>
        <v>19.552575451421024</v>
      </c>
      <c r="O68" s="4"/>
      <c r="Q68" s="27" t="s">
        <v>62</v>
      </c>
      <c r="R68" s="29">
        <f t="shared" si="33"/>
        <v>77312.566468695441</v>
      </c>
      <c r="S68" s="29">
        <f t="shared" si="34"/>
        <v>368556.84467775759</v>
      </c>
      <c r="T68" s="35">
        <f t="shared" si="35"/>
        <v>19.552575451421024</v>
      </c>
      <c r="U68" s="42">
        <v>0.7557222850963411</v>
      </c>
      <c r="V68" s="43">
        <f t="shared" si="48"/>
        <v>0.2442777149036589</v>
      </c>
      <c r="W68" s="29">
        <f t="shared" si="44"/>
        <v>278526.62084777222</v>
      </c>
      <c r="X68" s="29">
        <f t="shared" si="36"/>
        <v>1016409.7693565424</v>
      </c>
      <c r="Y68" s="35">
        <f t="shared" si="45"/>
        <v>13.146760168259268</v>
      </c>
      <c r="Z68" s="36">
        <f t="shared" si="46"/>
        <v>6.4058152831617559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1177</v>
      </c>
      <c r="E69" s="49">
        <f t="shared" si="37"/>
        <v>29</v>
      </c>
      <c r="F69" s="3">
        <f t="shared" si="38"/>
        <v>2.4638912489379779E-2</v>
      </c>
      <c r="G69" s="2">
        <v>0.5</v>
      </c>
      <c r="H69" s="3">
        <f t="shared" si="39"/>
        <v>0.11604641856742695</v>
      </c>
      <c r="I69" s="3">
        <f t="shared" si="40"/>
        <v>0.88395358143257308</v>
      </c>
      <c r="J69" s="5">
        <f t="shared" si="47"/>
        <v>70110.171402407606</v>
      </c>
      <c r="K69" s="5">
        <f t="shared" si="41"/>
        <v>8136.0342963978401</v>
      </c>
      <c r="L69" s="5">
        <f t="shared" si="42"/>
        <v>330210.7712710434</v>
      </c>
      <c r="M69" s="5">
        <f t="shared" si="32"/>
        <v>1143102.9445444131</v>
      </c>
      <c r="N69" s="33">
        <f t="shared" si="43"/>
        <v>16.304380971819427</v>
      </c>
      <c r="O69" s="4"/>
      <c r="Q69" s="27" t="s">
        <v>64</v>
      </c>
      <c r="R69" s="29">
        <f t="shared" si="33"/>
        <v>70110.171402407606</v>
      </c>
      <c r="S69" s="29">
        <f t="shared" si="34"/>
        <v>330210.7712710434</v>
      </c>
      <c r="T69" s="35">
        <f t="shared" si="35"/>
        <v>16.304380971819427</v>
      </c>
      <c r="U69" s="42">
        <v>0.69850988448397933</v>
      </c>
      <c r="V69" s="43">
        <f t="shared" si="48"/>
        <v>0.30149011551602067</v>
      </c>
      <c r="W69" s="29">
        <f t="shared" si="44"/>
        <v>230655.48769590224</v>
      </c>
      <c r="X69" s="29">
        <f t="shared" si="36"/>
        <v>737883.14850877016</v>
      </c>
      <c r="Y69" s="35">
        <f t="shared" si="45"/>
        <v>10.524623371316292</v>
      </c>
      <c r="Z69" s="36">
        <f t="shared" si="46"/>
        <v>5.7797576005031353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774</v>
      </c>
      <c r="E70" s="49">
        <f t="shared" si="37"/>
        <v>34</v>
      </c>
      <c r="F70" s="3">
        <f t="shared" si="38"/>
        <v>4.3927648578811367E-2</v>
      </c>
      <c r="G70" s="2">
        <v>0.5</v>
      </c>
      <c r="H70" s="3">
        <f t="shared" si="39"/>
        <v>0.19790454016298023</v>
      </c>
      <c r="I70" s="3">
        <f t="shared" si="40"/>
        <v>0.8020954598370198</v>
      </c>
      <c r="J70" s="5">
        <f t="shared" si="47"/>
        <v>61974.137106009766</v>
      </c>
      <c r="K70" s="5">
        <f t="shared" si="41"/>
        <v>12264.963105962353</v>
      </c>
      <c r="L70" s="5">
        <f t="shared" si="42"/>
        <v>279208.27776514296</v>
      </c>
      <c r="M70" s="5">
        <f t="shared" si="32"/>
        <v>812892.17327336967</v>
      </c>
      <c r="N70" s="33">
        <f t="shared" si="43"/>
        <v>13.11663560370156</v>
      </c>
      <c r="O70" s="4"/>
      <c r="Q70" s="27" t="s">
        <v>66</v>
      </c>
      <c r="R70" s="29">
        <f t="shared" si="33"/>
        <v>61974.137106009766</v>
      </c>
      <c r="S70" s="29">
        <f t="shared" si="34"/>
        <v>279208.27776514296</v>
      </c>
      <c r="T70" s="35">
        <f t="shared" si="35"/>
        <v>13.11663560370156</v>
      </c>
      <c r="U70" s="42">
        <v>0.67065690345363116</v>
      </c>
      <c r="V70" s="43">
        <f t="shared" si="48"/>
        <v>0.32934309654636884</v>
      </c>
      <c r="W70" s="29">
        <f t="shared" si="44"/>
        <v>187252.95898459211</v>
      </c>
      <c r="X70" s="29">
        <f t="shared" si="36"/>
        <v>507227.66081286792</v>
      </c>
      <c r="Y70" s="35">
        <f t="shared" si="45"/>
        <v>8.1845054162711524</v>
      </c>
      <c r="Z70" s="36">
        <f t="shared" si="46"/>
        <v>4.932130187430408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447</v>
      </c>
      <c r="E71" s="49">
        <f t="shared" si="49"/>
        <v>30</v>
      </c>
      <c r="F71" s="3">
        <f t="shared" si="38"/>
        <v>6.7114093959731544E-2</v>
      </c>
      <c r="G71" s="2">
        <v>0.5</v>
      </c>
      <c r="H71" s="3">
        <f t="shared" si="39"/>
        <v>0.28735632183908044</v>
      </c>
      <c r="I71" s="3">
        <f t="shared" si="40"/>
        <v>0.71264367816091956</v>
      </c>
      <c r="J71" s="5">
        <f t="shared" si="47"/>
        <v>49709.174000047416</v>
      </c>
      <c r="K71" s="5">
        <f t="shared" si="41"/>
        <v>14284.245402312476</v>
      </c>
      <c r="L71" s="5">
        <f t="shared" si="42"/>
        <v>212835.25649445591</v>
      </c>
      <c r="M71" s="5">
        <f>L71+M72</f>
        <v>533683.89550822671</v>
      </c>
      <c r="N71" s="33">
        <f t="shared" si="43"/>
        <v>10.736124794745486</v>
      </c>
      <c r="O71" s="4"/>
      <c r="Q71" s="27" t="s">
        <v>68</v>
      </c>
      <c r="R71" s="29">
        <f t="shared" si="33"/>
        <v>49709.174000047416</v>
      </c>
      <c r="S71" s="29">
        <f t="shared" si="34"/>
        <v>212835.25649445591</v>
      </c>
      <c r="T71" s="35">
        <f t="shared" si="35"/>
        <v>10.736124794745486</v>
      </c>
      <c r="U71" s="42">
        <v>0.63527807449444496</v>
      </c>
      <c r="V71" s="43">
        <f t="shared" si="48"/>
        <v>0.36472192550555504</v>
      </c>
      <c r="W71" s="29">
        <f t="shared" si="44"/>
        <v>135209.57193032926</v>
      </c>
      <c r="X71" s="29">
        <f>X72+W71</f>
        <v>319974.70182827581</v>
      </c>
      <c r="Y71" s="35">
        <f t="shared" si="45"/>
        <v>6.4369345953720858</v>
      </c>
      <c r="Z71" s="36">
        <f t="shared" si="46"/>
        <v>4.2991901993733999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317</v>
      </c>
      <c r="E72" s="50">
        <f t="shared" si="49"/>
        <v>35</v>
      </c>
      <c r="F72" s="17">
        <f t="shared" si="38"/>
        <v>0.11041009463722397</v>
      </c>
      <c r="G72" s="12"/>
      <c r="H72" s="17">
        <v>1</v>
      </c>
      <c r="I72" s="17">
        <f t="shared" si="40"/>
        <v>0</v>
      </c>
      <c r="J72" s="21">
        <f t="shared" si="47"/>
        <v>35424.928597734943</v>
      </c>
      <c r="K72" s="21">
        <f t="shared" si="41"/>
        <v>35424.928597734943</v>
      </c>
      <c r="L72" s="21">
        <f>K72/F72</f>
        <v>320848.63901377079</v>
      </c>
      <c r="M72" s="21">
        <f>L72</f>
        <v>320848.63901377079</v>
      </c>
      <c r="N72" s="34">
        <f t="shared" si="43"/>
        <v>9.0571428571428587</v>
      </c>
      <c r="O72" s="4"/>
      <c r="Q72" s="30" t="s">
        <v>69</v>
      </c>
      <c r="R72" s="31">
        <f t="shared" si="33"/>
        <v>35424.928597734943</v>
      </c>
      <c r="S72" s="31">
        <f t="shared" si="34"/>
        <v>320848.63901377079</v>
      </c>
      <c r="T72" s="38">
        <f t="shared" si="35"/>
        <v>9.0571428571428587</v>
      </c>
      <c r="U72" s="44">
        <v>0.57586384179742911</v>
      </c>
      <c r="V72" s="45">
        <f t="shared" si="48"/>
        <v>0.42413615820257089</v>
      </c>
      <c r="W72" s="31">
        <f t="shared" si="44"/>
        <v>184765.12989794655</v>
      </c>
      <c r="X72" s="31">
        <f>W72</f>
        <v>184765.12989794655</v>
      </c>
      <c r="Y72" s="38">
        <f t="shared" si="45"/>
        <v>5.2156810814224297</v>
      </c>
      <c r="Z72" s="37">
        <f t="shared" si="46"/>
        <v>3.841461775720429</v>
      </c>
    </row>
    <row r="73" spans="1:26" s="2" customFormat="1" ht="13.2" x14ac:dyDescent="0.25">
      <c r="B73" s="2" t="s">
        <v>70</v>
      </c>
      <c r="D73" s="25">
        <f>SUM(D54:D72)</f>
        <v>59379</v>
      </c>
      <c r="E73" s="25">
        <f>SUM(E54:E72)</f>
        <v>355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70.816746076500465</v>
      </c>
      <c r="F78" s="55">
        <f>$Y$4</f>
        <v>64.392757979444198</v>
      </c>
      <c r="G78" s="55">
        <f>E78-F78</f>
        <v>6.4239880970562666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82.671703822632949</v>
      </c>
      <c r="F79" s="55">
        <f>$Y$29</f>
        <v>72.171875651229087</v>
      </c>
      <c r="G79" s="55">
        <f t="shared" ref="G79:G80" si="50">E79-F79</f>
        <v>10.499828171403863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76.074983222074437</v>
      </c>
      <c r="F80" s="55">
        <f>$Y$54</f>
        <v>67.180248585549265</v>
      </c>
      <c r="G80" s="55">
        <f t="shared" si="50"/>
        <v>8.8947346365251718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96168-CB50-4146-ADCE-6D5B789566AA}">
  <dimension ref="A1:Z80"/>
  <sheetViews>
    <sheetView topLeftCell="A47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1" t="s">
        <v>87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Q1" s="66" t="s">
        <v>90</v>
      </c>
      <c r="R1" s="67"/>
      <c r="S1" s="67"/>
      <c r="T1" s="67"/>
      <c r="U1" s="67"/>
      <c r="V1" s="67"/>
      <c r="W1" s="67"/>
      <c r="X1" s="67"/>
      <c r="Y1" s="67"/>
      <c r="Z1" s="68"/>
    </row>
    <row r="2" spans="1:26" s="9" customFormat="1" ht="35.549999999999997" customHeight="1" x14ac:dyDescent="0.25">
      <c r="A2" s="7"/>
      <c r="B2" s="62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70" t="s">
        <v>15</v>
      </c>
      <c r="V2" s="70" t="s">
        <v>16</v>
      </c>
      <c r="W2" s="71" t="s">
        <v>17</v>
      </c>
      <c r="X2" s="71" t="s">
        <v>18</v>
      </c>
      <c r="Y2" s="72" t="s">
        <v>19</v>
      </c>
      <c r="Z2" s="72" t="s">
        <v>20</v>
      </c>
    </row>
    <row r="3" spans="1:26" s="10" customFormat="1" ht="23.25" customHeight="1" thickBot="1" x14ac:dyDescent="0.35">
      <c r="B3" s="63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0"/>
      <c r="V3" s="70"/>
      <c r="W3" s="71"/>
      <c r="X3" s="71"/>
      <c r="Y3" s="72"/>
      <c r="Z3" s="72"/>
    </row>
    <row r="4" spans="1:26" s="2" customFormat="1" x14ac:dyDescent="0.25">
      <c r="A4" s="2">
        <v>1</v>
      </c>
      <c r="B4" s="1">
        <v>0</v>
      </c>
      <c r="C4" s="1">
        <v>1</v>
      </c>
      <c r="D4">
        <v>342</v>
      </c>
      <c r="E4" s="51">
        <v>1</v>
      </c>
      <c r="F4" s="3">
        <f>E4/D4</f>
        <v>2.9239766081871343E-3</v>
      </c>
      <c r="G4" s="2">
        <v>0.3</v>
      </c>
      <c r="H4" s="18">
        <f>C4*F4/(1+(1-G4)*C4*F4)</f>
        <v>2.9180040852057193E-3</v>
      </c>
      <c r="I4" s="18">
        <f>1-H4</f>
        <v>0.99708199591479429</v>
      </c>
      <c r="J4" s="41">
        <v>100000</v>
      </c>
      <c r="K4" s="20">
        <f>J4*H4</f>
        <v>291.80040852057192</v>
      </c>
      <c r="L4" s="20">
        <f>C4*(J5+G4*K4)</f>
        <v>99795.73971403559</v>
      </c>
      <c r="M4" s="5">
        <f t="shared" ref="M4:M20" si="0">L4+M5</f>
        <v>7166752.9444163702</v>
      </c>
      <c r="N4" s="32">
        <f>M4/J4</f>
        <v>71.667529444163705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99795.73971403559</v>
      </c>
      <c r="T4" s="35">
        <f t="shared" ref="T4:T22" si="3">N4</f>
        <v>71.667529444163705</v>
      </c>
      <c r="U4" s="42">
        <v>0.96680194174873568</v>
      </c>
      <c r="V4" s="43">
        <f>1-U4</f>
        <v>3.3198058251264317E-2</v>
      </c>
      <c r="W4" s="29">
        <f>S4*U4</f>
        <v>96482.714933781026</v>
      </c>
      <c r="X4" s="29">
        <f t="shared" ref="X4:X20" si="4">X5+W4</f>
        <v>6522471.8084772583</v>
      </c>
      <c r="Y4" s="40">
        <f>X4/R4</f>
        <v>65.22471808477259</v>
      </c>
      <c r="Z4" s="36">
        <f>T4-Y4</f>
        <v>6.4428113593911149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1364</v>
      </c>
      <c r="E5" s="51">
        <v>1</v>
      </c>
      <c r="F5" s="3">
        <f t="shared" ref="F5:F22" si="5">E5/D5</f>
        <v>7.3313782991202346E-4</v>
      </c>
      <c r="G5" s="2">
        <v>0.4</v>
      </c>
      <c r="H5" s="3">
        <f t="shared" ref="H5:H21" si="6">C5*F5/(1+(1-G5)*C5*F5)</f>
        <v>2.9274004683840752E-3</v>
      </c>
      <c r="I5" s="3">
        <f t="shared" ref="I5:I22" si="7">1-H5</f>
        <v>0.99707259953161598</v>
      </c>
      <c r="J5" s="5">
        <f>I4*J4</f>
        <v>99708.199591479424</v>
      </c>
      <c r="K5" s="5">
        <f t="shared" ref="K5:K22" si="8">J5*H5</f>
        <v>291.88583018582972</v>
      </c>
      <c r="L5" s="5">
        <f t="shared" ref="L5:L21" si="9">C5*(J6+G5*K5)</f>
        <v>398132.2723734717</v>
      </c>
      <c r="M5" s="5">
        <f t="shared" si="0"/>
        <v>7066957.2047023345</v>
      </c>
      <c r="N5" s="33">
        <f t="shared" ref="N5:N22" si="10">M5/J5</f>
        <v>70.876389641542005</v>
      </c>
      <c r="O5" s="4"/>
      <c r="Q5" s="27" t="s">
        <v>36</v>
      </c>
      <c r="R5" s="29">
        <f t="shared" si="1"/>
        <v>99708.199591479424</v>
      </c>
      <c r="S5" s="29">
        <f t="shared" si="2"/>
        <v>398132.2723734717</v>
      </c>
      <c r="T5" s="35">
        <f t="shared" si="3"/>
        <v>70.876389641542005</v>
      </c>
      <c r="U5" s="42">
        <v>0.96680194174873568</v>
      </c>
      <c r="V5" s="43">
        <f>1-U5</f>
        <v>3.3198058251264317E-2</v>
      </c>
      <c r="W5" s="29">
        <f t="shared" ref="W5:W22" si="11">S5*U5</f>
        <v>384915.05400350894</v>
      </c>
      <c r="X5" s="29">
        <f t="shared" si="4"/>
        <v>6425989.0935434774</v>
      </c>
      <c r="Y5" s="35">
        <f t="shared" ref="Y5:Y22" si="12">X5/R5</f>
        <v>64.447950317745097</v>
      </c>
      <c r="Z5" s="36">
        <f t="shared" ref="Z5:Z22" si="13">T5-Y5</f>
        <v>6.4284393237969084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2117</v>
      </c>
      <c r="E6" s="51">
        <v>1</v>
      </c>
      <c r="F6" s="3">
        <f t="shared" si="5"/>
        <v>4.7236655644780352E-4</v>
      </c>
      <c r="G6" s="2">
        <v>0.5</v>
      </c>
      <c r="H6" s="3">
        <f t="shared" si="6"/>
        <v>2.3590469450342063E-3</v>
      </c>
      <c r="I6" s="3">
        <f t="shared" si="7"/>
        <v>0.99764095305496581</v>
      </c>
      <c r="J6" s="5">
        <f t="shared" ref="J6:J22" si="14">I5*J5</f>
        <v>99416.313761293597</v>
      </c>
      <c r="K6" s="5">
        <f t="shared" si="8"/>
        <v>234.52775126514177</v>
      </c>
      <c r="L6" s="5">
        <f t="shared" si="9"/>
        <v>496495.24942830519</v>
      </c>
      <c r="M6" s="5">
        <f t="shared" si="0"/>
        <v>6668824.9323288631</v>
      </c>
      <c r="N6" s="33">
        <f t="shared" si="10"/>
        <v>67.079784796097314</v>
      </c>
      <c r="O6" s="4"/>
      <c r="Q6" s="27" t="s">
        <v>38</v>
      </c>
      <c r="R6" s="29">
        <f t="shared" si="1"/>
        <v>99416.313761293597</v>
      </c>
      <c r="S6" s="29">
        <f t="shared" si="2"/>
        <v>496495.24942830519</v>
      </c>
      <c r="T6" s="35">
        <f t="shared" si="3"/>
        <v>67.079784796097314</v>
      </c>
      <c r="U6" s="42">
        <v>0.96680194174873568</v>
      </c>
      <c r="V6" s="43">
        <f>1-U6</f>
        <v>3.3198058251264317E-2</v>
      </c>
      <c r="W6" s="29">
        <f t="shared" si="11"/>
        <v>480012.57121630834</v>
      </c>
      <c r="X6" s="29">
        <f t="shared" si="4"/>
        <v>6041074.0395399686</v>
      </c>
      <c r="Y6" s="35">
        <f t="shared" si="12"/>
        <v>60.76541978859791</v>
      </c>
      <c r="Z6" s="36">
        <f t="shared" si="13"/>
        <v>6.3143650074994042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2030</v>
      </c>
      <c r="E7" s="51">
        <v>1</v>
      </c>
      <c r="F7" s="3">
        <f t="shared" si="5"/>
        <v>4.9261083743842361E-4</v>
      </c>
      <c r="G7" s="2">
        <v>0.5</v>
      </c>
      <c r="H7" s="3">
        <f t="shared" si="6"/>
        <v>2.4600246002460021E-3</v>
      </c>
      <c r="I7" s="3">
        <f t="shared" si="7"/>
        <v>0.99753997539975403</v>
      </c>
      <c r="J7" s="5">
        <f t="shared" si="14"/>
        <v>99181.78601002846</v>
      </c>
      <c r="K7" s="5">
        <f t="shared" si="8"/>
        <v>243.98963348100477</v>
      </c>
      <c r="L7" s="5">
        <f t="shared" si="9"/>
        <v>495298.9559664398</v>
      </c>
      <c r="M7" s="5">
        <f t="shared" si="0"/>
        <v>6172329.6829005582</v>
      </c>
      <c r="N7" s="33">
        <f t="shared" si="10"/>
        <v>62.232491783082651</v>
      </c>
      <c r="O7" s="4"/>
      <c r="Q7" s="27" t="s">
        <v>40</v>
      </c>
      <c r="R7" s="29">
        <f t="shared" si="1"/>
        <v>99181.78601002846</v>
      </c>
      <c r="S7" s="29">
        <f t="shared" si="2"/>
        <v>495298.9559664398</v>
      </c>
      <c r="T7" s="35">
        <f t="shared" si="3"/>
        <v>62.232491783082651</v>
      </c>
      <c r="U7" s="42">
        <v>0.96680194174873568</v>
      </c>
      <c r="V7" s="43">
        <f>1-U7</f>
        <v>3.3198058251264317E-2</v>
      </c>
      <c r="W7" s="29">
        <f t="shared" si="11"/>
        <v>478855.99237447552</v>
      </c>
      <c r="X7" s="29">
        <f t="shared" si="4"/>
        <v>5561061.4683236601</v>
      </c>
      <c r="Y7" s="35">
        <f t="shared" si="12"/>
        <v>56.069382212590632</v>
      </c>
      <c r="Z7" s="36">
        <f t="shared" si="13"/>
        <v>6.1631095704920185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2093</v>
      </c>
      <c r="E8" s="51">
        <v>2</v>
      </c>
      <c r="F8" s="3">
        <f t="shared" si="5"/>
        <v>9.5556617295747726E-4</v>
      </c>
      <c r="G8" s="2">
        <v>0.5</v>
      </c>
      <c r="H8" s="3">
        <f t="shared" si="6"/>
        <v>4.766444232602478E-3</v>
      </c>
      <c r="I8" s="3">
        <f t="shared" si="7"/>
        <v>0.99523355576739747</v>
      </c>
      <c r="J8" s="5">
        <f t="shared" si="14"/>
        <v>98937.796376547456</v>
      </c>
      <c r="K8" s="5">
        <f t="shared" si="8"/>
        <v>471.58148892539299</v>
      </c>
      <c r="L8" s="5">
        <f t="shared" si="9"/>
        <v>493510.02816042374</v>
      </c>
      <c r="M8" s="5">
        <f t="shared" si="0"/>
        <v>5677030.7269341182</v>
      </c>
      <c r="N8" s="33">
        <f t="shared" si="10"/>
        <v>57.379797558133411</v>
      </c>
      <c r="O8" s="4"/>
      <c r="Q8" s="27" t="s">
        <v>42</v>
      </c>
      <c r="R8" s="29">
        <f t="shared" si="1"/>
        <v>98937.796376547456</v>
      </c>
      <c r="S8" s="29">
        <f t="shared" si="2"/>
        <v>493510.02816042374</v>
      </c>
      <c r="T8" s="35">
        <f t="shared" si="3"/>
        <v>57.379797558133411</v>
      </c>
      <c r="U8" s="42">
        <v>0.96680194174873568</v>
      </c>
      <c r="V8" s="43">
        <f>1-U8</f>
        <v>3.3198058251264317E-2</v>
      </c>
      <c r="W8" s="29">
        <f t="shared" si="11"/>
        <v>477126.45349797088</v>
      </c>
      <c r="X8" s="29">
        <f t="shared" si="4"/>
        <v>5082205.475949185</v>
      </c>
      <c r="Y8" s="35">
        <f t="shared" si="12"/>
        <v>51.367684161943671</v>
      </c>
      <c r="Z8" s="36">
        <f t="shared" si="13"/>
        <v>6.0121133961897399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2268</v>
      </c>
      <c r="E9" s="51">
        <v>6</v>
      </c>
      <c r="F9" s="3">
        <f t="shared" si="5"/>
        <v>2.6455026455026454E-3</v>
      </c>
      <c r="G9" s="2">
        <v>0.5</v>
      </c>
      <c r="H9" s="3">
        <f t="shared" si="6"/>
        <v>1.314060446780552E-2</v>
      </c>
      <c r="I9" s="3">
        <f t="shared" si="7"/>
        <v>0.98685939553219448</v>
      </c>
      <c r="J9" s="5">
        <f t="shared" si="14"/>
        <v>98466.21488762206</v>
      </c>
      <c r="K9" s="5">
        <f t="shared" si="8"/>
        <v>1293.9055832801848</v>
      </c>
      <c r="L9" s="5">
        <f t="shared" si="9"/>
        <v>489096.31047990988</v>
      </c>
      <c r="M9" s="5">
        <f t="shared" si="0"/>
        <v>5183520.6987736942</v>
      </c>
      <c r="N9" s="33">
        <f t="shared" si="10"/>
        <v>52.642631837626382</v>
      </c>
      <c r="O9" s="4"/>
      <c r="Q9" s="27" t="s">
        <v>44</v>
      </c>
      <c r="R9" s="29">
        <f t="shared" si="1"/>
        <v>98466.21488762206</v>
      </c>
      <c r="S9" s="29">
        <f t="shared" si="2"/>
        <v>489096.31047990988</v>
      </c>
      <c r="T9" s="35">
        <f t="shared" si="3"/>
        <v>52.642631837626382</v>
      </c>
      <c r="U9" s="42">
        <v>0.9555940589531835</v>
      </c>
      <c r="V9" s="43">
        <f t="shared" ref="V9:V22" si="15">1-U9</f>
        <v>4.4405941046816499E-2</v>
      </c>
      <c r="W9" s="29">
        <f t="shared" si="11"/>
        <v>467377.52855052357</v>
      </c>
      <c r="X9" s="29">
        <f t="shared" si="4"/>
        <v>4605079.0224512145</v>
      </c>
      <c r="Y9" s="35">
        <f t="shared" si="12"/>
        <v>46.768112572489137</v>
      </c>
      <c r="Z9" s="36">
        <f t="shared" si="13"/>
        <v>5.8745192651372449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2316</v>
      </c>
      <c r="E10" s="51">
        <v>5</v>
      </c>
      <c r="F10" s="3">
        <f t="shared" si="5"/>
        <v>2.1588946459412781E-3</v>
      </c>
      <c r="G10" s="2">
        <v>0.5</v>
      </c>
      <c r="H10" s="3">
        <f t="shared" si="6"/>
        <v>1.0736525660296328E-2</v>
      </c>
      <c r="I10" s="3">
        <f t="shared" si="7"/>
        <v>0.98926347433970363</v>
      </c>
      <c r="J10" s="5">
        <f t="shared" si="14"/>
        <v>97172.309304341878</v>
      </c>
      <c r="K10" s="5">
        <f t="shared" si="8"/>
        <v>1043.2929923163183</v>
      </c>
      <c r="L10" s="5">
        <f t="shared" si="9"/>
        <v>483253.3140409186</v>
      </c>
      <c r="M10" s="5">
        <f t="shared" si="0"/>
        <v>4694424.3882937841</v>
      </c>
      <c r="N10" s="33">
        <f t="shared" si="10"/>
        <v>48.310310024545508</v>
      </c>
      <c r="O10" s="4"/>
      <c r="Q10" s="27" t="s">
        <v>46</v>
      </c>
      <c r="R10" s="29">
        <f t="shared" si="1"/>
        <v>97172.309304341878</v>
      </c>
      <c r="S10" s="29">
        <f t="shared" si="2"/>
        <v>483253.3140409186</v>
      </c>
      <c r="T10" s="35">
        <f t="shared" si="3"/>
        <v>48.310310024545508</v>
      </c>
      <c r="U10" s="42">
        <v>0.96363095511775332</v>
      </c>
      <c r="V10" s="43">
        <f t="shared" si="15"/>
        <v>3.6369044882246682E-2</v>
      </c>
      <c r="W10" s="29">
        <f t="shared" si="11"/>
        <v>465677.85257306998</v>
      </c>
      <c r="X10" s="29">
        <f t="shared" si="4"/>
        <v>4137701.4939006912</v>
      </c>
      <c r="Y10" s="35">
        <f t="shared" si="12"/>
        <v>42.581076065008261</v>
      </c>
      <c r="Z10" s="36">
        <f t="shared" si="13"/>
        <v>5.7292339595372468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2286</v>
      </c>
      <c r="E11" s="51">
        <v>8</v>
      </c>
      <c r="F11" s="3">
        <f t="shared" si="5"/>
        <v>3.499562554680665E-3</v>
      </c>
      <c r="G11" s="2">
        <v>0.5</v>
      </c>
      <c r="H11" s="3">
        <f t="shared" si="6"/>
        <v>1.7346053772766698E-2</v>
      </c>
      <c r="I11" s="3">
        <f t="shared" si="7"/>
        <v>0.98265394622723334</v>
      </c>
      <c r="J11" s="5">
        <f t="shared" si="14"/>
        <v>96129.01631202556</v>
      </c>
      <c r="K11" s="5">
        <f t="shared" si="8"/>
        <v>1667.4590860715625</v>
      </c>
      <c r="L11" s="5">
        <f t="shared" si="9"/>
        <v>476476.43384494889</v>
      </c>
      <c r="M11" s="5">
        <f t="shared" si="0"/>
        <v>4211171.0742528653</v>
      </c>
      <c r="N11" s="33">
        <f t="shared" si="10"/>
        <v>43.807491596333499</v>
      </c>
      <c r="O11" s="4"/>
      <c r="Q11" s="27" t="s">
        <v>48</v>
      </c>
      <c r="R11" s="29">
        <f t="shared" si="1"/>
        <v>96129.01631202556</v>
      </c>
      <c r="S11" s="29">
        <f t="shared" si="2"/>
        <v>476476.43384494889</v>
      </c>
      <c r="T11" s="35">
        <f t="shared" si="3"/>
        <v>43.807491596333499</v>
      </c>
      <c r="U11" s="42">
        <v>0.96005435016735896</v>
      </c>
      <c r="V11" s="43">
        <f t="shared" si="15"/>
        <v>3.9945649832641039E-2</v>
      </c>
      <c r="W11" s="29">
        <f t="shared" si="11"/>
        <v>457443.27306507301</v>
      </c>
      <c r="X11" s="29">
        <f t="shared" si="4"/>
        <v>3672023.6413276209</v>
      </c>
      <c r="Y11" s="35">
        <f t="shared" si="12"/>
        <v>38.198909987891533</v>
      </c>
      <c r="Z11" s="36">
        <f t="shared" si="13"/>
        <v>5.6085816084419662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2482</v>
      </c>
      <c r="E12" s="51">
        <v>8</v>
      </c>
      <c r="F12" s="3">
        <f t="shared" si="5"/>
        <v>3.2232070910556002E-3</v>
      </c>
      <c r="G12" s="2">
        <v>0.5</v>
      </c>
      <c r="H12" s="3">
        <f t="shared" si="6"/>
        <v>1.5987210231814545E-2</v>
      </c>
      <c r="I12" s="3">
        <f t="shared" si="7"/>
        <v>0.9840127897681854</v>
      </c>
      <c r="J12" s="5">
        <f t="shared" si="14"/>
        <v>94461.557225954006</v>
      </c>
      <c r="K12" s="5">
        <f t="shared" si="8"/>
        <v>1510.176774195907</v>
      </c>
      <c r="L12" s="5">
        <f t="shared" si="9"/>
        <v>468532.34419428033</v>
      </c>
      <c r="M12" s="5">
        <f t="shared" si="0"/>
        <v>3734694.6404079162</v>
      </c>
      <c r="N12" s="33">
        <f t="shared" si="10"/>
        <v>39.536661792208747</v>
      </c>
      <c r="O12" s="4"/>
      <c r="Q12" s="27" t="s">
        <v>50</v>
      </c>
      <c r="R12" s="29">
        <f t="shared" si="1"/>
        <v>94461.557225954006</v>
      </c>
      <c r="S12" s="29">
        <f t="shared" si="2"/>
        <v>468532.34419428033</v>
      </c>
      <c r="T12" s="35">
        <f t="shared" si="3"/>
        <v>39.536661792208747</v>
      </c>
      <c r="U12" s="42">
        <v>0.94127750867207383</v>
      </c>
      <c r="V12" s="43">
        <f t="shared" si="15"/>
        <v>5.8722491327926174E-2</v>
      </c>
      <c r="W12" s="29">
        <f t="shared" si="11"/>
        <v>441018.95767547877</v>
      </c>
      <c r="X12" s="29">
        <f t="shared" si="4"/>
        <v>3214580.368262548</v>
      </c>
      <c r="Y12" s="35">
        <f t="shared" si="12"/>
        <v>34.030567171078971</v>
      </c>
      <c r="Z12" s="36">
        <f t="shared" si="13"/>
        <v>5.5060946211297761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2654</v>
      </c>
      <c r="E13" s="51">
        <v>12</v>
      </c>
      <c r="F13" s="3">
        <f t="shared" si="5"/>
        <v>4.5214770158251696E-3</v>
      </c>
      <c r="G13" s="2">
        <v>0.5</v>
      </c>
      <c r="H13" s="3">
        <f t="shared" si="6"/>
        <v>2.2354694485842028E-2</v>
      </c>
      <c r="I13" s="3">
        <f t="shared" si="7"/>
        <v>0.97764530551415796</v>
      </c>
      <c r="J13" s="5">
        <f t="shared" si="14"/>
        <v>92951.380451758101</v>
      </c>
      <c r="K13" s="5">
        <f t="shared" si="8"/>
        <v>2077.8997120363215</v>
      </c>
      <c r="L13" s="5">
        <f t="shared" si="9"/>
        <v>459562.15297869977</v>
      </c>
      <c r="M13" s="5">
        <f t="shared" si="0"/>
        <v>3266162.2962136357</v>
      </c>
      <c r="N13" s="33">
        <f t="shared" si="10"/>
        <v>35.138394721407913</v>
      </c>
      <c r="O13" s="4"/>
      <c r="Q13" s="27" t="s">
        <v>52</v>
      </c>
      <c r="R13" s="29">
        <f t="shared" si="1"/>
        <v>92951.380451758101</v>
      </c>
      <c r="S13" s="29">
        <f t="shared" si="2"/>
        <v>459562.15297869977</v>
      </c>
      <c r="T13" s="35">
        <f t="shared" si="3"/>
        <v>35.138394721407913</v>
      </c>
      <c r="U13" s="42">
        <v>0.95386474178345915</v>
      </c>
      <c r="V13" s="43">
        <f t="shared" si="15"/>
        <v>4.6135258216540853E-2</v>
      </c>
      <c r="W13" s="29">
        <f t="shared" si="11"/>
        <v>438360.13438447803</v>
      </c>
      <c r="X13" s="29">
        <f t="shared" si="4"/>
        <v>2773561.4105870691</v>
      </c>
      <c r="Y13" s="35">
        <f t="shared" si="12"/>
        <v>29.838840446555299</v>
      </c>
      <c r="Z13" s="36">
        <f t="shared" si="13"/>
        <v>5.2995542748526141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2649</v>
      </c>
      <c r="E14" s="51">
        <v>17</v>
      </c>
      <c r="F14" s="3">
        <f t="shared" si="5"/>
        <v>6.4175160437901094E-3</v>
      </c>
      <c r="G14" s="2">
        <v>0.5</v>
      </c>
      <c r="H14" s="3">
        <f t="shared" si="6"/>
        <v>3.158090284228126E-2</v>
      </c>
      <c r="I14" s="3">
        <f t="shared" si="7"/>
        <v>0.96841909715771879</v>
      </c>
      <c r="J14" s="5">
        <f t="shared" si="14"/>
        <v>90873.480739721781</v>
      </c>
      <c r="K14" s="5">
        <f t="shared" si="8"/>
        <v>2869.866566181071</v>
      </c>
      <c r="L14" s="5">
        <f t="shared" si="9"/>
        <v>447192.73728315625</v>
      </c>
      <c r="M14" s="5">
        <f t="shared" si="0"/>
        <v>2806600.1432349361</v>
      </c>
      <c r="N14" s="33">
        <f t="shared" si="10"/>
        <v>30.884699478757181</v>
      </c>
      <c r="O14" s="4"/>
      <c r="Q14" s="27" t="s">
        <v>54</v>
      </c>
      <c r="R14" s="29">
        <f t="shared" si="1"/>
        <v>90873.480739721781</v>
      </c>
      <c r="S14" s="29">
        <f t="shared" si="2"/>
        <v>447192.73728315625</v>
      </c>
      <c r="T14" s="35">
        <f t="shared" si="3"/>
        <v>30.884699478757181</v>
      </c>
      <c r="U14" s="42">
        <v>0.94210046609890041</v>
      </c>
      <c r="V14" s="43">
        <f t="shared" si="15"/>
        <v>5.7899533901099587E-2</v>
      </c>
      <c r="W14" s="29">
        <f t="shared" si="11"/>
        <v>421300.48623050464</v>
      </c>
      <c r="X14" s="29">
        <f t="shared" si="4"/>
        <v>2335201.2762025911</v>
      </c>
      <c r="Y14" s="35">
        <f t="shared" si="12"/>
        <v>25.697279967640213</v>
      </c>
      <c r="Z14" s="36">
        <f t="shared" si="13"/>
        <v>5.1874195111169676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2244</v>
      </c>
      <c r="E15" s="51">
        <v>16</v>
      </c>
      <c r="F15" s="3">
        <f t="shared" si="5"/>
        <v>7.1301247771836003E-3</v>
      </c>
      <c r="G15" s="2">
        <v>0.5</v>
      </c>
      <c r="H15" s="3">
        <f t="shared" si="6"/>
        <v>3.5026269702276701E-2</v>
      </c>
      <c r="I15" s="3">
        <f t="shared" si="7"/>
        <v>0.96497373029772326</v>
      </c>
      <c r="J15" s="5">
        <f t="shared" si="14"/>
        <v>88003.614173540715</v>
      </c>
      <c r="K15" s="5">
        <f t="shared" si="8"/>
        <v>3082.4383248175377</v>
      </c>
      <c r="L15" s="5">
        <f t="shared" si="9"/>
        <v>432311.97505565971</v>
      </c>
      <c r="M15" s="5">
        <f t="shared" si="0"/>
        <v>2359407.4059517798</v>
      </c>
      <c r="N15" s="33">
        <f t="shared" si="10"/>
        <v>26.810346689842682</v>
      </c>
      <c r="O15" s="4"/>
      <c r="Q15" s="27" t="s">
        <v>56</v>
      </c>
      <c r="R15" s="29">
        <f t="shared" si="1"/>
        <v>88003.614173540715</v>
      </c>
      <c r="S15" s="29">
        <f t="shared" si="2"/>
        <v>432311.97505565971</v>
      </c>
      <c r="T15" s="35">
        <f t="shared" si="3"/>
        <v>26.810346689842682</v>
      </c>
      <c r="U15" s="42">
        <v>0.91645683631107144</v>
      </c>
      <c r="V15" s="43">
        <f t="shared" si="15"/>
        <v>8.3543163688928557E-2</v>
      </c>
      <c r="W15" s="29">
        <f t="shared" si="11"/>
        <v>396195.26495890075</v>
      </c>
      <c r="X15" s="29">
        <f t="shared" si="4"/>
        <v>1913900.7899720864</v>
      </c>
      <c r="Y15" s="35">
        <f t="shared" si="12"/>
        <v>21.747979420457966</v>
      </c>
      <c r="Z15" s="36">
        <f t="shared" si="13"/>
        <v>5.0623672693847155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1736</v>
      </c>
      <c r="E16" s="51">
        <v>17</v>
      </c>
      <c r="F16" s="3">
        <f t="shared" si="5"/>
        <v>9.7926267281105983E-3</v>
      </c>
      <c r="G16" s="2">
        <v>0.5</v>
      </c>
      <c r="H16" s="3">
        <f t="shared" si="6"/>
        <v>4.7793084059600782E-2</v>
      </c>
      <c r="I16" s="3">
        <f t="shared" si="7"/>
        <v>0.95220691594039919</v>
      </c>
      <c r="J16" s="5">
        <f t="shared" si="14"/>
        <v>84921.175848723171</v>
      </c>
      <c r="K16" s="5">
        <f t="shared" si="8"/>
        <v>4058.6448957781663</v>
      </c>
      <c r="L16" s="5">
        <f t="shared" si="9"/>
        <v>414459.2670041704</v>
      </c>
      <c r="M16" s="5">
        <f t="shared" si="0"/>
        <v>1927095.4308961201</v>
      </c>
      <c r="N16" s="33">
        <f t="shared" si="10"/>
        <v>22.692754918149134</v>
      </c>
      <c r="O16" s="4"/>
      <c r="Q16" s="27" t="s">
        <v>58</v>
      </c>
      <c r="R16" s="29">
        <f t="shared" si="1"/>
        <v>84921.175848723171</v>
      </c>
      <c r="S16" s="29">
        <f t="shared" si="2"/>
        <v>414459.2670041704</v>
      </c>
      <c r="T16" s="35">
        <f t="shared" si="3"/>
        <v>22.692754918149134</v>
      </c>
      <c r="U16" s="42">
        <v>0.8859396016463057</v>
      </c>
      <c r="V16" s="43">
        <f t="shared" si="15"/>
        <v>0.1140603983536943</v>
      </c>
      <c r="W16" s="29">
        <f t="shared" si="11"/>
        <v>367185.87790829455</v>
      </c>
      <c r="X16" s="29">
        <f t="shared" si="4"/>
        <v>1517705.5250131856</v>
      </c>
      <c r="Y16" s="35">
        <f t="shared" si="12"/>
        <v>17.871932528546175</v>
      </c>
      <c r="Z16" s="36">
        <f t="shared" si="13"/>
        <v>4.8208223896029594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1254</v>
      </c>
      <c r="E17" s="51">
        <v>27</v>
      </c>
      <c r="F17" s="3">
        <f t="shared" si="5"/>
        <v>2.1531100478468901E-2</v>
      </c>
      <c r="G17" s="2">
        <v>0.5</v>
      </c>
      <c r="H17" s="3">
        <f t="shared" si="6"/>
        <v>0.10215664018161182</v>
      </c>
      <c r="I17" s="3">
        <f t="shared" si="7"/>
        <v>0.89784335981838814</v>
      </c>
      <c r="J17" s="5">
        <f t="shared" si="14"/>
        <v>80862.530952945002</v>
      </c>
      <c r="K17" s="5">
        <f t="shared" si="8"/>
        <v>8260.6444787344499</v>
      </c>
      <c r="L17" s="5">
        <f t="shared" si="9"/>
        <v>383661.04356788885</v>
      </c>
      <c r="M17" s="5">
        <f t="shared" si="0"/>
        <v>1512636.1638919497</v>
      </c>
      <c r="N17" s="33">
        <f t="shared" si="10"/>
        <v>18.706267860601262</v>
      </c>
      <c r="O17" s="4"/>
      <c r="Q17" s="27" t="s">
        <v>60</v>
      </c>
      <c r="R17" s="29">
        <f t="shared" si="1"/>
        <v>80862.530952945002</v>
      </c>
      <c r="S17" s="29">
        <f t="shared" si="2"/>
        <v>383661.04356788885</v>
      </c>
      <c r="T17" s="35">
        <f t="shared" si="3"/>
        <v>18.706267860601262</v>
      </c>
      <c r="U17" s="42">
        <v>0.85631920960893304</v>
      </c>
      <c r="V17" s="43">
        <f t="shared" si="15"/>
        <v>0.14368079039106696</v>
      </c>
      <c r="W17" s="29">
        <f t="shared" si="11"/>
        <v>328536.32158579299</v>
      </c>
      <c r="X17" s="29">
        <f t="shared" si="4"/>
        <v>1150519.647104891</v>
      </c>
      <c r="Y17" s="35">
        <f t="shared" si="12"/>
        <v>14.228093451272184</v>
      </c>
      <c r="Z17" s="36">
        <f t="shared" si="13"/>
        <v>4.4781744093290783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944</v>
      </c>
      <c r="E18" s="51">
        <v>33</v>
      </c>
      <c r="F18" s="3">
        <f t="shared" si="5"/>
        <v>3.4957627118644065E-2</v>
      </c>
      <c r="G18" s="2">
        <v>0.5</v>
      </c>
      <c r="H18" s="3">
        <f t="shared" si="6"/>
        <v>0.16074037993180709</v>
      </c>
      <c r="I18" s="3">
        <f t="shared" si="7"/>
        <v>0.83925962006819288</v>
      </c>
      <c r="J18" s="5">
        <f t="shared" si="14"/>
        <v>72601.886474210551</v>
      </c>
      <c r="K18" s="5">
        <f t="shared" si="8"/>
        <v>11670.05481563053</v>
      </c>
      <c r="L18" s="5">
        <f t="shared" si="9"/>
        <v>333834.29533197649</v>
      </c>
      <c r="M18" s="5">
        <f t="shared" si="0"/>
        <v>1128975.1203240608</v>
      </c>
      <c r="N18" s="33">
        <f t="shared" si="10"/>
        <v>15.550217427547043</v>
      </c>
      <c r="O18" s="4"/>
      <c r="Q18" s="27" t="s">
        <v>62</v>
      </c>
      <c r="R18" s="29">
        <f t="shared" si="1"/>
        <v>72601.886474210551</v>
      </c>
      <c r="S18" s="29">
        <f t="shared" si="2"/>
        <v>333834.29533197649</v>
      </c>
      <c r="T18" s="35">
        <f t="shared" si="3"/>
        <v>15.550217427547043</v>
      </c>
      <c r="U18" s="42">
        <v>0.77613843304153718</v>
      </c>
      <c r="V18" s="43">
        <f t="shared" si="15"/>
        <v>0.22386156695846282</v>
      </c>
      <c r="W18" s="29">
        <f t="shared" si="11"/>
        <v>259101.62687448598</v>
      </c>
      <c r="X18" s="29">
        <f t="shared" si="4"/>
        <v>821983.32551909809</v>
      </c>
      <c r="Y18" s="35">
        <f t="shared" si="12"/>
        <v>11.321790182560626</v>
      </c>
      <c r="Z18" s="36">
        <f t="shared" si="13"/>
        <v>4.2284272449864169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581</v>
      </c>
      <c r="E19" s="51">
        <v>20</v>
      </c>
      <c r="F19" s="3">
        <f t="shared" si="5"/>
        <v>3.4423407917383818E-2</v>
      </c>
      <c r="G19" s="2">
        <v>0.5</v>
      </c>
      <c r="H19" s="3">
        <f t="shared" si="6"/>
        <v>0.15847860538827258</v>
      </c>
      <c r="I19" s="3">
        <f t="shared" si="7"/>
        <v>0.84152139461172748</v>
      </c>
      <c r="J19" s="5">
        <f t="shared" si="14"/>
        <v>60931.83165858002</v>
      </c>
      <c r="K19" s="5">
        <f t="shared" si="8"/>
        <v>9656.3917050047567</v>
      </c>
      <c r="L19" s="5">
        <f t="shared" si="9"/>
        <v>280518.17903038824</v>
      </c>
      <c r="M19" s="5">
        <f t="shared" si="0"/>
        <v>795140.82499208418</v>
      </c>
      <c r="N19" s="33">
        <f t="shared" si="10"/>
        <v>13.049678687611186</v>
      </c>
      <c r="O19" s="4"/>
      <c r="Q19" s="27" t="s">
        <v>64</v>
      </c>
      <c r="R19" s="29">
        <f t="shared" si="1"/>
        <v>60931.83165858002</v>
      </c>
      <c r="S19" s="29">
        <f t="shared" si="2"/>
        <v>280518.17903038824</v>
      </c>
      <c r="T19" s="35">
        <f t="shared" si="3"/>
        <v>13.049678687611186</v>
      </c>
      <c r="U19" s="42">
        <v>0.73716277889453141</v>
      </c>
      <c r="V19" s="43">
        <f t="shared" si="15"/>
        <v>0.26283722110546859</v>
      </c>
      <c r="W19" s="29">
        <f t="shared" si="11"/>
        <v>206787.56038447467</v>
      </c>
      <c r="X19" s="29">
        <f t="shared" si="4"/>
        <v>562881.6986446121</v>
      </c>
      <c r="Y19" s="35">
        <f t="shared" si="12"/>
        <v>9.2378923023127406</v>
      </c>
      <c r="Z19" s="36">
        <f t="shared" si="13"/>
        <v>3.8117863852984453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355</v>
      </c>
      <c r="E20" s="51">
        <v>22</v>
      </c>
      <c r="F20" s="3">
        <f t="shared" si="5"/>
        <v>6.1971830985915494E-2</v>
      </c>
      <c r="G20" s="2">
        <v>0.5</v>
      </c>
      <c r="H20" s="3">
        <f t="shared" si="6"/>
        <v>0.26829268292682928</v>
      </c>
      <c r="I20" s="3">
        <f t="shared" si="7"/>
        <v>0.73170731707317072</v>
      </c>
      <c r="J20" s="5">
        <f t="shared" si="14"/>
        <v>51275.439953575267</v>
      </c>
      <c r="K20" s="5">
        <f t="shared" si="8"/>
        <v>13756.825353398242</v>
      </c>
      <c r="L20" s="5">
        <f t="shared" si="9"/>
        <v>221985.13638438075</v>
      </c>
      <c r="M20" s="5">
        <f t="shared" si="0"/>
        <v>514622.64596169599</v>
      </c>
      <c r="N20" s="33">
        <f t="shared" si="10"/>
        <v>10.036435502603874</v>
      </c>
      <c r="O20" s="4"/>
      <c r="Q20" s="27" t="s">
        <v>66</v>
      </c>
      <c r="R20" s="29">
        <f t="shared" si="1"/>
        <v>51275.439953575267</v>
      </c>
      <c r="S20" s="29">
        <f t="shared" si="2"/>
        <v>221985.13638438075</v>
      </c>
      <c r="T20" s="35">
        <f t="shared" si="3"/>
        <v>10.036435502603874</v>
      </c>
      <c r="U20" s="42">
        <v>0.7271372759570951</v>
      </c>
      <c r="V20" s="43">
        <f t="shared" si="15"/>
        <v>0.2728627240429049</v>
      </c>
      <c r="W20" s="29">
        <f t="shared" si="11"/>
        <v>161413.66737350286</v>
      </c>
      <c r="X20" s="29">
        <f t="shared" si="4"/>
        <v>356094.13826013741</v>
      </c>
      <c r="Y20" s="35">
        <f t="shared" si="12"/>
        <v>6.9447310170823435</v>
      </c>
      <c r="Z20" s="36">
        <f t="shared" si="13"/>
        <v>3.0917044855215305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172</v>
      </c>
      <c r="E21" s="51">
        <v>18</v>
      </c>
      <c r="F21" s="3">
        <f t="shared" si="5"/>
        <v>0.10465116279069768</v>
      </c>
      <c r="G21" s="2">
        <v>0.5</v>
      </c>
      <c r="H21" s="3">
        <f t="shared" si="6"/>
        <v>0.41474654377880188</v>
      </c>
      <c r="I21" s="3">
        <f t="shared" si="7"/>
        <v>0.58525345622119818</v>
      </c>
      <c r="J21" s="5">
        <f t="shared" si="14"/>
        <v>37518.614600177025</v>
      </c>
      <c r="K21" s="5">
        <f t="shared" si="8"/>
        <v>15560.715732792316</v>
      </c>
      <c r="L21" s="5">
        <f t="shared" si="9"/>
        <v>148691.28366890436</v>
      </c>
      <c r="M21" s="5">
        <f>L21+M22</f>
        <v>292637.50957731524</v>
      </c>
      <c r="N21" s="33">
        <f t="shared" si="10"/>
        <v>7.7997951868919619</v>
      </c>
      <c r="O21" s="4"/>
      <c r="Q21" s="27" t="s">
        <v>68</v>
      </c>
      <c r="R21" s="29">
        <f t="shared" si="1"/>
        <v>37518.614600177025</v>
      </c>
      <c r="S21" s="29">
        <f t="shared" si="2"/>
        <v>148691.28366890436</v>
      </c>
      <c r="T21" s="35">
        <f t="shared" si="3"/>
        <v>7.7997951868919619</v>
      </c>
      <c r="U21" s="42">
        <v>0.68635947845240242</v>
      </c>
      <c r="V21" s="43">
        <f t="shared" si="15"/>
        <v>0.31364052154759758</v>
      </c>
      <c r="W21" s="29">
        <f t="shared" si="11"/>
        <v>102055.67190940742</v>
      </c>
      <c r="X21" s="29">
        <f>X22+W21</f>
        <v>194680.47088663452</v>
      </c>
      <c r="Y21" s="35">
        <f t="shared" si="12"/>
        <v>5.1889035072663887</v>
      </c>
      <c r="Z21" s="36">
        <f t="shared" si="13"/>
        <v>2.6108916796255732</v>
      </c>
    </row>
    <row r="22" spans="1:26" s="2" customFormat="1" x14ac:dyDescent="0.25">
      <c r="A22" s="12">
        <v>19</v>
      </c>
      <c r="B22" s="13" t="s">
        <v>69</v>
      </c>
      <c r="C22" s="12"/>
      <c r="D22">
        <v>118</v>
      </c>
      <c r="E22" s="51">
        <v>18</v>
      </c>
      <c r="F22" s="17">
        <f t="shared" si="5"/>
        <v>0.15254237288135594</v>
      </c>
      <c r="G22" s="12"/>
      <c r="H22" s="17">
        <v>1</v>
      </c>
      <c r="I22" s="17">
        <f t="shared" si="7"/>
        <v>0</v>
      </c>
      <c r="J22" s="21">
        <f t="shared" si="14"/>
        <v>21957.898867384713</v>
      </c>
      <c r="K22" s="21">
        <f t="shared" si="8"/>
        <v>21957.898867384713</v>
      </c>
      <c r="L22" s="21">
        <f>K22/F22</f>
        <v>143946.22590841088</v>
      </c>
      <c r="M22" s="21">
        <f>L22</f>
        <v>143946.22590841088</v>
      </c>
      <c r="N22" s="34">
        <f t="shared" si="10"/>
        <v>6.5555555555555554</v>
      </c>
      <c r="O22" s="4"/>
      <c r="Q22" s="30" t="s">
        <v>69</v>
      </c>
      <c r="R22" s="31">
        <f t="shared" si="1"/>
        <v>21957.898867384713</v>
      </c>
      <c r="S22" s="31">
        <f t="shared" si="2"/>
        <v>143946.22590841088</v>
      </c>
      <c r="T22" s="38">
        <f t="shared" si="3"/>
        <v>6.5555555555555554</v>
      </c>
      <c r="U22" s="44">
        <v>0.64346806172022719</v>
      </c>
      <c r="V22" s="45">
        <f t="shared" si="15"/>
        <v>0.35653193827977281</v>
      </c>
      <c r="W22" s="31">
        <f t="shared" si="11"/>
        <v>92624.798977227096</v>
      </c>
      <c r="X22" s="31">
        <f>W22</f>
        <v>92624.798977227096</v>
      </c>
      <c r="Y22" s="38">
        <f t="shared" si="12"/>
        <v>4.2182906268325997</v>
      </c>
      <c r="Z22" s="37">
        <f t="shared" si="13"/>
        <v>2.3372649287229557</v>
      </c>
    </row>
    <row r="23" spans="1:26" s="2" customFormat="1" ht="13.2" x14ac:dyDescent="0.25">
      <c r="B23" s="2" t="s">
        <v>70</v>
      </c>
      <c r="D23" s="25">
        <f>SUM(D4:D22)</f>
        <v>30005</v>
      </c>
      <c r="E23" s="25">
        <f>SUM(E4:E22)</f>
        <v>233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4" t="s">
        <v>88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Q26" s="66" t="s">
        <v>91</v>
      </c>
      <c r="R26" s="67"/>
      <c r="S26" s="67"/>
      <c r="T26" s="67"/>
      <c r="U26" s="67"/>
      <c r="V26" s="67"/>
      <c r="W26" s="67"/>
      <c r="X26" s="67"/>
      <c r="Y26" s="67"/>
      <c r="Z26" s="68"/>
    </row>
    <row r="27" spans="1:26" s="9" customFormat="1" ht="14.25" customHeight="1" x14ac:dyDescent="0.35">
      <c r="A27" s="7"/>
      <c r="B27" s="62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3" t="s">
        <v>14</v>
      </c>
      <c r="S27" s="73"/>
      <c r="T27" s="73"/>
      <c r="U27" s="70" t="s">
        <v>15</v>
      </c>
      <c r="V27" s="74" t="s">
        <v>16</v>
      </c>
      <c r="W27" s="75" t="s">
        <v>17</v>
      </c>
      <c r="X27" s="75" t="s">
        <v>18</v>
      </c>
      <c r="Y27" s="76" t="s">
        <v>19</v>
      </c>
      <c r="Z27" s="76" t="s">
        <v>20</v>
      </c>
    </row>
    <row r="28" spans="1:26" s="10" customFormat="1" ht="32.549999999999997" customHeight="1" thickBot="1" x14ac:dyDescent="0.35">
      <c r="B28" s="63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0"/>
      <c r="V28" s="74"/>
      <c r="W28" s="75"/>
      <c r="X28" s="75"/>
      <c r="Y28" s="76"/>
      <c r="Z28" s="76"/>
    </row>
    <row r="29" spans="1:26" s="2" customFormat="1" x14ac:dyDescent="0.25">
      <c r="A29" s="2">
        <v>1</v>
      </c>
      <c r="B29" s="1">
        <v>0</v>
      </c>
      <c r="C29" s="1">
        <v>1</v>
      </c>
      <c r="D29">
        <v>314</v>
      </c>
      <c r="E29" s="51">
        <v>1</v>
      </c>
      <c r="F29" s="3">
        <f>E29/D29</f>
        <v>3.1847133757961785E-3</v>
      </c>
      <c r="G29" s="2">
        <v>0.3</v>
      </c>
      <c r="H29" s="18">
        <f>C29*F29/(1+(1-G29)*C29*F29)</f>
        <v>3.1776294884016528E-3</v>
      </c>
      <c r="I29" s="18">
        <f>1-H29</f>
        <v>0.99682237051159839</v>
      </c>
      <c r="J29" s="19">
        <v>100000</v>
      </c>
      <c r="K29" s="20">
        <f>J29*H29</f>
        <v>317.76294884016528</v>
      </c>
      <c r="L29" s="20">
        <f>C29*(J30+G29*K29)</f>
        <v>99777.565935811886</v>
      </c>
      <c r="M29" s="5">
        <f t="shared" ref="M29:M45" si="16">L29+M30</f>
        <v>8079187.0328223491</v>
      </c>
      <c r="N29" s="32">
        <f>M29/J29</f>
        <v>80.791870328223496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99777.565935811886</v>
      </c>
      <c r="T29" s="35">
        <f t="shared" ref="T29:T47" si="19">N29</f>
        <v>80.791870328223496</v>
      </c>
      <c r="U29" s="42">
        <v>0.95864674002964168</v>
      </c>
      <c r="V29" s="43">
        <f>1-U29</f>
        <v>4.1353259970358325E-2</v>
      </c>
      <c r="W29" s="29">
        <f>S29*U29</f>
        <v>95651.438312458689</v>
      </c>
      <c r="X29" s="29">
        <f t="shared" ref="X29:X45" si="20">X30+W29</f>
        <v>7120241.9076071773</v>
      </c>
      <c r="Y29" s="40">
        <f>X29/R29</f>
        <v>71.202419076071777</v>
      </c>
      <c r="Z29" s="36">
        <f>T29-Y29</f>
        <v>9.5894512521517186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1377</v>
      </c>
      <c r="E30" s="51">
        <v>1</v>
      </c>
      <c r="F30" s="3">
        <f t="shared" ref="F30:F47" si="21">E30/D30</f>
        <v>7.2621641249092229E-4</v>
      </c>
      <c r="G30" s="2">
        <v>0.4</v>
      </c>
      <c r="H30" s="3">
        <f t="shared" ref="H30:H46" si="22">C30*F30/(1+(1-G30)*C30*F30)</f>
        <v>2.8998115122517033E-3</v>
      </c>
      <c r="I30" s="3">
        <f t="shared" ref="I30:I47" si="23">1-H30</f>
        <v>0.99710018848774828</v>
      </c>
      <c r="J30" s="5">
        <f>I29*J29</f>
        <v>99682.237051159842</v>
      </c>
      <c r="K30" s="5">
        <f t="shared" ref="K30:K47" si="24">J30*H30</f>
        <v>289.05969856795656</v>
      </c>
      <c r="L30" s="5">
        <f t="shared" ref="L30:L46" si="25">C30*(J31+G30*K30)</f>
        <v>398035.20492807624</v>
      </c>
      <c r="M30" s="5">
        <f t="shared" si="16"/>
        <v>7979409.4668865371</v>
      </c>
      <c r="N30" s="33">
        <f t="shared" ref="N30:N47" si="26">M30/J30</f>
        <v>80.048459012725317</v>
      </c>
      <c r="O30" s="4"/>
      <c r="Q30" s="27" t="s">
        <v>36</v>
      </c>
      <c r="R30" s="29">
        <f t="shared" si="17"/>
        <v>99682.237051159842</v>
      </c>
      <c r="S30" s="29">
        <f t="shared" si="18"/>
        <v>398035.20492807624</v>
      </c>
      <c r="T30" s="35">
        <f t="shared" si="19"/>
        <v>80.048459012725317</v>
      </c>
      <c r="U30" s="42">
        <v>0.95864674002964168</v>
      </c>
      <c r="V30" s="43">
        <f>1-U30</f>
        <v>4.1353259970358325E-2</v>
      </c>
      <c r="W30" s="29">
        <f t="shared" ref="W30:W47" si="27">S30*U30</f>
        <v>381575.15162133065</v>
      </c>
      <c r="X30" s="29">
        <f t="shared" si="20"/>
        <v>7024590.4692947185</v>
      </c>
      <c r="Y30" s="35">
        <f t="shared" ref="Y30:Y47" si="28">X30/R30</f>
        <v>70.469831708225939</v>
      </c>
      <c r="Z30" s="36">
        <f t="shared" ref="Z30:Z47" si="29">T30-Y30</f>
        <v>9.5786273044993777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1985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99393.177352591883</v>
      </c>
      <c r="K31" s="5">
        <f t="shared" si="24"/>
        <v>0</v>
      </c>
      <c r="L31" s="5">
        <f t="shared" si="25"/>
        <v>496965.88676295942</v>
      </c>
      <c r="M31" s="5">
        <f t="shared" si="16"/>
        <v>7581374.2619584613</v>
      </c>
      <c r="N31" s="33">
        <f t="shared" si="26"/>
        <v>76.276606341539406</v>
      </c>
      <c r="O31" s="4"/>
      <c r="Q31" s="27" t="s">
        <v>38</v>
      </c>
      <c r="R31" s="29">
        <f t="shared" si="17"/>
        <v>99393.177352591883</v>
      </c>
      <c r="S31" s="29">
        <f t="shared" si="18"/>
        <v>496965.88676295942</v>
      </c>
      <c r="T31" s="35">
        <f t="shared" si="19"/>
        <v>76.276606341539406</v>
      </c>
      <c r="U31" s="42">
        <v>0.95864674002964168</v>
      </c>
      <c r="V31" s="43">
        <f>1-U31</f>
        <v>4.1353259970358325E-2</v>
      </c>
      <c r="W31" s="29">
        <f t="shared" si="27"/>
        <v>476414.72725125111</v>
      </c>
      <c r="X31" s="29">
        <f t="shared" si="20"/>
        <v>6643015.3176733879</v>
      </c>
      <c r="Y31" s="35">
        <f t="shared" si="28"/>
        <v>66.835727507811256</v>
      </c>
      <c r="Z31" s="36">
        <f t="shared" si="29"/>
        <v>9.4408788337281493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1937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99393.177352591883</v>
      </c>
      <c r="K32" s="5">
        <f t="shared" si="24"/>
        <v>0</v>
      </c>
      <c r="L32" s="5">
        <f t="shared" si="25"/>
        <v>496965.88676295942</v>
      </c>
      <c r="M32" s="5">
        <f t="shared" si="16"/>
        <v>7084408.3751955014</v>
      </c>
      <c r="N32" s="33">
        <f t="shared" si="26"/>
        <v>71.276606341539406</v>
      </c>
      <c r="O32" s="4"/>
      <c r="Q32" s="27" t="s">
        <v>40</v>
      </c>
      <c r="R32" s="29">
        <f t="shared" si="17"/>
        <v>99393.177352591883</v>
      </c>
      <c r="S32" s="29">
        <f t="shared" si="18"/>
        <v>496965.88676295942</v>
      </c>
      <c r="T32" s="35">
        <f t="shared" si="19"/>
        <v>71.276606341539406</v>
      </c>
      <c r="U32" s="42">
        <v>0.95864674002964168</v>
      </c>
      <c r="V32" s="43">
        <f>1-U32</f>
        <v>4.1353259970358325E-2</v>
      </c>
      <c r="W32" s="29">
        <f t="shared" si="27"/>
        <v>476414.72725125111</v>
      </c>
      <c r="X32" s="29">
        <f t="shared" si="20"/>
        <v>6166600.5904221367</v>
      </c>
      <c r="Y32" s="35">
        <f t="shared" si="28"/>
        <v>62.042493807663043</v>
      </c>
      <c r="Z32" s="36">
        <f t="shared" si="29"/>
        <v>9.2341125338763632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1935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99393.177352591883</v>
      </c>
      <c r="K33" s="5">
        <f t="shared" si="24"/>
        <v>0</v>
      </c>
      <c r="L33" s="5">
        <f t="shared" si="25"/>
        <v>496965.88676295942</v>
      </c>
      <c r="M33" s="5">
        <f t="shared" si="16"/>
        <v>6587442.4884325415</v>
      </c>
      <c r="N33" s="33">
        <f t="shared" si="26"/>
        <v>66.276606341539406</v>
      </c>
      <c r="O33" s="4"/>
      <c r="Q33" s="27" t="s">
        <v>42</v>
      </c>
      <c r="R33" s="29">
        <f t="shared" si="17"/>
        <v>99393.177352591883</v>
      </c>
      <c r="S33" s="29">
        <f t="shared" si="18"/>
        <v>496965.88676295942</v>
      </c>
      <c r="T33" s="35">
        <f t="shared" si="19"/>
        <v>66.276606341539406</v>
      </c>
      <c r="U33" s="42">
        <v>0.95864674002964168</v>
      </c>
      <c r="V33" s="43">
        <f>1-U33</f>
        <v>4.1353259970358325E-2</v>
      </c>
      <c r="W33" s="29">
        <f t="shared" si="27"/>
        <v>476414.72725125111</v>
      </c>
      <c r="X33" s="29">
        <f t="shared" si="20"/>
        <v>5690185.8631708855</v>
      </c>
      <c r="Y33" s="35">
        <f t="shared" si="28"/>
        <v>57.249260107514836</v>
      </c>
      <c r="Z33" s="36">
        <f t="shared" si="29"/>
        <v>9.02734623402457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2214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99393.177352591883</v>
      </c>
      <c r="K34" s="5">
        <f t="shared" si="24"/>
        <v>0</v>
      </c>
      <c r="L34" s="5">
        <f t="shared" si="25"/>
        <v>496965.88676295942</v>
      </c>
      <c r="M34" s="5">
        <f t="shared" si="16"/>
        <v>6090476.6016695816</v>
      </c>
      <c r="N34" s="33">
        <f t="shared" si="26"/>
        <v>61.276606341539399</v>
      </c>
      <c r="O34" s="4"/>
      <c r="Q34" s="27" t="s">
        <v>44</v>
      </c>
      <c r="R34" s="29">
        <f t="shared" si="17"/>
        <v>99393.177352591883</v>
      </c>
      <c r="S34" s="29">
        <f t="shared" si="18"/>
        <v>496965.88676295942</v>
      </c>
      <c r="T34" s="35">
        <f t="shared" si="19"/>
        <v>61.276606341539399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481649.50610569475</v>
      </c>
      <c r="X34" s="29">
        <f t="shared" si="20"/>
        <v>5213771.1359196343</v>
      </c>
      <c r="Y34" s="35">
        <f t="shared" si="28"/>
        <v>52.456026407366629</v>
      </c>
      <c r="Z34" s="36">
        <f t="shared" si="29"/>
        <v>8.8205799341727698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2135</v>
      </c>
      <c r="E35" s="51">
        <v>1</v>
      </c>
      <c r="F35" s="3">
        <f t="shared" si="21"/>
        <v>4.6838407494145199E-4</v>
      </c>
      <c r="G35" s="2">
        <v>0.5</v>
      </c>
      <c r="H35" s="3">
        <f t="shared" si="22"/>
        <v>2.3391812865497076E-3</v>
      </c>
      <c r="I35" s="3">
        <f t="shared" si="23"/>
        <v>0.99766081871345025</v>
      </c>
      <c r="J35" s="5">
        <f t="shared" si="30"/>
        <v>99393.177352591883</v>
      </c>
      <c r="K35" s="5">
        <f t="shared" si="24"/>
        <v>232.49866047389915</v>
      </c>
      <c r="L35" s="5">
        <f t="shared" si="25"/>
        <v>496384.64011177467</v>
      </c>
      <c r="M35" s="5">
        <f t="shared" si="16"/>
        <v>5593510.7149066217</v>
      </c>
      <c r="N35" s="33">
        <f t="shared" si="26"/>
        <v>56.276606341539392</v>
      </c>
      <c r="O35" s="4"/>
      <c r="Q35" s="27" t="s">
        <v>46</v>
      </c>
      <c r="R35" s="29">
        <f t="shared" si="17"/>
        <v>99393.177352591883</v>
      </c>
      <c r="S35" s="29">
        <f t="shared" si="18"/>
        <v>496384.64011177467</v>
      </c>
      <c r="T35" s="35">
        <f t="shared" si="19"/>
        <v>56.276606341539392</v>
      </c>
      <c r="U35" s="42">
        <v>0.96192878092594225</v>
      </c>
      <c r="V35" s="43">
        <f t="shared" si="31"/>
        <v>3.8071219074057749E-2</v>
      </c>
      <c r="W35" s="29">
        <f t="shared" si="27"/>
        <v>477486.67173308198</v>
      </c>
      <c r="X35" s="29">
        <f t="shared" si="20"/>
        <v>4732121.6298139393</v>
      </c>
      <c r="Y35" s="35">
        <f t="shared" si="28"/>
        <v>47.610125321046894</v>
      </c>
      <c r="Z35" s="36">
        <f t="shared" si="29"/>
        <v>8.6664810204924976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2173</v>
      </c>
      <c r="E36" s="51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99160.678692117974</v>
      </c>
      <c r="K36" s="5">
        <f t="shared" si="24"/>
        <v>0</v>
      </c>
      <c r="L36" s="5">
        <f t="shared" si="25"/>
        <v>495803.39346058987</v>
      </c>
      <c r="M36" s="5">
        <f t="shared" si="16"/>
        <v>5097126.0747948466</v>
      </c>
      <c r="N36" s="33">
        <f t="shared" si="26"/>
        <v>51.402694515845461</v>
      </c>
      <c r="O36" s="4"/>
      <c r="Q36" s="27" t="s">
        <v>48</v>
      </c>
      <c r="R36" s="29">
        <f t="shared" si="17"/>
        <v>99160.678692117974</v>
      </c>
      <c r="S36" s="29">
        <f t="shared" si="18"/>
        <v>495803.39346058987</v>
      </c>
      <c r="T36" s="35">
        <f t="shared" si="19"/>
        <v>51.402694515845461</v>
      </c>
      <c r="U36" s="42">
        <v>0.95558309086652893</v>
      </c>
      <c r="V36" s="43">
        <f t="shared" si="31"/>
        <v>4.4416909133471072E-2</v>
      </c>
      <c r="W36" s="29">
        <f t="shared" si="27"/>
        <v>473781.33918518422</v>
      </c>
      <c r="X36" s="29">
        <f t="shared" si="20"/>
        <v>4254634.9580808571</v>
      </c>
      <c r="Y36" s="35">
        <f t="shared" si="28"/>
        <v>42.906472749051957</v>
      </c>
      <c r="Z36" s="36">
        <f t="shared" si="29"/>
        <v>8.4962217667935036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2376</v>
      </c>
      <c r="E37" s="51">
        <v>3</v>
      </c>
      <c r="F37" s="3">
        <f t="shared" si="21"/>
        <v>1.2626262626262627E-3</v>
      </c>
      <c r="G37" s="2">
        <v>0.5</v>
      </c>
      <c r="H37" s="3">
        <f t="shared" si="22"/>
        <v>6.2932662051604785E-3</v>
      </c>
      <c r="I37" s="3">
        <f t="shared" si="23"/>
        <v>0.99370673379483954</v>
      </c>
      <c r="J37" s="5">
        <f t="shared" si="30"/>
        <v>99160.678692117974</v>
      </c>
      <c r="K37" s="5">
        <f t="shared" si="24"/>
        <v>624.04454809388278</v>
      </c>
      <c r="L37" s="5">
        <f t="shared" si="25"/>
        <v>494243.28209035518</v>
      </c>
      <c r="M37" s="5">
        <f t="shared" si="16"/>
        <v>4601322.6813342571</v>
      </c>
      <c r="N37" s="33">
        <f t="shared" si="26"/>
        <v>46.402694515845468</v>
      </c>
      <c r="O37" s="4"/>
      <c r="Q37" s="27" t="s">
        <v>50</v>
      </c>
      <c r="R37" s="29">
        <f t="shared" si="17"/>
        <v>99160.678692117974</v>
      </c>
      <c r="S37" s="29">
        <f t="shared" si="18"/>
        <v>494243.28209035518</v>
      </c>
      <c r="T37" s="35">
        <f t="shared" si="19"/>
        <v>46.402694515845468</v>
      </c>
      <c r="U37" s="42">
        <v>0.95343645724036619</v>
      </c>
      <c r="V37" s="43">
        <f t="shared" si="31"/>
        <v>4.6563542759633814E-2</v>
      </c>
      <c r="W37" s="29">
        <f t="shared" si="27"/>
        <v>471229.56389107916</v>
      </c>
      <c r="X37" s="29">
        <f t="shared" si="20"/>
        <v>3780853.6188956732</v>
      </c>
      <c r="Y37" s="35">
        <f t="shared" si="28"/>
        <v>38.128557294719315</v>
      </c>
      <c r="Z37" s="36">
        <f t="shared" si="29"/>
        <v>8.2741372211261535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2677</v>
      </c>
      <c r="E38" s="51">
        <v>4</v>
      </c>
      <c r="F38" s="3">
        <f t="shared" si="21"/>
        <v>1.4942099364960778E-3</v>
      </c>
      <c r="G38" s="2">
        <v>0.5</v>
      </c>
      <c r="H38" s="3">
        <f t="shared" si="22"/>
        <v>7.4432452549311494E-3</v>
      </c>
      <c r="I38" s="3">
        <f t="shared" si="23"/>
        <v>0.99255675474506888</v>
      </c>
      <c r="J38" s="5">
        <f t="shared" si="30"/>
        <v>98536.634144024094</v>
      </c>
      <c r="K38" s="5">
        <f t="shared" si="24"/>
        <v>733.43233452939398</v>
      </c>
      <c r="L38" s="5">
        <f t="shared" si="25"/>
        <v>490849.58988379693</v>
      </c>
      <c r="M38" s="5">
        <f t="shared" si="16"/>
        <v>4107079.3992439019</v>
      </c>
      <c r="N38" s="33">
        <f t="shared" si="26"/>
        <v>41.680735646408138</v>
      </c>
      <c r="O38" s="4"/>
      <c r="Q38" s="27" t="s">
        <v>52</v>
      </c>
      <c r="R38" s="29">
        <f t="shared" si="17"/>
        <v>98536.634144024094</v>
      </c>
      <c r="S38" s="29">
        <f t="shared" si="18"/>
        <v>490849.58988379693</v>
      </c>
      <c r="T38" s="35">
        <f t="shared" si="19"/>
        <v>41.680735646408138</v>
      </c>
      <c r="U38" s="42">
        <v>0.93748024841036759</v>
      </c>
      <c r="V38" s="43">
        <f t="shared" si="31"/>
        <v>6.2519751589632411E-2</v>
      </c>
      <c r="W38" s="29">
        <f t="shared" si="27"/>
        <v>460161.79545638902</v>
      </c>
      <c r="X38" s="29">
        <f t="shared" si="20"/>
        <v>3309624.0550045939</v>
      </c>
      <c r="Y38" s="35">
        <f t="shared" si="28"/>
        <v>33.587752248236413</v>
      </c>
      <c r="Z38" s="36">
        <f t="shared" si="29"/>
        <v>8.0929833981717252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2633</v>
      </c>
      <c r="E39" s="51">
        <v>7</v>
      </c>
      <c r="F39" s="3">
        <f t="shared" si="21"/>
        <v>2.658564375237372E-3</v>
      </c>
      <c r="G39" s="2">
        <v>0.5</v>
      </c>
      <c r="H39" s="3">
        <f t="shared" si="22"/>
        <v>1.3205055649877381E-2</v>
      </c>
      <c r="I39" s="3">
        <f t="shared" si="23"/>
        <v>0.9867949443501226</v>
      </c>
      <c r="J39" s="5">
        <f t="shared" si="30"/>
        <v>97803.201809494698</v>
      </c>
      <c r="K39" s="5">
        <f t="shared" si="24"/>
        <v>1291.4967226305657</v>
      </c>
      <c r="L39" s="5">
        <f t="shared" si="25"/>
        <v>485787.26724089711</v>
      </c>
      <c r="M39" s="5">
        <f t="shared" si="16"/>
        <v>3616229.8093601051</v>
      </c>
      <c r="N39" s="33">
        <f t="shared" si="26"/>
        <v>36.974554436407445</v>
      </c>
      <c r="O39" s="4"/>
      <c r="Q39" s="27" t="s">
        <v>54</v>
      </c>
      <c r="R39" s="29">
        <f t="shared" si="17"/>
        <v>97803.201809494698</v>
      </c>
      <c r="S39" s="29">
        <f t="shared" si="18"/>
        <v>485787.26724089711</v>
      </c>
      <c r="T39" s="35">
        <f t="shared" si="19"/>
        <v>36.974554436407445</v>
      </c>
      <c r="U39" s="42">
        <v>0.91788799906018037</v>
      </c>
      <c r="V39" s="43">
        <f t="shared" si="31"/>
        <v>8.2112000939819629E-2</v>
      </c>
      <c r="W39" s="29">
        <f t="shared" si="27"/>
        <v>445898.30269666016</v>
      </c>
      <c r="X39" s="29">
        <f t="shared" si="20"/>
        <v>2849462.259548205</v>
      </c>
      <c r="Y39" s="35">
        <f t="shared" si="28"/>
        <v>29.134652105751208</v>
      </c>
      <c r="Z39" s="36">
        <f t="shared" si="29"/>
        <v>7.839902330656237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2216</v>
      </c>
      <c r="E40" s="51">
        <v>14</v>
      </c>
      <c r="F40" s="3">
        <f t="shared" si="21"/>
        <v>6.3176895306859202E-3</v>
      </c>
      <c r="G40" s="2">
        <v>0.5</v>
      </c>
      <c r="H40" s="3">
        <f t="shared" si="22"/>
        <v>3.1097290093291867E-2</v>
      </c>
      <c r="I40" s="3">
        <f t="shared" si="23"/>
        <v>0.96890270990670813</v>
      </c>
      <c r="J40" s="5">
        <f t="shared" si="30"/>
        <v>96511.705086864138</v>
      </c>
      <c r="K40" s="5">
        <f t="shared" si="24"/>
        <v>3001.2524904844463</v>
      </c>
      <c r="L40" s="5">
        <f t="shared" si="25"/>
        <v>475055.39420810959</v>
      </c>
      <c r="M40" s="5">
        <f t="shared" si="16"/>
        <v>3130442.5421192078</v>
      </c>
      <c r="N40" s="33">
        <f t="shared" si="26"/>
        <v>32.435884738557803</v>
      </c>
      <c r="O40" s="4"/>
      <c r="Q40" s="27" t="s">
        <v>56</v>
      </c>
      <c r="R40" s="29">
        <f t="shared" si="17"/>
        <v>96511.705086864138</v>
      </c>
      <c r="S40" s="29">
        <f t="shared" si="18"/>
        <v>475055.39420810959</v>
      </c>
      <c r="T40" s="35">
        <f t="shared" si="19"/>
        <v>32.435884738557803</v>
      </c>
      <c r="U40" s="42">
        <v>0.89571782863194893</v>
      </c>
      <c r="V40" s="43">
        <f t="shared" si="31"/>
        <v>0.10428217136805107</v>
      </c>
      <c r="W40" s="29">
        <f t="shared" si="27"/>
        <v>425515.58617998246</v>
      </c>
      <c r="X40" s="29">
        <f t="shared" si="20"/>
        <v>2403563.9568515448</v>
      </c>
      <c r="Y40" s="35">
        <f t="shared" si="28"/>
        <v>24.904377709296998</v>
      </c>
      <c r="Z40" s="36">
        <f t="shared" si="29"/>
        <v>7.5315070292608048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1738</v>
      </c>
      <c r="E41" s="51">
        <v>9</v>
      </c>
      <c r="F41" s="3">
        <f t="shared" si="21"/>
        <v>5.1783659378596084E-3</v>
      </c>
      <c r="G41" s="2">
        <v>0.5</v>
      </c>
      <c r="H41" s="3">
        <f t="shared" si="22"/>
        <v>2.5560920193126946E-2</v>
      </c>
      <c r="I41" s="3">
        <f t="shared" si="23"/>
        <v>0.97443907980687305</v>
      </c>
      <c r="J41" s="5">
        <f t="shared" si="30"/>
        <v>93510.452596379691</v>
      </c>
      <c r="K41" s="5">
        <f t="shared" si="24"/>
        <v>2390.2132160392416</v>
      </c>
      <c r="L41" s="5">
        <f t="shared" si="25"/>
        <v>461576.72994180035</v>
      </c>
      <c r="M41" s="5">
        <f t="shared" si="16"/>
        <v>2655387.1479110983</v>
      </c>
      <c r="N41" s="33">
        <f t="shared" si="26"/>
        <v>28.396688008479419</v>
      </c>
      <c r="O41" s="4"/>
      <c r="Q41" s="27" t="s">
        <v>58</v>
      </c>
      <c r="R41" s="29">
        <f t="shared" si="17"/>
        <v>93510.452596379691</v>
      </c>
      <c r="S41" s="29">
        <f t="shared" si="18"/>
        <v>461576.72994180035</v>
      </c>
      <c r="T41" s="35">
        <f t="shared" si="19"/>
        <v>28.396688008479419</v>
      </c>
      <c r="U41" s="42">
        <v>0.86473435856680392</v>
      </c>
      <c r="V41" s="43">
        <f t="shared" si="31"/>
        <v>0.13526564143319608</v>
      </c>
      <c r="W41" s="29">
        <f t="shared" si="27"/>
        <v>399141.2574955856</v>
      </c>
      <c r="X41" s="29">
        <f t="shared" si="20"/>
        <v>1978048.3706715624</v>
      </c>
      <c r="Y41" s="35">
        <f t="shared" si="28"/>
        <v>21.153232775050686</v>
      </c>
      <c r="Z41" s="36">
        <f t="shared" si="29"/>
        <v>7.2434552334287332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1335</v>
      </c>
      <c r="E42" s="51">
        <v>12</v>
      </c>
      <c r="F42" s="3">
        <f t="shared" si="21"/>
        <v>8.988764044943821E-3</v>
      </c>
      <c r="G42" s="2">
        <v>0.5</v>
      </c>
      <c r="H42" s="3">
        <f t="shared" si="22"/>
        <v>4.3956043956043959E-2</v>
      </c>
      <c r="I42" s="3">
        <f t="shared" si="23"/>
        <v>0.95604395604395609</v>
      </c>
      <c r="J42" s="5">
        <f t="shared" si="30"/>
        <v>91120.239380340456</v>
      </c>
      <c r="K42" s="5">
        <f t="shared" si="24"/>
        <v>4005.2852474874931</v>
      </c>
      <c r="L42" s="5">
        <f t="shared" si="25"/>
        <v>445587.98378298356</v>
      </c>
      <c r="M42" s="5">
        <f t="shared" si="16"/>
        <v>2193810.4179692981</v>
      </c>
      <c r="N42" s="33">
        <f t="shared" si="26"/>
        <v>24.075994892992139</v>
      </c>
      <c r="O42" s="4"/>
      <c r="Q42" s="27" t="s">
        <v>60</v>
      </c>
      <c r="R42" s="29">
        <f t="shared" si="17"/>
        <v>91120.239380340456</v>
      </c>
      <c r="S42" s="29">
        <f t="shared" si="18"/>
        <v>445587.98378298356</v>
      </c>
      <c r="T42" s="35">
        <f t="shared" si="19"/>
        <v>24.075994892992139</v>
      </c>
      <c r="U42" s="42">
        <v>0.81758889711164551</v>
      </c>
      <c r="V42" s="43">
        <f t="shared" si="31"/>
        <v>0.18241110288835449</v>
      </c>
      <c r="W42" s="29">
        <f t="shared" si="27"/>
        <v>364307.7882273313</v>
      </c>
      <c r="X42" s="29">
        <f t="shared" si="20"/>
        <v>1578907.1131759768</v>
      </c>
      <c r="Y42" s="35">
        <f t="shared" si="28"/>
        <v>17.327732278945614</v>
      </c>
      <c r="Z42" s="36">
        <f t="shared" si="29"/>
        <v>6.7482626140465243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979</v>
      </c>
      <c r="E43" s="51">
        <v>16</v>
      </c>
      <c r="F43" s="3">
        <f t="shared" si="21"/>
        <v>1.634320735444331E-2</v>
      </c>
      <c r="G43" s="2">
        <v>0.5</v>
      </c>
      <c r="H43" s="3">
        <f t="shared" si="22"/>
        <v>7.8508341511285579E-2</v>
      </c>
      <c r="I43" s="3">
        <f t="shared" si="23"/>
        <v>0.92149165848871439</v>
      </c>
      <c r="J43" s="5">
        <f t="shared" si="30"/>
        <v>87114.954132852974</v>
      </c>
      <c r="K43" s="5">
        <f t="shared" si="24"/>
        <v>6839.2505698020004</v>
      </c>
      <c r="L43" s="5">
        <f t="shared" si="25"/>
        <v>418476.64423975989</v>
      </c>
      <c r="M43" s="5">
        <f t="shared" si="16"/>
        <v>1748222.4341863147</v>
      </c>
      <c r="N43" s="33">
        <f t="shared" si="26"/>
        <v>20.067994658187182</v>
      </c>
      <c r="O43" s="4"/>
      <c r="Q43" s="27" t="s">
        <v>62</v>
      </c>
      <c r="R43" s="29">
        <f t="shared" si="17"/>
        <v>87114.954132852974</v>
      </c>
      <c r="S43" s="29">
        <f t="shared" si="18"/>
        <v>418476.64423975989</v>
      </c>
      <c r="T43" s="35">
        <f t="shared" si="19"/>
        <v>20.067994658187182</v>
      </c>
      <c r="U43" s="42">
        <v>0.77888026534586052</v>
      </c>
      <c r="V43" s="43">
        <f t="shared" si="31"/>
        <v>0.22111973465413948</v>
      </c>
      <c r="W43" s="29">
        <f t="shared" si="27"/>
        <v>325943.19970650948</v>
      </c>
      <c r="X43" s="29">
        <f t="shared" si="20"/>
        <v>1214599.3249486454</v>
      </c>
      <c r="Y43" s="35">
        <f t="shared" si="28"/>
        <v>13.942489404245617</v>
      </c>
      <c r="Z43" s="36">
        <f t="shared" si="29"/>
        <v>6.1255052539415651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655</v>
      </c>
      <c r="E44" s="51">
        <v>14</v>
      </c>
      <c r="F44" s="3">
        <f t="shared" si="21"/>
        <v>2.1374045801526718E-2</v>
      </c>
      <c r="G44" s="2">
        <v>0.5</v>
      </c>
      <c r="H44" s="3">
        <f t="shared" si="22"/>
        <v>0.10144927536231885</v>
      </c>
      <c r="I44" s="3">
        <f t="shared" si="23"/>
        <v>0.89855072463768115</v>
      </c>
      <c r="J44" s="5">
        <f t="shared" si="30"/>
        <v>80275.703563050978</v>
      </c>
      <c r="K44" s="5">
        <f t="shared" si="24"/>
        <v>8143.9119556718388</v>
      </c>
      <c r="L44" s="5">
        <f t="shared" si="25"/>
        <v>381018.73792607535</v>
      </c>
      <c r="M44" s="5">
        <f t="shared" si="16"/>
        <v>1329745.7899465547</v>
      </c>
      <c r="N44" s="33">
        <f t="shared" si="26"/>
        <v>16.564735417138163</v>
      </c>
      <c r="O44" s="4"/>
      <c r="Q44" s="27" t="s">
        <v>64</v>
      </c>
      <c r="R44" s="29">
        <f t="shared" si="17"/>
        <v>80275.703563050978</v>
      </c>
      <c r="S44" s="29">
        <f t="shared" si="18"/>
        <v>381018.73792607535</v>
      </c>
      <c r="T44" s="35">
        <f t="shared" si="19"/>
        <v>16.564735417138163</v>
      </c>
      <c r="U44" s="42">
        <v>0.71980976748499381</v>
      </c>
      <c r="V44" s="43">
        <f t="shared" si="31"/>
        <v>0.28019023251500619</v>
      </c>
      <c r="W44" s="29">
        <f t="shared" si="27"/>
        <v>274261.00915399409</v>
      </c>
      <c r="X44" s="29">
        <f t="shared" si="20"/>
        <v>888656.12524213595</v>
      </c>
      <c r="Y44" s="35">
        <f t="shared" si="28"/>
        <v>11.07005090954025</v>
      </c>
      <c r="Z44" s="36">
        <f t="shared" si="29"/>
        <v>5.4946845075979134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454</v>
      </c>
      <c r="E45" s="51">
        <v>16</v>
      </c>
      <c r="F45" s="3">
        <f t="shared" si="21"/>
        <v>3.5242290748898682E-2</v>
      </c>
      <c r="G45" s="2">
        <v>0.5</v>
      </c>
      <c r="H45" s="3">
        <f t="shared" si="22"/>
        <v>0.16194331983805668</v>
      </c>
      <c r="I45" s="3">
        <f t="shared" si="23"/>
        <v>0.83805668016194335</v>
      </c>
      <c r="J45" s="5">
        <f t="shared" si="30"/>
        <v>72131.791607379142</v>
      </c>
      <c r="K45" s="5">
        <f t="shared" si="24"/>
        <v>11681.261798765852</v>
      </c>
      <c r="L45" s="5">
        <f t="shared" si="25"/>
        <v>331455.80353998108</v>
      </c>
      <c r="M45" s="5">
        <f t="shared" si="16"/>
        <v>948727.05202047946</v>
      </c>
      <c r="N45" s="33">
        <f t="shared" si="26"/>
        <v>13.152689415847309</v>
      </c>
      <c r="O45" s="4"/>
      <c r="Q45" s="27" t="s">
        <v>66</v>
      </c>
      <c r="R45" s="29">
        <f t="shared" si="17"/>
        <v>72131.791607379142</v>
      </c>
      <c r="S45" s="29">
        <f t="shared" si="18"/>
        <v>331455.80353998108</v>
      </c>
      <c r="T45" s="35">
        <f t="shared" si="19"/>
        <v>13.152689415847309</v>
      </c>
      <c r="U45" s="42">
        <v>0.68480776711742686</v>
      </c>
      <c r="V45" s="43">
        <f t="shared" si="31"/>
        <v>0.31519223288257314</v>
      </c>
      <c r="W45" s="29">
        <f t="shared" si="27"/>
        <v>226983.50872032694</v>
      </c>
      <c r="X45" s="29">
        <f t="shared" si="20"/>
        <v>614395.11608814192</v>
      </c>
      <c r="Y45" s="35">
        <f t="shared" si="28"/>
        <v>8.5176744178538986</v>
      </c>
      <c r="Z45" s="36">
        <f t="shared" si="29"/>
        <v>4.6350149979934105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270</v>
      </c>
      <c r="E46" s="51">
        <v>30</v>
      </c>
      <c r="F46" s="3">
        <f t="shared" si="21"/>
        <v>0.1111111111111111</v>
      </c>
      <c r="G46" s="2">
        <v>0.5</v>
      </c>
      <c r="H46" s="3">
        <f t="shared" si="22"/>
        <v>0.43478260869565222</v>
      </c>
      <c r="I46" s="3">
        <f t="shared" si="23"/>
        <v>0.56521739130434778</v>
      </c>
      <c r="J46" s="5">
        <f t="shared" si="30"/>
        <v>60450.52980861329</v>
      </c>
      <c r="K46" s="5">
        <f t="shared" si="24"/>
        <v>26282.839047223173</v>
      </c>
      <c r="L46" s="5">
        <f t="shared" si="25"/>
        <v>236545.55142500851</v>
      </c>
      <c r="M46" s="5">
        <f>L46+M47</f>
        <v>617271.24848049844</v>
      </c>
      <c r="N46" s="33">
        <f t="shared" si="26"/>
        <v>10.211180124223603</v>
      </c>
      <c r="O46" s="4"/>
      <c r="Q46" s="27" t="s">
        <v>68</v>
      </c>
      <c r="R46" s="29">
        <f t="shared" si="17"/>
        <v>60450.52980861329</v>
      </c>
      <c r="S46" s="29">
        <f t="shared" si="18"/>
        <v>236545.55142500851</v>
      </c>
      <c r="T46" s="35">
        <f t="shared" si="19"/>
        <v>10.211180124223603</v>
      </c>
      <c r="U46" s="42">
        <v>0.65629805890441617</v>
      </c>
      <c r="V46" s="43">
        <f t="shared" si="31"/>
        <v>0.34370194109558383</v>
      </c>
      <c r="W46" s="29">
        <f t="shared" si="27"/>
        <v>155244.38624270784</v>
      </c>
      <c r="X46" s="29">
        <f>X47+W46</f>
        <v>387411.60736781504</v>
      </c>
      <c r="Y46" s="35">
        <f t="shared" si="28"/>
        <v>6.4087379977373615</v>
      </c>
      <c r="Z46" s="36">
        <f t="shared" si="29"/>
        <v>3.8024421264862411</v>
      </c>
    </row>
    <row r="47" spans="1:26" s="2" customFormat="1" x14ac:dyDescent="0.25">
      <c r="A47" s="12">
        <v>19</v>
      </c>
      <c r="B47" s="13" t="s">
        <v>69</v>
      </c>
      <c r="C47" s="12"/>
      <c r="D47">
        <v>234</v>
      </c>
      <c r="E47" s="51">
        <v>21</v>
      </c>
      <c r="F47" s="17">
        <f t="shared" si="21"/>
        <v>8.9743589743589744E-2</v>
      </c>
      <c r="G47" s="12"/>
      <c r="H47" s="17">
        <v>1</v>
      </c>
      <c r="I47" s="17">
        <f t="shared" si="23"/>
        <v>0</v>
      </c>
      <c r="J47" s="21">
        <f t="shared" si="30"/>
        <v>34167.69076139012</v>
      </c>
      <c r="K47" s="21">
        <f t="shared" si="24"/>
        <v>34167.69076139012</v>
      </c>
      <c r="L47" s="21">
        <f>K47/F47</f>
        <v>380725.69705548993</v>
      </c>
      <c r="M47" s="21">
        <f>L47</f>
        <v>380725.69705548993</v>
      </c>
      <c r="N47" s="34">
        <f t="shared" si="26"/>
        <v>11.142857142857144</v>
      </c>
      <c r="O47" s="4"/>
      <c r="Q47" s="30" t="s">
        <v>69</v>
      </c>
      <c r="R47" s="31">
        <f t="shared" si="17"/>
        <v>34167.69076139012</v>
      </c>
      <c r="S47" s="31">
        <f t="shared" si="18"/>
        <v>380725.69705548993</v>
      </c>
      <c r="T47" s="38">
        <f t="shared" si="19"/>
        <v>11.142857142857144</v>
      </c>
      <c r="U47" s="44">
        <v>0.6098018151143324</v>
      </c>
      <c r="V47" s="45">
        <f t="shared" si="31"/>
        <v>0.3901981848856676</v>
      </c>
      <c r="W47" s="31">
        <f t="shared" si="27"/>
        <v>232167.2211251072</v>
      </c>
      <c r="X47" s="31">
        <f>W47</f>
        <v>232167.2211251072</v>
      </c>
      <c r="Y47" s="38">
        <f t="shared" si="28"/>
        <v>6.7949345112739898</v>
      </c>
      <c r="Z47" s="37">
        <f t="shared" si="29"/>
        <v>4.3479226315831543</v>
      </c>
    </row>
    <row r="48" spans="1:26" s="2" customFormat="1" ht="13.2" x14ac:dyDescent="0.25">
      <c r="B48" s="2" t="s">
        <v>70</v>
      </c>
      <c r="D48" s="25">
        <f>SUM(D29:D47)</f>
        <v>29637</v>
      </c>
      <c r="E48" s="25">
        <f>SUM(E29:E47)</f>
        <v>149</v>
      </c>
    </row>
    <row r="51" spans="1:26" s="2" customFormat="1" ht="18" thickBot="1" x14ac:dyDescent="0.35">
      <c r="B51" s="65" t="s">
        <v>89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Q51" s="66" t="s">
        <v>92</v>
      </c>
      <c r="R51" s="67"/>
      <c r="S51" s="67"/>
      <c r="T51" s="67"/>
      <c r="U51" s="67"/>
      <c r="V51" s="67"/>
      <c r="W51" s="67"/>
      <c r="X51" s="67"/>
      <c r="Y51" s="67"/>
      <c r="Z51" s="68"/>
    </row>
    <row r="52" spans="1:26" s="9" customFormat="1" ht="14.25" customHeight="1" x14ac:dyDescent="0.35">
      <c r="A52" s="7"/>
      <c r="B52" s="62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3" t="s">
        <v>14</v>
      </c>
      <c r="S52" s="73"/>
      <c r="T52" s="73"/>
      <c r="U52" s="70" t="s">
        <v>15</v>
      </c>
      <c r="V52" s="74" t="s">
        <v>16</v>
      </c>
      <c r="W52" s="75" t="s">
        <v>17</v>
      </c>
      <c r="X52" s="75" t="s">
        <v>18</v>
      </c>
      <c r="Y52" s="76" t="s">
        <v>19</v>
      </c>
      <c r="Z52" s="76" t="s">
        <v>20</v>
      </c>
    </row>
    <row r="53" spans="1:26" s="10" customFormat="1" ht="35.549999999999997" customHeight="1" thickBot="1" x14ac:dyDescent="0.35">
      <c r="B53" s="63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0"/>
      <c r="V53" s="74"/>
      <c r="W53" s="75"/>
      <c r="X53" s="75"/>
      <c r="Y53" s="76"/>
      <c r="Z53" s="76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656</v>
      </c>
      <c r="E54" s="49">
        <f>E4+E29</f>
        <v>2</v>
      </c>
      <c r="F54" s="3">
        <f>E54/D54</f>
        <v>3.0487804878048782E-3</v>
      </c>
      <c r="G54" s="2">
        <v>0.3</v>
      </c>
      <c r="H54" s="18">
        <f>C54*F54/(1+(1-G54)*C54*F54)</f>
        <v>3.0422878004259203E-3</v>
      </c>
      <c r="I54" s="18">
        <f>1-H54</f>
        <v>0.99695771219957408</v>
      </c>
      <c r="J54" s="19">
        <v>100000</v>
      </c>
      <c r="K54" s="20">
        <f>J54*H54</f>
        <v>304.22878004259201</v>
      </c>
      <c r="L54" s="20">
        <f>C54*(J55+G54*K54)</f>
        <v>99787.039853970186</v>
      </c>
      <c r="M54" s="5">
        <f t="shared" ref="M54:M70" si="32">L54+M55</f>
        <v>7591840.5285916822</v>
      </c>
      <c r="N54" s="32">
        <f>M54/J54</f>
        <v>75.918405285916819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99787.039853970186</v>
      </c>
      <c r="T54" s="35">
        <f t="shared" ref="T54:T72" si="35">N54</f>
        <v>75.918405285916819</v>
      </c>
      <c r="U54" s="42">
        <v>0.96170886472285344</v>
      </c>
      <c r="V54" s="43">
        <f>1-U54</f>
        <v>3.829113527714656E-2</v>
      </c>
      <c r="W54" s="29">
        <f>S54*U54</f>
        <v>95966.080812015804</v>
      </c>
      <c r="X54" s="29">
        <f t="shared" ref="X54:X70" si="36">X55+W54</f>
        <v>6735850.1749554249</v>
      </c>
      <c r="Y54" s="40">
        <f>X54/R54</f>
        <v>67.35850174955425</v>
      </c>
      <c r="Z54" s="36">
        <f>T54-Y54</f>
        <v>8.5599035363625688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2741</v>
      </c>
      <c r="E55" s="49">
        <f t="shared" si="37"/>
        <v>2</v>
      </c>
      <c r="F55" s="3">
        <f t="shared" ref="F55:F72" si="38">E55/D55</f>
        <v>7.2966070777088653E-4</v>
      </c>
      <c r="G55" s="2">
        <v>0.4</v>
      </c>
      <c r="H55" s="3">
        <f t="shared" ref="H55:H71" si="39">C55*F55/(1+(1-G55)*C55*F55)</f>
        <v>2.9135406803117488E-3</v>
      </c>
      <c r="I55" s="3">
        <f t="shared" ref="I55:I72" si="40">1-H55</f>
        <v>0.9970864593196882</v>
      </c>
      <c r="J55" s="5">
        <f>I54*J54</f>
        <v>99695.771219957402</v>
      </c>
      <c r="K55" s="5">
        <f t="shared" ref="K55:K72" si="41">J55*H55</f>
        <v>290.46768510439915</v>
      </c>
      <c r="L55" s="5">
        <f t="shared" ref="L55:L71" si="42">C55*(J56+G55*K55)</f>
        <v>398085.96243557904</v>
      </c>
      <c r="M55" s="5">
        <f t="shared" si="32"/>
        <v>7492053.4887377117</v>
      </c>
      <c r="N55" s="33">
        <f t="shared" ref="N55:N72" si="43">M55/J55</f>
        <v>75.149160260850962</v>
      </c>
      <c r="O55" s="4"/>
      <c r="Q55" s="27" t="s">
        <v>36</v>
      </c>
      <c r="R55" s="29">
        <f t="shared" si="33"/>
        <v>99695.771219957402</v>
      </c>
      <c r="S55" s="29">
        <f t="shared" si="34"/>
        <v>398085.96243557904</v>
      </c>
      <c r="T55" s="35">
        <f t="shared" si="35"/>
        <v>75.149160260850962</v>
      </c>
      <c r="U55" s="42">
        <v>0.96170886472285344</v>
      </c>
      <c r="V55" s="43">
        <f>1-U55</f>
        <v>3.829113527714656E-2</v>
      </c>
      <c r="W55" s="29">
        <f t="shared" ref="W55:W72" si="44">S55*U55</f>
        <v>382842.79899602523</v>
      </c>
      <c r="X55" s="29">
        <f t="shared" si="36"/>
        <v>6639884.0941434093</v>
      </c>
      <c r="Y55" s="35">
        <f t="shared" ref="Y55:Y72" si="45">X55/R55</f>
        <v>66.601461756024989</v>
      </c>
      <c r="Z55" s="36">
        <f t="shared" ref="Z55:Z72" si="46">T55-Y55</f>
        <v>8.5476985048259735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4102</v>
      </c>
      <c r="E56" s="49">
        <f t="shared" si="37"/>
        <v>1</v>
      </c>
      <c r="F56" s="3">
        <f t="shared" si="38"/>
        <v>2.4378352023403217E-4</v>
      </c>
      <c r="G56" s="2">
        <v>0.5</v>
      </c>
      <c r="H56" s="3">
        <f t="shared" si="39"/>
        <v>1.2181751735899622E-3</v>
      </c>
      <c r="I56" s="3">
        <f t="shared" si="40"/>
        <v>0.99878182482641009</v>
      </c>
      <c r="J56" s="5">
        <f t="shared" ref="J56:J72" si="47">I55*J55</f>
        <v>99405.303534852996</v>
      </c>
      <c r="K56" s="5">
        <f t="shared" si="41"/>
        <v>121.09307288933243</v>
      </c>
      <c r="L56" s="5">
        <f t="shared" si="42"/>
        <v>496723.78499204171</v>
      </c>
      <c r="M56" s="5">
        <f t="shared" si="32"/>
        <v>7093967.5263021328</v>
      </c>
      <c r="N56" s="33">
        <f t="shared" si="43"/>
        <v>71.364074893799611</v>
      </c>
      <c r="O56" s="4"/>
      <c r="Q56" s="27" t="s">
        <v>38</v>
      </c>
      <c r="R56" s="29">
        <f t="shared" si="33"/>
        <v>99405.303534852996</v>
      </c>
      <c r="S56" s="29">
        <f t="shared" si="34"/>
        <v>496723.78499204171</v>
      </c>
      <c r="T56" s="35">
        <f t="shared" si="35"/>
        <v>71.364074893799611</v>
      </c>
      <c r="U56" s="42">
        <v>0.96170886472285344</v>
      </c>
      <c r="V56" s="43">
        <f>1-U56</f>
        <v>3.829113527714656E-2</v>
      </c>
      <c r="W56" s="29">
        <f t="shared" si="44"/>
        <v>477703.66734553518</v>
      </c>
      <c r="X56" s="29">
        <f t="shared" si="36"/>
        <v>6257041.2951473845</v>
      </c>
      <c r="Y56" s="35">
        <f t="shared" si="45"/>
        <v>62.944743113767281</v>
      </c>
      <c r="Z56" s="36">
        <f t="shared" si="46"/>
        <v>8.41933178003233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3967</v>
      </c>
      <c r="E57" s="49">
        <f t="shared" si="37"/>
        <v>1</v>
      </c>
      <c r="F57" s="3">
        <f t="shared" si="38"/>
        <v>2.5207965717166626E-4</v>
      </c>
      <c r="G57" s="2">
        <v>0.5</v>
      </c>
      <c r="H57" s="3">
        <f t="shared" si="39"/>
        <v>1.2596044841919638E-3</v>
      </c>
      <c r="I57" s="3">
        <f t="shared" si="40"/>
        <v>0.99874039551580807</v>
      </c>
      <c r="J57" s="5">
        <f t="shared" si="47"/>
        <v>99284.210461963667</v>
      </c>
      <c r="K57" s="5">
        <f t="shared" si="41"/>
        <v>125.05883670734812</v>
      </c>
      <c r="L57" s="5">
        <f t="shared" si="42"/>
        <v>496108.40521804994</v>
      </c>
      <c r="M57" s="5">
        <f t="shared" si="32"/>
        <v>6597243.7413100908</v>
      </c>
      <c r="N57" s="33">
        <f t="shared" si="43"/>
        <v>66.448065715721555</v>
      </c>
      <c r="O57" s="4"/>
      <c r="Q57" s="27" t="s">
        <v>40</v>
      </c>
      <c r="R57" s="29">
        <f t="shared" si="33"/>
        <v>99284.210461963667</v>
      </c>
      <c r="S57" s="29">
        <f t="shared" si="34"/>
        <v>496108.40521804994</v>
      </c>
      <c r="T57" s="35">
        <f t="shared" si="35"/>
        <v>66.448065715721555</v>
      </c>
      <c r="U57" s="42">
        <v>0.96170886472285344</v>
      </c>
      <c r="V57" s="43">
        <f>1-U57</f>
        <v>3.829113527714656E-2</v>
      </c>
      <c r="W57" s="29">
        <f t="shared" si="44"/>
        <v>477111.85116171616</v>
      </c>
      <c r="X57" s="29">
        <f t="shared" si="36"/>
        <v>5779337.6278018495</v>
      </c>
      <c r="Y57" s="35">
        <f t="shared" si="45"/>
        <v>58.210037637514837</v>
      </c>
      <c r="Z57" s="36">
        <f t="shared" si="46"/>
        <v>8.2380280782067175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4028</v>
      </c>
      <c r="E58" s="49">
        <f t="shared" si="37"/>
        <v>2</v>
      </c>
      <c r="F58" s="3">
        <f t="shared" si="38"/>
        <v>4.965243296921549E-4</v>
      </c>
      <c r="G58" s="2">
        <v>0.5</v>
      </c>
      <c r="H58" s="3">
        <f t="shared" si="39"/>
        <v>2.4795437639474338E-3</v>
      </c>
      <c r="I58" s="3">
        <f t="shared" si="40"/>
        <v>0.99752045623605257</v>
      </c>
      <c r="J58" s="5">
        <f t="shared" si="47"/>
        <v>99159.151625256316</v>
      </c>
      <c r="K58" s="5">
        <f t="shared" si="41"/>
        <v>245.86945605072233</v>
      </c>
      <c r="L58" s="5">
        <f t="shared" si="42"/>
        <v>495181.08448615472</v>
      </c>
      <c r="M58" s="5">
        <f t="shared" si="32"/>
        <v>6101135.3360920409</v>
      </c>
      <c r="N58" s="33">
        <f t="shared" si="43"/>
        <v>61.528716574235517</v>
      </c>
      <c r="O58" s="4"/>
      <c r="Q58" s="27" t="s">
        <v>42</v>
      </c>
      <c r="R58" s="29">
        <f t="shared" si="33"/>
        <v>99159.151625256316</v>
      </c>
      <c r="S58" s="29">
        <f t="shared" si="34"/>
        <v>495181.08448615472</v>
      </c>
      <c r="T58" s="35">
        <f t="shared" si="35"/>
        <v>61.528716574235517</v>
      </c>
      <c r="U58" s="42">
        <v>0.96170886472285344</v>
      </c>
      <c r="V58" s="43">
        <f>1-U58</f>
        <v>3.829113527714656E-2</v>
      </c>
      <c r="W58" s="29">
        <f t="shared" si="44"/>
        <v>476220.03859341121</v>
      </c>
      <c r="X58" s="29">
        <f t="shared" si="36"/>
        <v>5302225.776640133</v>
      </c>
      <c r="Y58" s="35">
        <f t="shared" si="45"/>
        <v>53.471875159626016</v>
      </c>
      <c r="Z58" s="36">
        <f t="shared" si="46"/>
        <v>8.0568414146095009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4482</v>
      </c>
      <c r="E59" s="49">
        <f t="shared" si="37"/>
        <v>6</v>
      </c>
      <c r="F59" s="3">
        <f t="shared" si="38"/>
        <v>1.3386880856760374E-3</v>
      </c>
      <c r="G59" s="2">
        <v>0.5</v>
      </c>
      <c r="H59" s="3">
        <f t="shared" si="39"/>
        <v>6.6711140760507001E-3</v>
      </c>
      <c r="I59" s="3">
        <f t="shared" si="40"/>
        <v>0.9933288859239493</v>
      </c>
      <c r="J59" s="5">
        <f t="shared" si="47"/>
        <v>98913.282169205588</v>
      </c>
      <c r="K59" s="5">
        <f t="shared" si="41"/>
        <v>659.86178898736216</v>
      </c>
      <c r="L59" s="5">
        <f t="shared" si="42"/>
        <v>492916.75637355953</v>
      </c>
      <c r="M59" s="5">
        <f t="shared" si="32"/>
        <v>5605954.251605886</v>
      </c>
      <c r="N59" s="33">
        <f t="shared" si="43"/>
        <v>56.67544467906832</v>
      </c>
      <c r="O59" s="4"/>
      <c r="Q59" s="27" t="s">
        <v>44</v>
      </c>
      <c r="R59" s="29">
        <f t="shared" si="33"/>
        <v>98913.282169205588</v>
      </c>
      <c r="S59" s="29">
        <f t="shared" si="34"/>
        <v>492916.75637355953</v>
      </c>
      <c r="T59" s="35">
        <f t="shared" si="35"/>
        <v>56.67544467906832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474724.03148655902</v>
      </c>
      <c r="X59" s="29">
        <f t="shared" si="36"/>
        <v>4826005.7380467216</v>
      </c>
      <c r="Y59" s="35">
        <f t="shared" si="45"/>
        <v>48.790269943637448</v>
      </c>
      <c r="Z59" s="36">
        <f t="shared" si="46"/>
        <v>7.8851747354308728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4451</v>
      </c>
      <c r="E60" s="49">
        <f t="shared" si="37"/>
        <v>6</v>
      </c>
      <c r="F60" s="3">
        <f t="shared" si="38"/>
        <v>1.3480116827679174E-3</v>
      </c>
      <c r="G60" s="2">
        <v>0.5</v>
      </c>
      <c r="H60" s="3">
        <f t="shared" si="39"/>
        <v>6.7174205105239582E-3</v>
      </c>
      <c r="I60" s="3">
        <f t="shared" si="40"/>
        <v>0.99328257948947607</v>
      </c>
      <c r="J60" s="5">
        <f t="shared" si="47"/>
        <v>98253.420380218231</v>
      </c>
      <c r="K60" s="5">
        <f t="shared" si="41"/>
        <v>660.00954129121067</v>
      </c>
      <c r="L60" s="5">
        <f t="shared" si="42"/>
        <v>489617.07804786321</v>
      </c>
      <c r="M60" s="5">
        <f t="shared" si="32"/>
        <v>5113037.4952323269</v>
      </c>
      <c r="N60" s="33">
        <f t="shared" si="43"/>
        <v>52.039282453944537</v>
      </c>
      <c r="O60" s="4"/>
      <c r="Q60" s="27" t="s">
        <v>46</v>
      </c>
      <c r="R60" s="29">
        <f t="shared" si="33"/>
        <v>98253.420380218231</v>
      </c>
      <c r="S60" s="29">
        <f t="shared" si="34"/>
        <v>489617.07804786321</v>
      </c>
      <c r="T60" s="35">
        <f t="shared" si="35"/>
        <v>52.039282453944537</v>
      </c>
      <c r="U60" s="42">
        <v>0.95736753435116873</v>
      </c>
      <c r="V60" s="43">
        <f t="shared" si="48"/>
        <v>4.2632465648831275E-2</v>
      </c>
      <c r="W60" s="29">
        <f t="shared" si="44"/>
        <v>468743.49478690652</v>
      </c>
      <c r="X60" s="29">
        <f t="shared" si="36"/>
        <v>4351281.7065601628</v>
      </c>
      <c r="Y60" s="35">
        <f t="shared" si="45"/>
        <v>44.286312778951604</v>
      </c>
      <c r="Z60" s="36">
        <f t="shared" si="46"/>
        <v>7.7529696749929329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4459</v>
      </c>
      <c r="E61" s="49">
        <f t="shared" si="37"/>
        <v>8</v>
      </c>
      <c r="F61" s="3">
        <f t="shared" si="38"/>
        <v>1.794124243103835E-3</v>
      </c>
      <c r="G61" s="2">
        <v>0.5</v>
      </c>
      <c r="H61" s="3">
        <f t="shared" si="39"/>
        <v>8.9305648582272829E-3</v>
      </c>
      <c r="I61" s="3">
        <f t="shared" si="40"/>
        <v>0.9910694351417727</v>
      </c>
      <c r="J61" s="5">
        <f t="shared" si="47"/>
        <v>97593.410838927026</v>
      </c>
      <c r="K61" s="5">
        <f t="shared" si="41"/>
        <v>871.56428523265936</v>
      </c>
      <c r="L61" s="5">
        <f t="shared" si="42"/>
        <v>485788.14348155347</v>
      </c>
      <c r="M61" s="5">
        <f t="shared" si="32"/>
        <v>4623420.4171844637</v>
      </c>
      <c r="N61" s="33">
        <f t="shared" si="43"/>
        <v>47.37430916125254</v>
      </c>
      <c r="O61" s="4"/>
      <c r="Q61" s="27" t="s">
        <v>48</v>
      </c>
      <c r="R61" s="29">
        <f t="shared" si="33"/>
        <v>97593.410838927026</v>
      </c>
      <c r="S61" s="29">
        <f t="shared" si="34"/>
        <v>485788.14348155347</v>
      </c>
      <c r="T61" s="35">
        <f t="shared" si="35"/>
        <v>47.37430916125254</v>
      </c>
      <c r="U61" s="42">
        <v>0.95681081085376496</v>
      </c>
      <c r="V61" s="43">
        <f t="shared" si="48"/>
        <v>4.3189189146235041E-2</v>
      </c>
      <c r="W61" s="29">
        <f t="shared" si="44"/>
        <v>464807.34746773029</v>
      </c>
      <c r="X61" s="29">
        <f t="shared" si="36"/>
        <v>3882538.2117732558</v>
      </c>
      <c r="Y61" s="35">
        <f t="shared" si="45"/>
        <v>39.782790440444678</v>
      </c>
      <c r="Z61" s="36">
        <f t="shared" si="46"/>
        <v>7.5915187208078621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4858</v>
      </c>
      <c r="E62" s="49">
        <f t="shared" si="37"/>
        <v>11</v>
      </c>
      <c r="F62" s="3">
        <f t="shared" si="38"/>
        <v>2.2643062988884316E-3</v>
      </c>
      <c r="G62" s="2">
        <v>0.5</v>
      </c>
      <c r="H62" s="3">
        <f t="shared" si="39"/>
        <v>1.1257803704840856E-2</v>
      </c>
      <c r="I62" s="3">
        <f t="shared" si="40"/>
        <v>0.98874219629515914</v>
      </c>
      <c r="J62" s="5">
        <f t="shared" si="47"/>
        <v>96721.84655369437</v>
      </c>
      <c r="K62" s="5">
        <f t="shared" si="41"/>
        <v>1088.8755624712292</v>
      </c>
      <c r="L62" s="5">
        <f t="shared" si="42"/>
        <v>480887.04386229371</v>
      </c>
      <c r="M62" s="5">
        <f t="shared" si="32"/>
        <v>4137632.2737029102</v>
      </c>
      <c r="N62" s="33">
        <f t="shared" si="43"/>
        <v>42.778673289761237</v>
      </c>
      <c r="O62" s="4"/>
      <c r="Q62" s="27" t="s">
        <v>50</v>
      </c>
      <c r="R62" s="29">
        <f t="shared" si="33"/>
        <v>96721.84655369437</v>
      </c>
      <c r="S62" s="29">
        <f t="shared" si="34"/>
        <v>480887.04386229371</v>
      </c>
      <c r="T62" s="35">
        <f t="shared" si="35"/>
        <v>42.778673289761237</v>
      </c>
      <c r="U62" s="42">
        <v>0.94800928093814252</v>
      </c>
      <c r="V62" s="43">
        <f t="shared" si="48"/>
        <v>5.1990719061857482E-2</v>
      </c>
      <c r="W62" s="29">
        <f t="shared" si="44"/>
        <v>455885.38066436205</v>
      </c>
      <c r="X62" s="29">
        <f t="shared" si="36"/>
        <v>3417730.8643055256</v>
      </c>
      <c r="Y62" s="35">
        <f t="shared" si="45"/>
        <v>35.33566599566727</v>
      </c>
      <c r="Z62" s="36">
        <f t="shared" si="46"/>
        <v>7.4430072940939667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5331</v>
      </c>
      <c r="E63" s="49">
        <f t="shared" si="37"/>
        <v>16</v>
      </c>
      <c r="F63" s="3">
        <f t="shared" si="38"/>
        <v>3.0013130744700805E-3</v>
      </c>
      <c r="G63" s="2">
        <v>0.5</v>
      </c>
      <c r="H63" s="3">
        <f t="shared" si="39"/>
        <v>1.4894805436603984E-2</v>
      </c>
      <c r="I63" s="3">
        <f t="shared" si="40"/>
        <v>0.98510519456339607</v>
      </c>
      <c r="J63" s="5">
        <f t="shared" si="47"/>
        <v>95632.970991223134</v>
      </c>
      <c r="K63" s="5">
        <f t="shared" si="41"/>
        <v>1424.4344962386615</v>
      </c>
      <c r="L63" s="5">
        <f t="shared" si="42"/>
        <v>474603.76871551905</v>
      </c>
      <c r="M63" s="5">
        <f t="shared" si="32"/>
        <v>3656745.2298406162</v>
      </c>
      <c r="N63" s="33">
        <f t="shared" si="43"/>
        <v>38.237285655134777</v>
      </c>
      <c r="O63" s="4"/>
      <c r="Q63" s="27" t="s">
        <v>52</v>
      </c>
      <c r="R63" s="29">
        <f t="shared" si="33"/>
        <v>95632.970991223134</v>
      </c>
      <c r="S63" s="29">
        <f t="shared" si="34"/>
        <v>474603.76871551905</v>
      </c>
      <c r="T63" s="35">
        <f t="shared" si="35"/>
        <v>38.237285655134777</v>
      </c>
      <c r="U63" s="42">
        <v>0.94216194080535964</v>
      </c>
      <c r="V63" s="43">
        <f t="shared" si="48"/>
        <v>5.7838059194640357E-2</v>
      </c>
      <c r="W63" s="29">
        <f t="shared" si="44"/>
        <v>447153.60784655146</v>
      </c>
      <c r="X63" s="29">
        <f t="shared" si="36"/>
        <v>2961845.4836411634</v>
      </c>
      <c r="Y63" s="35">
        <f t="shared" si="45"/>
        <v>30.970965901634401</v>
      </c>
      <c r="Z63" s="36">
        <f t="shared" si="46"/>
        <v>7.2663197535003761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5282</v>
      </c>
      <c r="E64" s="49">
        <f t="shared" si="37"/>
        <v>24</v>
      </c>
      <c r="F64" s="3">
        <f t="shared" si="38"/>
        <v>4.5437334343051876E-3</v>
      </c>
      <c r="G64" s="2">
        <v>0.5</v>
      </c>
      <c r="H64" s="3">
        <f t="shared" si="39"/>
        <v>2.2463496817671284E-2</v>
      </c>
      <c r="I64" s="3">
        <f t="shared" si="40"/>
        <v>0.97753650318232876</v>
      </c>
      <c r="J64" s="5">
        <f t="shared" si="47"/>
        <v>94208.536494984481</v>
      </c>
      <c r="K64" s="5">
        <f t="shared" si="41"/>
        <v>2116.2531597525531</v>
      </c>
      <c r="L64" s="5">
        <f t="shared" si="42"/>
        <v>465752.04957554105</v>
      </c>
      <c r="M64" s="5">
        <f t="shared" si="32"/>
        <v>3182141.4611250972</v>
      </c>
      <c r="N64" s="33">
        <f t="shared" si="43"/>
        <v>33.777633954588708</v>
      </c>
      <c r="O64" s="4"/>
      <c r="Q64" s="27" t="s">
        <v>54</v>
      </c>
      <c r="R64" s="29">
        <f t="shared" si="33"/>
        <v>94208.536494984481</v>
      </c>
      <c r="S64" s="29">
        <f t="shared" si="34"/>
        <v>465752.04957554105</v>
      </c>
      <c r="T64" s="35">
        <f t="shared" si="35"/>
        <v>33.777633954588708</v>
      </c>
      <c r="U64" s="42">
        <v>0.92489605986448908</v>
      </c>
      <c r="V64" s="43">
        <f t="shared" si="48"/>
        <v>7.5103940135510916E-2</v>
      </c>
      <c r="W64" s="29">
        <f t="shared" si="44"/>
        <v>430772.23552622809</v>
      </c>
      <c r="X64" s="29">
        <f t="shared" si="36"/>
        <v>2514691.8757946119</v>
      </c>
      <c r="Y64" s="35">
        <f t="shared" si="45"/>
        <v>26.692823913345585</v>
      </c>
      <c r="Z64" s="36">
        <f t="shared" si="46"/>
        <v>7.0848100412431236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4460</v>
      </c>
      <c r="E65" s="49">
        <f t="shared" si="37"/>
        <v>30</v>
      </c>
      <c r="F65" s="3">
        <f t="shared" si="38"/>
        <v>6.7264573991031393E-3</v>
      </c>
      <c r="G65" s="2">
        <v>0.5</v>
      </c>
      <c r="H65" s="3">
        <f t="shared" si="39"/>
        <v>3.3076074972436607E-2</v>
      </c>
      <c r="I65" s="3">
        <f t="shared" si="40"/>
        <v>0.96692392502756341</v>
      </c>
      <c r="J65" s="5">
        <f t="shared" si="47"/>
        <v>92092.283335231929</v>
      </c>
      <c r="K65" s="5">
        <f t="shared" si="41"/>
        <v>3046.0512679790058</v>
      </c>
      <c r="L65" s="5">
        <f t="shared" si="42"/>
        <v>452846.28850621218</v>
      </c>
      <c r="M65" s="5">
        <f t="shared" si="32"/>
        <v>2716389.4115495561</v>
      </c>
      <c r="N65" s="33">
        <f t="shared" si="43"/>
        <v>29.496384639106257</v>
      </c>
      <c r="O65" s="4"/>
      <c r="Q65" s="27" t="s">
        <v>56</v>
      </c>
      <c r="R65" s="29">
        <f t="shared" si="33"/>
        <v>92092.283335231929</v>
      </c>
      <c r="S65" s="29">
        <f t="shared" si="34"/>
        <v>452846.28850621218</v>
      </c>
      <c r="T65" s="35">
        <f t="shared" si="35"/>
        <v>29.496384639106257</v>
      </c>
      <c r="U65" s="42">
        <v>0.89970667843387275</v>
      </c>
      <c r="V65" s="43">
        <f t="shared" si="48"/>
        <v>0.10029332156612725</v>
      </c>
      <c r="W65" s="29">
        <f t="shared" si="44"/>
        <v>407428.83007303142</v>
      </c>
      <c r="X65" s="29">
        <f t="shared" si="36"/>
        <v>2083919.6402683838</v>
      </c>
      <c r="Y65" s="35">
        <f t="shared" si="45"/>
        <v>22.628602145551696</v>
      </c>
      <c r="Z65" s="36">
        <f t="shared" si="46"/>
        <v>6.8677824935545608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3474</v>
      </c>
      <c r="E66" s="49">
        <f t="shared" si="37"/>
        <v>26</v>
      </c>
      <c r="F66" s="3">
        <f t="shared" si="38"/>
        <v>7.4841681059297643E-3</v>
      </c>
      <c r="G66" s="2">
        <v>0.5</v>
      </c>
      <c r="H66" s="3">
        <f t="shared" si="39"/>
        <v>3.673354054817745E-2</v>
      </c>
      <c r="I66" s="3">
        <f t="shared" si="40"/>
        <v>0.96326645945182254</v>
      </c>
      <c r="J66" s="5">
        <f t="shared" si="47"/>
        <v>89046.232067252931</v>
      </c>
      <c r="K66" s="5">
        <f t="shared" si="41"/>
        <v>3270.9833763048546</v>
      </c>
      <c r="L66" s="5">
        <f t="shared" si="42"/>
        <v>437053.70189550251</v>
      </c>
      <c r="M66" s="5">
        <f t="shared" si="32"/>
        <v>2263543.1230433439</v>
      </c>
      <c r="N66" s="33">
        <f t="shared" si="43"/>
        <v>25.419864159258122</v>
      </c>
      <c r="O66" s="4"/>
      <c r="Q66" s="27" t="s">
        <v>58</v>
      </c>
      <c r="R66" s="29">
        <f t="shared" si="33"/>
        <v>89046.232067252931</v>
      </c>
      <c r="S66" s="29">
        <f t="shared" si="34"/>
        <v>437053.70189550251</v>
      </c>
      <c r="T66" s="35">
        <f t="shared" si="35"/>
        <v>25.419864159258122</v>
      </c>
      <c r="U66" s="42">
        <v>0.86438699185239576</v>
      </c>
      <c r="V66" s="43">
        <f t="shared" si="48"/>
        <v>0.13561300814760424</v>
      </c>
      <c r="W66" s="29">
        <f t="shared" si="44"/>
        <v>377783.53465940716</v>
      </c>
      <c r="X66" s="29">
        <f t="shared" si="36"/>
        <v>1676490.8101953524</v>
      </c>
      <c r="Y66" s="35">
        <f t="shared" si="45"/>
        <v>18.827195393614954</v>
      </c>
      <c r="Z66" s="36">
        <f t="shared" si="46"/>
        <v>6.5926687656431682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2589</v>
      </c>
      <c r="E67" s="49">
        <f t="shared" si="37"/>
        <v>39</v>
      </c>
      <c r="F67" s="3">
        <f t="shared" si="38"/>
        <v>1.5063731170336037E-2</v>
      </c>
      <c r="G67" s="2">
        <v>0.5</v>
      </c>
      <c r="H67" s="3">
        <f t="shared" si="39"/>
        <v>7.2585147962032373E-2</v>
      </c>
      <c r="I67" s="3">
        <f t="shared" si="40"/>
        <v>0.92741485203796759</v>
      </c>
      <c r="J67" s="5">
        <f t="shared" si="47"/>
        <v>85775.248690948079</v>
      </c>
      <c r="K67" s="5">
        <f t="shared" si="41"/>
        <v>6226.0091177125896</v>
      </c>
      <c r="L67" s="5">
        <f t="shared" si="42"/>
        <v>413311.2206604589</v>
      </c>
      <c r="M67" s="5">
        <f t="shared" si="32"/>
        <v>1826489.4211478415</v>
      </c>
      <c r="N67" s="33">
        <f t="shared" si="43"/>
        <v>21.293898286774564</v>
      </c>
      <c r="O67" s="4"/>
      <c r="Q67" s="27" t="s">
        <v>60</v>
      </c>
      <c r="R67" s="29">
        <f t="shared" si="33"/>
        <v>85775.248690948079</v>
      </c>
      <c r="S67" s="29">
        <f t="shared" si="34"/>
        <v>413311.2206604589</v>
      </c>
      <c r="T67" s="35">
        <f t="shared" si="35"/>
        <v>21.293898286774564</v>
      </c>
      <c r="U67" s="42">
        <v>0.82345390469096191</v>
      </c>
      <c r="V67" s="43">
        <f t="shared" si="48"/>
        <v>0.17654609530903809</v>
      </c>
      <c r="W67" s="29">
        <f t="shared" si="44"/>
        <v>340342.73850544263</v>
      </c>
      <c r="X67" s="29">
        <f t="shared" si="36"/>
        <v>1298707.2755359453</v>
      </c>
      <c r="Y67" s="35">
        <f t="shared" si="45"/>
        <v>15.140816206960164</v>
      </c>
      <c r="Z67" s="36">
        <f t="shared" si="46"/>
        <v>6.1530820798143999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1923</v>
      </c>
      <c r="E68" s="49">
        <f t="shared" si="37"/>
        <v>49</v>
      </c>
      <c r="F68" s="3">
        <f t="shared" si="38"/>
        <v>2.5481019240769631E-2</v>
      </c>
      <c r="G68" s="2">
        <v>0.5</v>
      </c>
      <c r="H68" s="3">
        <f t="shared" si="39"/>
        <v>0.11977511610853094</v>
      </c>
      <c r="I68" s="3">
        <f t="shared" si="40"/>
        <v>0.88022488389146902</v>
      </c>
      <c r="J68" s="5">
        <f t="shared" si="47"/>
        <v>79549.239573235493</v>
      </c>
      <c r="K68" s="5">
        <f t="shared" si="41"/>
        <v>9528.019406229625</v>
      </c>
      <c r="L68" s="5">
        <f t="shared" si="42"/>
        <v>373926.14935060346</v>
      </c>
      <c r="M68" s="5">
        <f t="shared" si="32"/>
        <v>1413178.2004873827</v>
      </c>
      <c r="N68" s="33">
        <f t="shared" si="43"/>
        <v>17.764823498864086</v>
      </c>
      <c r="O68" s="4"/>
      <c r="Q68" s="27" t="s">
        <v>62</v>
      </c>
      <c r="R68" s="29">
        <f t="shared" si="33"/>
        <v>79549.239573235493</v>
      </c>
      <c r="S68" s="29">
        <f t="shared" si="34"/>
        <v>373926.14935060346</v>
      </c>
      <c r="T68" s="35">
        <f t="shared" si="35"/>
        <v>17.764823498864086</v>
      </c>
      <c r="U68" s="42">
        <v>0.7557222850963411</v>
      </c>
      <c r="V68" s="43">
        <f t="shared" si="48"/>
        <v>0.2442777149036589</v>
      </c>
      <c r="W68" s="29">
        <f t="shared" si="44"/>
        <v>282584.32404451375</v>
      </c>
      <c r="X68" s="29">
        <f t="shared" si="36"/>
        <v>958364.53703050269</v>
      </c>
      <c r="Y68" s="35">
        <f t="shared" si="45"/>
        <v>12.047438066937179</v>
      </c>
      <c r="Z68" s="36">
        <f t="shared" si="46"/>
        <v>5.7173854319269068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1236</v>
      </c>
      <c r="E69" s="49">
        <f t="shared" si="37"/>
        <v>34</v>
      </c>
      <c r="F69" s="3">
        <f t="shared" si="38"/>
        <v>2.7508090614886731E-2</v>
      </c>
      <c r="G69" s="2">
        <v>0.5</v>
      </c>
      <c r="H69" s="3">
        <f t="shared" si="39"/>
        <v>0.12869038607115824</v>
      </c>
      <c r="I69" s="3">
        <f t="shared" si="40"/>
        <v>0.87130961392884176</v>
      </c>
      <c r="J69" s="5">
        <f t="shared" si="47"/>
        <v>70021.220167005871</v>
      </c>
      <c r="K69" s="5">
        <f t="shared" si="41"/>
        <v>9011.0578564655571</v>
      </c>
      <c r="L69" s="5">
        <f t="shared" si="42"/>
        <v>327578.45619386545</v>
      </c>
      <c r="M69" s="5">
        <f t="shared" si="32"/>
        <v>1039252.0511367794</v>
      </c>
      <c r="N69" s="33">
        <f t="shared" si="43"/>
        <v>14.84195860423576</v>
      </c>
      <c r="O69" s="4"/>
      <c r="Q69" s="27" t="s">
        <v>64</v>
      </c>
      <c r="R69" s="29">
        <f t="shared" si="33"/>
        <v>70021.220167005871</v>
      </c>
      <c r="S69" s="29">
        <f t="shared" si="34"/>
        <v>327578.45619386545</v>
      </c>
      <c r="T69" s="35">
        <f t="shared" si="35"/>
        <v>14.84195860423576</v>
      </c>
      <c r="U69" s="42">
        <v>0.69850988448397933</v>
      </c>
      <c r="V69" s="43">
        <f t="shared" si="48"/>
        <v>0.30149011551602067</v>
      </c>
      <c r="W69" s="29">
        <f t="shared" si="44"/>
        <v>228816.78959541724</v>
      </c>
      <c r="X69" s="29">
        <f t="shared" si="36"/>
        <v>675780.21298598894</v>
      </c>
      <c r="Y69" s="35">
        <f t="shared" si="45"/>
        <v>9.6510773644646921</v>
      </c>
      <c r="Z69" s="36">
        <f t="shared" si="46"/>
        <v>5.190881239771068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809</v>
      </c>
      <c r="E70" s="49">
        <f t="shared" si="37"/>
        <v>38</v>
      </c>
      <c r="F70" s="3">
        <f t="shared" si="38"/>
        <v>4.6971569839307788E-2</v>
      </c>
      <c r="G70" s="2">
        <v>0.5</v>
      </c>
      <c r="H70" s="3">
        <f t="shared" si="39"/>
        <v>0.2101769911504425</v>
      </c>
      <c r="I70" s="3">
        <f t="shared" si="40"/>
        <v>0.78982300884955747</v>
      </c>
      <c r="J70" s="5">
        <f t="shared" si="47"/>
        <v>61010.162310540312</v>
      </c>
      <c r="K70" s="5">
        <f t="shared" si="41"/>
        <v>12822.932344029492</v>
      </c>
      <c r="L70" s="5">
        <f t="shared" si="42"/>
        <v>272993.48069262784</v>
      </c>
      <c r="M70" s="5">
        <f t="shared" si="32"/>
        <v>711673.59494291386</v>
      </c>
      <c r="N70" s="33">
        <f t="shared" si="43"/>
        <v>11.66483693848431</v>
      </c>
      <c r="O70" s="4"/>
      <c r="Q70" s="27" t="s">
        <v>66</v>
      </c>
      <c r="R70" s="29">
        <f t="shared" si="33"/>
        <v>61010.162310540312</v>
      </c>
      <c r="S70" s="29">
        <f t="shared" si="34"/>
        <v>272993.48069262784</v>
      </c>
      <c r="T70" s="35">
        <f t="shared" si="35"/>
        <v>11.66483693848431</v>
      </c>
      <c r="U70" s="42">
        <v>0.67065690345363116</v>
      </c>
      <c r="V70" s="43">
        <f t="shared" si="48"/>
        <v>0.32934309654636884</v>
      </c>
      <c r="W70" s="29">
        <f t="shared" si="44"/>
        <v>183084.96242434642</v>
      </c>
      <c r="X70" s="29">
        <f t="shared" si="36"/>
        <v>446963.42339057173</v>
      </c>
      <c r="Y70" s="35">
        <f t="shared" si="45"/>
        <v>7.3260487509529684</v>
      </c>
      <c r="Z70" s="36">
        <f t="shared" si="46"/>
        <v>4.3387881875313417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442</v>
      </c>
      <c r="E71" s="49">
        <f t="shared" si="49"/>
        <v>48</v>
      </c>
      <c r="F71" s="3">
        <f t="shared" si="38"/>
        <v>0.10859728506787331</v>
      </c>
      <c r="G71" s="2">
        <v>0.5</v>
      </c>
      <c r="H71" s="3">
        <f t="shared" si="39"/>
        <v>0.4270462633451958</v>
      </c>
      <c r="I71" s="3">
        <f t="shared" si="40"/>
        <v>0.5729537366548042</v>
      </c>
      <c r="J71" s="5">
        <f t="shared" si="47"/>
        <v>48187.229966510822</v>
      </c>
      <c r="K71" s="5">
        <f t="shared" si="41"/>
        <v>20578.176498154091</v>
      </c>
      <c r="L71" s="5">
        <f t="shared" si="42"/>
        <v>189490.70858716889</v>
      </c>
      <c r="M71" s="5">
        <f>L71+M72</f>
        <v>438680.11425028602</v>
      </c>
      <c r="N71" s="33">
        <f t="shared" si="43"/>
        <v>9.1036590929829355</v>
      </c>
      <c r="O71" s="4"/>
      <c r="Q71" s="27" t="s">
        <v>68</v>
      </c>
      <c r="R71" s="29">
        <f t="shared" si="33"/>
        <v>48187.229966510822</v>
      </c>
      <c r="S71" s="29">
        <f t="shared" si="34"/>
        <v>189490.70858716889</v>
      </c>
      <c r="T71" s="35">
        <f t="shared" si="35"/>
        <v>9.1036590929829355</v>
      </c>
      <c r="U71" s="42">
        <v>0.63527807449444496</v>
      </c>
      <c r="V71" s="43">
        <f t="shared" si="48"/>
        <v>0.36472192550555504</v>
      </c>
      <c r="W71" s="29">
        <f t="shared" si="44"/>
        <v>120379.29248584463</v>
      </c>
      <c r="X71" s="29">
        <f>X72+W71</f>
        <v>263878.46096622531</v>
      </c>
      <c r="Y71" s="35">
        <f t="shared" si="45"/>
        <v>5.4761076980273744</v>
      </c>
      <c r="Z71" s="36">
        <f t="shared" si="46"/>
        <v>3.6275513949555611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352</v>
      </c>
      <c r="E72" s="50">
        <f t="shared" si="49"/>
        <v>39</v>
      </c>
      <c r="F72" s="17">
        <f t="shared" si="38"/>
        <v>0.11079545454545454</v>
      </c>
      <c r="G72" s="12"/>
      <c r="H72" s="17">
        <v>1</v>
      </c>
      <c r="I72" s="17">
        <f t="shared" si="40"/>
        <v>0</v>
      </c>
      <c r="J72" s="21">
        <f t="shared" si="47"/>
        <v>27609.053468356731</v>
      </c>
      <c r="K72" s="21">
        <f t="shared" si="41"/>
        <v>27609.053468356731</v>
      </c>
      <c r="L72" s="21">
        <f>K72/F72</f>
        <v>249189.40566311716</v>
      </c>
      <c r="M72" s="21">
        <f>L72</f>
        <v>249189.40566311716</v>
      </c>
      <c r="N72" s="34">
        <f t="shared" si="43"/>
        <v>9.0256410256410255</v>
      </c>
      <c r="O72" s="4"/>
      <c r="Q72" s="30" t="s">
        <v>69</v>
      </c>
      <c r="R72" s="31">
        <f t="shared" si="33"/>
        <v>27609.053468356731</v>
      </c>
      <c r="S72" s="31">
        <f t="shared" si="34"/>
        <v>249189.40566311716</v>
      </c>
      <c r="T72" s="38">
        <f t="shared" si="35"/>
        <v>9.0256410256410255</v>
      </c>
      <c r="U72" s="44">
        <v>0.57586384179742911</v>
      </c>
      <c r="V72" s="45">
        <f t="shared" si="48"/>
        <v>0.42413615820257089</v>
      </c>
      <c r="W72" s="31">
        <f t="shared" si="44"/>
        <v>143499.16848038067</v>
      </c>
      <c r="X72" s="31">
        <f>W72</f>
        <v>143499.16848038067</v>
      </c>
      <c r="Y72" s="38">
        <f t="shared" si="45"/>
        <v>5.1975403157101292</v>
      </c>
      <c r="Z72" s="37">
        <f t="shared" si="46"/>
        <v>3.8281007099308964</v>
      </c>
    </row>
    <row r="73" spans="1:26" s="2" customFormat="1" ht="13.2" x14ac:dyDescent="0.25">
      <c r="B73" s="2" t="s">
        <v>70</v>
      </c>
      <c r="D73" s="25">
        <f>SUM(D54:D72)</f>
        <v>59642</v>
      </c>
      <c r="E73" s="25">
        <f>SUM(E54:E72)</f>
        <v>382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71.667529444163705</v>
      </c>
      <c r="F78" s="55">
        <f>$Y$4</f>
        <v>65.22471808477259</v>
      </c>
      <c r="G78" s="55">
        <f>E78-F78</f>
        <v>6.4428113593911149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80.791870328223496</v>
      </c>
      <c r="F79" s="55">
        <f>$Y$29</f>
        <v>71.202419076071777</v>
      </c>
      <c r="G79" s="55">
        <f t="shared" ref="G79:G80" si="50">E79-F79</f>
        <v>9.5894512521517186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75.918405285916819</v>
      </c>
      <c r="F80" s="55">
        <f>$Y$54</f>
        <v>67.35850174955425</v>
      </c>
      <c r="G80" s="55">
        <f t="shared" si="50"/>
        <v>8.5599035363625688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8B377-CBD6-DC40-9E8D-16491646C2AD}">
  <dimension ref="A1:Z80"/>
  <sheetViews>
    <sheetView topLeftCell="A38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1" t="s">
        <v>87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Q1" s="66" t="s">
        <v>90</v>
      </c>
      <c r="R1" s="67"/>
      <c r="S1" s="67"/>
      <c r="T1" s="67"/>
      <c r="U1" s="67"/>
      <c r="V1" s="67"/>
      <c r="W1" s="67"/>
      <c r="X1" s="67"/>
      <c r="Y1" s="67"/>
      <c r="Z1" s="68"/>
    </row>
    <row r="2" spans="1:26" s="9" customFormat="1" ht="35.549999999999997" customHeight="1" x14ac:dyDescent="0.25">
      <c r="A2" s="7"/>
      <c r="B2" s="62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70" t="s">
        <v>15</v>
      </c>
      <c r="V2" s="70" t="s">
        <v>16</v>
      </c>
      <c r="W2" s="71" t="s">
        <v>17</v>
      </c>
      <c r="X2" s="71" t="s">
        <v>18</v>
      </c>
      <c r="Y2" s="72" t="s">
        <v>19</v>
      </c>
      <c r="Z2" s="72" t="s">
        <v>20</v>
      </c>
    </row>
    <row r="3" spans="1:26" s="10" customFormat="1" ht="23.25" customHeight="1" thickBot="1" x14ac:dyDescent="0.35">
      <c r="B3" s="63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0"/>
      <c r="V3" s="70"/>
      <c r="W3" s="71"/>
      <c r="X3" s="71"/>
      <c r="Y3" s="72"/>
      <c r="Z3" s="72"/>
    </row>
    <row r="4" spans="1:26" s="2" customFormat="1" x14ac:dyDescent="0.25">
      <c r="A4" s="2">
        <v>1</v>
      </c>
      <c r="B4" s="1">
        <v>0</v>
      </c>
      <c r="C4" s="1">
        <v>1</v>
      </c>
      <c r="D4">
        <v>266</v>
      </c>
      <c r="E4" s="51">
        <v>1</v>
      </c>
      <c r="F4" s="3">
        <f>E4/D4</f>
        <v>3.7593984962406013E-3</v>
      </c>
      <c r="G4" s="2">
        <v>0.3</v>
      </c>
      <c r="H4" s="18">
        <f>C4*F4/(1+(1-G4)*C4*F4)</f>
        <v>3.7495313085864268E-3</v>
      </c>
      <c r="I4" s="18">
        <f>1-H4</f>
        <v>0.99625046869141354</v>
      </c>
      <c r="J4" s="41">
        <v>100000</v>
      </c>
      <c r="K4" s="20">
        <f>J4*H4</f>
        <v>374.95313085864268</v>
      </c>
      <c r="L4" s="20">
        <f>C4*(J5+G4*K4)</f>
        <v>99737.532808398944</v>
      </c>
      <c r="M4" s="5">
        <f t="shared" ref="M4:M20" si="0">L4+M5</f>
        <v>7351040.7414346719</v>
      </c>
      <c r="N4" s="32">
        <f>M4/J4</f>
        <v>73.510407414346716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99737.532808398944</v>
      </c>
      <c r="T4" s="35">
        <f t="shared" ref="T4:T22" si="3">N4</f>
        <v>73.510407414346716</v>
      </c>
      <c r="U4" s="42">
        <v>0.96680194174873568</v>
      </c>
      <c r="V4" s="43">
        <f>1-U4</f>
        <v>3.3198058251264317E-2</v>
      </c>
      <c r="W4" s="29">
        <f>S4*U4</f>
        <v>96426.440384388334</v>
      </c>
      <c r="X4" s="29">
        <f t="shared" ref="X4:X20" si="4">X5+W4</f>
        <v>6651457.4803062305</v>
      </c>
      <c r="Y4" s="40">
        <f>X4/R4</f>
        <v>66.514574803062303</v>
      </c>
      <c r="Z4" s="36">
        <f>T4-Y4</f>
        <v>6.9958326112844134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1372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99625.046869141355</v>
      </c>
      <c r="K5" s="5">
        <f t="shared" ref="K5:K22" si="8">J5*H5</f>
        <v>0</v>
      </c>
      <c r="L5" s="5">
        <f t="shared" ref="L5:L21" si="9">C5*(J6+G5*K5)</f>
        <v>398500.18747656542</v>
      </c>
      <c r="M5" s="5">
        <f t="shared" si="0"/>
        <v>7251303.2086262731</v>
      </c>
      <c r="N5" s="33">
        <f t="shared" ref="N5:N22" si="10">M5/J5</f>
        <v>72.785945266865909</v>
      </c>
      <c r="O5" s="4"/>
      <c r="Q5" s="27" t="s">
        <v>36</v>
      </c>
      <c r="R5" s="29">
        <f t="shared" si="1"/>
        <v>99625.046869141355</v>
      </c>
      <c r="S5" s="29">
        <f t="shared" si="2"/>
        <v>398500.18747656542</v>
      </c>
      <c r="T5" s="35">
        <f t="shared" si="3"/>
        <v>72.785945266865909</v>
      </c>
      <c r="U5" s="42">
        <v>0.96680194174873568</v>
      </c>
      <c r="V5" s="43">
        <f>1-U5</f>
        <v>3.3198058251264317E-2</v>
      </c>
      <c r="W5" s="29">
        <f t="shared" ref="W5:W22" si="11">S5*U5</f>
        <v>385270.75503957865</v>
      </c>
      <c r="X5" s="29">
        <f t="shared" si="4"/>
        <v>6555031.0399218425</v>
      </c>
      <c r="Y5" s="35">
        <f t="shared" ref="Y5:Y22" si="12">X5/R5</f>
        <v>65.797018379644541</v>
      </c>
      <c r="Z5" s="36">
        <f t="shared" ref="Z5:Z22" si="13">T5-Y5</f>
        <v>6.9889268872213677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2060</v>
      </c>
      <c r="E6" s="51">
        <v>1</v>
      </c>
      <c r="F6" s="3">
        <f t="shared" si="5"/>
        <v>4.8543689320388347E-4</v>
      </c>
      <c r="G6" s="2">
        <v>0.5</v>
      </c>
      <c r="H6" s="3">
        <f t="shared" si="6"/>
        <v>2.4242424242424242E-3</v>
      </c>
      <c r="I6" s="3">
        <f t="shared" si="7"/>
        <v>0.99757575757575756</v>
      </c>
      <c r="J6" s="5">
        <f t="shared" ref="J6:J22" si="14">I5*J5</f>
        <v>99625.046869141355</v>
      </c>
      <c r="K6" s="5">
        <f t="shared" si="8"/>
        <v>241.51526513731238</v>
      </c>
      <c r="L6" s="5">
        <f t="shared" si="9"/>
        <v>497521.44618286344</v>
      </c>
      <c r="M6" s="5">
        <f t="shared" si="0"/>
        <v>6852803.021149708</v>
      </c>
      <c r="N6" s="33">
        <f t="shared" si="10"/>
        <v>68.785945266865909</v>
      </c>
      <c r="O6" s="4"/>
      <c r="Q6" s="27" t="s">
        <v>38</v>
      </c>
      <c r="R6" s="29">
        <f t="shared" si="1"/>
        <v>99625.046869141355</v>
      </c>
      <c r="S6" s="29">
        <f t="shared" si="2"/>
        <v>497521.44618286344</v>
      </c>
      <c r="T6" s="35">
        <f t="shared" si="3"/>
        <v>68.785945266865909</v>
      </c>
      <c r="U6" s="42">
        <v>0.96680194174873568</v>
      </c>
      <c r="V6" s="43">
        <f>1-U6</f>
        <v>3.3198058251264317E-2</v>
      </c>
      <c r="W6" s="29">
        <f t="shared" si="11"/>
        <v>481004.70023123146</v>
      </c>
      <c r="X6" s="29">
        <f t="shared" si="4"/>
        <v>6169760.2848822642</v>
      </c>
      <c r="Y6" s="35">
        <f t="shared" si="12"/>
        <v>61.929810612649604</v>
      </c>
      <c r="Z6" s="36">
        <f t="shared" si="13"/>
        <v>6.8561346542163051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2033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99383.531604004034</v>
      </c>
      <c r="K7" s="5">
        <f t="shared" si="8"/>
        <v>0</v>
      </c>
      <c r="L7" s="5">
        <f t="shared" si="9"/>
        <v>496917.65802002017</v>
      </c>
      <c r="M7" s="5">
        <f t="shared" si="0"/>
        <v>6355281.5749668442</v>
      </c>
      <c r="N7" s="33">
        <f t="shared" si="10"/>
        <v>63.947028973468257</v>
      </c>
      <c r="O7" s="4"/>
      <c r="Q7" s="27" t="s">
        <v>40</v>
      </c>
      <c r="R7" s="29">
        <f t="shared" si="1"/>
        <v>99383.531604004034</v>
      </c>
      <c r="S7" s="29">
        <f t="shared" si="2"/>
        <v>496917.65802002017</v>
      </c>
      <c r="T7" s="35">
        <f t="shared" si="3"/>
        <v>63.947028973468257</v>
      </c>
      <c r="U7" s="42">
        <v>0.96680194174873568</v>
      </c>
      <c r="V7" s="43">
        <f>1-U7</f>
        <v>3.3198058251264317E-2</v>
      </c>
      <c r="W7" s="29">
        <f t="shared" si="11"/>
        <v>480420.95666298969</v>
      </c>
      <c r="X7" s="29">
        <f t="shared" si="4"/>
        <v>5688755.5846510325</v>
      </c>
      <c r="Y7" s="35">
        <f t="shared" si="12"/>
        <v>57.240424976222521</v>
      </c>
      <c r="Z7" s="36">
        <f t="shared" si="13"/>
        <v>6.7066039972457361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2057</v>
      </c>
      <c r="E8" s="51">
        <v>2</v>
      </c>
      <c r="F8" s="3">
        <f t="shared" si="5"/>
        <v>9.7228974234321824E-4</v>
      </c>
      <c r="G8" s="2">
        <v>0.5</v>
      </c>
      <c r="H8" s="3">
        <f t="shared" si="6"/>
        <v>4.8496605237633361E-3</v>
      </c>
      <c r="I8" s="3">
        <f t="shared" si="7"/>
        <v>0.99515033947623666</v>
      </c>
      <c r="J8" s="5">
        <f t="shared" si="14"/>
        <v>99383.531604004034</v>
      </c>
      <c r="K8" s="5">
        <f t="shared" si="8"/>
        <v>481.97638993212428</v>
      </c>
      <c r="L8" s="5">
        <f t="shared" si="9"/>
        <v>495712.71704518987</v>
      </c>
      <c r="M8" s="5">
        <f t="shared" si="0"/>
        <v>5858363.9169468237</v>
      </c>
      <c r="N8" s="33">
        <f t="shared" si="10"/>
        <v>58.947028973468257</v>
      </c>
      <c r="O8" s="4"/>
      <c r="Q8" s="27" t="s">
        <v>42</v>
      </c>
      <c r="R8" s="29">
        <f t="shared" si="1"/>
        <v>99383.531604004034</v>
      </c>
      <c r="S8" s="29">
        <f t="shared" si="2"/>
        <v>495712.71704518987</v>
      </c>
      <c r="T8" s="35">
        <f t="shared" si="3"/>
        <v>58.947028973468257</v>
      </c>
      <c r="U8" s="42">
        <v>0.96680194174873568</v>
      </c>
      <c r="V8" s="43">
        <f>1-U8</f>
        <v>3.3198058251264317E-2</v>
      </c>
      <c r="W8" s="29">
        <f t="shared" si="11"/>
        <v>479256.01738883113</v>
      </c>
      <c r="X8" s="29">
        <f t="shared" si="4"/>
        <v>5208334.6279880432</v>
      </c>
      <c r="Y8" s="35">
        <f t="shared" si="12"/>
        <v>52.406415267478842</v>
      </c>
      <c r="Z8" s="36">
        <f t="shared" si="13"/>
        <v>6.5406137059894149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2155</v>
      </c>
      <c r="E9" s="51">
        <v>4</v>
      </c>
      <c r="F9" s="3">
        <f t="shared" si="5"/>
        <v>1.8561484918793504E-3</v>
      </c>
      <c r="G9" s="2">
        <v>0.5</v>
      </c>
      <c r="H9" s="3">
        <f t="shared" si="6"/>
        <v>9.2378752886836026E-3</v>
      </c>
      <c r="I9" s="3">
        <f t="shared" si="7"/>
        <v>0.99076212471131642</v>
      </c>
      <c r="J9" s="5">
        <f t="shared" si="14"/>
        <v>98901.555214071908</v>
      </c>
      <c r="K9" s="5">
        <f t="shared" si="8"/>
        <v>913.64023292445177</v>
      </c>
      <c r="L9" s="5">
        <f t="shared" si="9"/>
        <v>492223.67548804847</v>
      </c>
      <c r="M9" s="5">
        <f t="shared" si="0"/>
        <v>5362651.1999016339</v>
      </c>
      <c r="N9" s="33">
        <f t="shared" si="10"/>
        <v>54.222111960668393</v>
      </c>
      <c r="O9" s="4"/>
      <c r="Q9" s="27" t="s">
        <v>44</v>
      </c>
      <c r="R9" s="29">
        <f t="shared" si="1"/>
        <v>98901.555214071908</v>
      </c>
      <c r="S9" s="29">
        <f t="shared" si="2"/>
        <v>492223.67548804847</v>
      </c>
      <c r="T9" s="35">
        <f t="shared" si="3"/>
        <v>54.222111960668393</v>
      </c>
      <c r="U9" s="42">
        <v>0.9555940589531835</v>
      </c>
      <c r="V9" s="43">
        <f t="shared" ref="V9:V22" si="15">1-U9</f>
        <v>4.4405941046816499E-2</v>
      </c>
      <c r="W9" s="29">
        <f t="shared" si="11"/>
        <v>470366.01997247885</v>
      </c>
      <c r="X9" s="29">
        <f t="shared" si="4"/>
        <v>4729078.6105992123</v>
      </c>
      <c r="Y9" s="35">
        <f t="shared" si="12"/>
        <v>47.816018669910157</v>
      </c>
      <c r="Z9" s="36">
        <f t="shared" si="13"/>
        <v>6.4060932907582355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2326</v>
      </c>
      <c r="E10" s="51">
        <v>3</v>
      </c>
      <c r="F10" s="3">
        <f t="shared" si="5"/>
        <v>1.2897678417884782E-3</v>
      </c>
      <c r="G10" s="2">
        <v>0.5</v>
      </c>
      <c r="H10" s="3">
        <f t="shared" si="6"/>
        <v>6.4281122776944505E-3</v>
      </c>
      <c r="I10" s="3">
        <f t="shared" si="7"/>
        <v>0.99357188772230554</v>
      </c>
      <c r="J10" s="5">
        <f t="shared" si="14"/>
        <v>97987.914981147464</v>
      </c>
      <c r="K10" s="5">
        <f t="shared" si="8"/>
        <v>629.87731935599402</v>
      </c>
      <c r="L10" s="5">
        <f t="shared" si="9"/>
        <v>488364.88160734734</v>
      </c>
      <c r="M10" s="5">
        <f t="shared" si="0"/>
        <v>4870427.5244135857</v>
      </c>
      <c r="N10" s="33">
        <f t="shared" si="10"/>
        <v>49.704369414847115</v>
      </c>
      <c r="O10" s="4"/>
      <c r="Q10" s="27" t="s">
        <v>46</v>
      </c>
      <c r="R10" s="29">
        <f t="shared" si="1"/>
        <v>97987.914981147464</v>
      </c>
      <c r="S10" s="29">
        <f t="shared" si="2"/>
        <v>488364.88160734734</v>
      </c>
      <c r="T10" s="35">
        <f t="shared" si="3"/>
        <v>49.704369414847115</v>
      </c>
      <c r="U10" s="42">
        <v>0.96363095511775332</v>
      </c>
      <c r="V10" s="43">
        <f t="shared" si="15"/>
        <v>3.6369044882246682E-2</v>
      </c>
      <c r="W10" s="29">
        <f t="shared" si="11"/>
        <v>470603.51730925665</v>
      </c>
      <c r="X10" s="29">
        <f t="shared" si="4"/>
        <v>4258712.5906267334</v>
      </c>
      <c r="Y10" s="35">
        <f t="shared" si="12"/>
        <v>43.461610459270361</v>
      </c>
      <c r="Z10" s="36">
        <f t="shared" si="13"/>
        <v>6.242758955576754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2264</v>
      </c>
      <c r="E11" s="51">
        <v>9</v>
      </c>
      <c r="F11" s="3">
        <f t="shared" si="5"/>
        <v>3.9752650176678441E-3</v>
      </c>
      <c r="G11" s="2">
        <v>0.5</v>
      </c>
      <c r="H11" s="3">
        <f t="shared" si="6"/>
        <v>1.9680734747430567E-2</v>
      </c>
      <c r="I11" s="3">
        <f t="shared" si="7"/>
        <v>0.98031926525256941</v>
      </c>
      <c r="J11" s="5">
        <f t="shared" si="14"/>
        <v>97358.037661791474</v>
      </c>
      <c r="K11" s="5">
        <f t="shared" si="8"/>
        <v>1916.0777147520732</v>
      </c>
      <c r="L11" s="5">
        <f t="shared" si="9"/>
        <v>481999.99402207724</v>
      </c>
      <c r="M11" s="5">
        <f t="shared" si="0"/>
        <v>4382062.6428062385</v>
      </c>
      <c r="N11" s="33">
        <f t="shared" si="10"/>
        <v>45.009767534848287</v>
      </c>
      <c r="O11" s="4"/>
      <c r="Q11" s="27" t="s">
        <v>48</v>
      </c>
      <c r="R11" s="29">
        <f t="shared" si="1"/>
        <v>97358.037661791474</v>
      </c>
      <c r="S11" s="29">
        <f t="shared" si="2"/>
        <v>481999.99402207724</v>
      </c>
      <c r="T11" s="35">
        <f t="shared" si="3"/>
        <v>45.009767534848287</v>
      </c>
      <c r="U11" s="42">
        <v>0.96005435016735896</v>
      </c>
      <c r="V11" s="43">
        <f t="shared" si="15"/>
        <v>3.9945649832641039E-2</v>
      </c>
      <c r="W11" s="29">
        <f t="shared" si="11"/>
        <v>462746.19104153628</v>
      </c>
      <c r="X11" s="29">
        <f t="shared" si="4"/>
        <v>3788109.073317477</v>
      </c>
      <c r="Y11" s="35">
        <f t="shared" si="12"/>
        <v>38.909053266632704</v>
      </c>
      <c r="Z11" s="36">
        <f t="shared" si="13"/>
        <v>6.100714268215583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2427</v>
      </c>
      <c r="E12" s="51">
        <v>12</v>
      </c>
      <c r="F12" s="3">
        <f t="shared" si="5"/>
        <v>4.944375772558714E-3</v>
      </c>
      <c r="G12" s="2">
        <v>0.5</v>
      </c>
      <c r="H12" s="3">
        <f t="shared" si="6"/>
        <v>2.4420024420024417E-2</v>
      </c>
      <c r="I12" s="3">
        <f t="shared" si="7"/>
        <v>0.97557997557997556</v>
      </c>
      <c r="J12" s="5">
        <f t="shared" si="14"/>
        <v>95441.959947039402</v>
      </c>
      <c r="K12" s="5">
        <f t="shared" si="8"/>
        <v>2330.6949926016946</v>
      </c>
      <c r="L12" s="5">
        <f t="shared" si="9"/>
        <v>471383.06225369277</v>
      </c>
      <c r="M12" s="5">
        <f t="shared" si="0"/>
        <v>3900062.6487841615</v>
      </c>
      <c r="N12" s="33">
        <f t="shared" si="10"/>
        <v>40.863186914312116</v>
      </c>
      <c r="O12" s="4"/>
      <c r="Q12" s="27" t="s">
        <v>50</v>
      </c>
      <c r="R12" s="29">
        <f t="shared" si="1"/>
        <v>95441.959947039402</v>
      </c>
      <c r="S12" s="29">
        <f t="shared" si="2"/>
        <v>471383.06225369277</v>
      </c>
      <c r="T12" s="35">
        <f t="shared" si="3"/>
        <v>40.863186914312116</v>
      </c>
      <c r="U12" s="42">
        <v>0.94127750867207383</v>
      </c>
      <c r="V12" s="43">
        <f t="shared" si="15"/>
        <v>5.8722491327926174E-2</v>
      </c>
      <c r="W12" s="29">
        <f t="shared" si="11"/>
        <v>443702.27446836903</v>
      </c>
      <c r="X12" s="29">
        <f t="shared" si="4"/>
        <v>3325362.8822759409</v>
      </c>
      <c r="Y12" s="35">
        <f t="shared" si="12"/>
        <v>34.841728775490147</v>
      </c>
      <c r="Z12" s="36">
        <f t="shared" si="13"/>
        <v>6.0214581388219699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2574</v>
      </c>
      <c r="E13" s="51">
        <v>16</v>
      </c>
      <c r="F13" s="3">
        <f t="shared" si="5"/>
        <v>6.216006216006216E-3</v>
      </c>
      <c r="G13" s="2">
        <v>0.5</v>
      </c>
      <c r="H13" s="3">
        <f t="shared" si="6"/>
        <v>3.0604437643458299E-2</v>
      </c>
      <c r="I13" s="3">
        <f t="shared" si="7"/>
        <v>0.96939556235654167</v>
      </c>
      <c r="J13" s="5">
        <f t="shared" si="14"/>
        <v>93111.264954437705</v>
      </c>
      <c r="K13" s="5">
        <f t="shared" si="8"/>
        <v>2849.6179022016127</v>
      </c>
      <c r="L13" s="5">
        <f t="shared" si="9"/>
        <v>458432.28001668444</v>
      </c>
      <c r="M13" s="5">
        <f t="shared" si="0"/>
        <v>3428679.5865304689</v>
      </c>
      <c r="N13" s="33">
        <f t="shared" si="10"/>
        <v>36.823466937198532</v>
      </c>
      <c r="O13" s="4"/>
      <c r="Q13" s="27" t="s">
        <v>52</v>
      </c>
      <c r="R13" s="29">
        <f t="shared" si="1"/>
        <v>93111.264954437705</v>
      </c>
      <c r="S13" s="29">
        <f t="shared" si="2"/>
        <v>458432.28001668444</v>
      </c>
      <c r="T13" s="35">
        <f t="shared" si="3"/>
        <v>36.823466937198532</v>
      </c>
      <c r="U13" s="42">
        <v>0.95386474178345915</v>
      </c>
      <c r="V13" s="43">
        <f t="shared" si="15"/>
        <v>4.6135258216540853E-2</v>
      </c>
      <c r="W13" s="29">
        <f t="shared" si="11"/>
        <v>437282.38840331713</v>
      </c>
      <c r="X13" s="29">
        <f t="shared" si="4"/>
        <v>2881660.607807572</v>
      </c>
      <c r="Y13" s="35">
        <f t="shared" si="12"/>
        <v>30.948571144615638</v>
      </c>
      <c r="Z13" s="36">
        <f t="shared" si="13"/>
        <v>5.874895792582894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2671</v>
      </c>
      <c r="E14" s="51">
        <v>13</v>
      </c>
      <c r="F14" s="3">
        <f t="shared" si="5"/>
        <v>4.8670909771621118E-3</v>
      </c>
      <c r="G14" s="2">
        <v>0.5</v>
      </c>
      <c r="H14" s="3">
        <f t="shared" si="6"/>
        <v>2.4042907342334014E-2</v>
      </c>
      <c r="I14" s="3">
        <f t="shared" si="7"/>
        <v>0.97595709265766595</v>
      </c>
      <c r="J14" s="5">
        <f t="shared" si="14"/>
        <v>90261.647052236091</v>
      </c>
      <c r="K14" s="5">
        <f t="shared" si="8"/>
        <v>2170.1524166433683</v>
      </c>
      <c r="L14" s="5">
        <f t="shared" si="9"/>
        <v>445882.85421957204</v>
      </c>
      <c r="M14" s="5">
        <f t="shared" si="0"/>
        <v>2970247.3065137845</v>
      </c>
      <c r="N14" s="33">
        <f t="shared" si="10"/>
        <v>32.907080731585225</v>
      </c>
      <c r="O14" s="4"/>
      <c r="Q14" s="27" t="s">
        <v>54</v>
      </c>
      <c r="R14" s="29">
        <f t="shared" si="1"/>
        <v>90261.647052236091</v>
      </c>
      <c r="S14" s="29">
        <f t="shared" si="2"/>
        <v>445882.85421957204</v>
      </c>
      <c r="T14" s="35">
        <f t="shared" si="3"/>
        <v>32.907080731585225</v>
      </c>
      <c r="U14" s="42">
        <v>0.94210046609890041</v>
      </c>
      <c r="V14" s="43">
        <f t="shared" si="15"/>
        <v>5.7899533901099587E-2</v>
      </c>
      <c r="W14" s="29">
        <f t="shared" si="11"/>
        <v>420066.44478576689</v>
      </c>
      <c r="X14" s="29">
        <f t="shared" si="4"/>
        <v>2444378.219404255</v>
      </c>
      <c r="Y14" s="35">
        <f t="shared" si="12"/>
        <v>27.081028313051366</v>
      </c>
      <c r="Z14" s="36">
        <f t="shared" si="13"/>
        <v>5.8260524185338589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2345</v>
      </c>
      <c r="E15" s="51">
        <v>16</v>
      </c>
      <c r="F15" s="3">
        <f t="shared" si="5"/>
        <v>6.8230277185501063E-3</v>
      </c>
      <c r="G15" s="2">
        <v>0.5</v>
      </c>
      <c r="H15" s="3">
        <f t="shared" si="6"/>
        <v>3.3542976939203356E-2</v>
      </c>
      <c r="I15" s="3">
        <f t="shared" si="7"/>
        <v>0.96645702306079662</v>
      </c>
      <c r="J15" s="5">
        <f t="shared" si="14"/>
        <v>88091.494635592724</v>
      </c>
      <c r="K15" s="5">
        <f t="shared" si="8"/>
        <v>2954.8509731016429</v>
      </c>
      <c r="L15" s="5">
        <f t="shared" si="9"/>
        <v>433070.34574520955</v>
      </c>
      <c r="M15" s="5">
        <f t="shared" si="0"/>
        <v>2524364.4522942123</v>
      </c>
      <c r="N15" s="33">
        <f t="shared" si="10"/>
        <v>28.656165532628634</v>
      </c>
      <c r="O15" s="4"/>
      <c r="Q15" s="27" t="s">
        <v>56</v>
      </c>
      <c r="R15" s="29">
        <f t="shared" si="1"/>
        <v>88091.494635592724</v>
      </c>
      <c r="S15" s="29">
        <f t="shared" si="2"/>
        <v>433070.34574520955</v>
      </c>
      <c r="T15" s="35">
        <f t="shared" si="3"/>
        <v>28.656165532628634</v>
      </c>
      <c r="U15" s="42">
        <v>0.91645683631107144</v>
      </c>
      <c r="V15" s="43">
        <f t="shared" si="15"/>
        <v>8.3543163688928557E-2</v>
      </c>
      <c r="W15" s="29">
        <f t="shared" si="11"/>
        <v>396890.2789617966</v>
      </c>
      <c r="X15" s="29">
        <f t="shared" si="4"/>
        <v>2024311.774618488</v>
      </c>
      <c r="Y15" s="35">
        <f t="shared" si="12"/>
        <v>22.979650680152947</v>
      </c>
      <c r="Z15" s="36">
        <f t="shared" si="13"/>
        <v>5.6765148524756874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1777</v>
      </c>
      <c r="E16" s="51">
        <v>14</v>
      </c>
      <c r="F16" s="3">
        <f t="shared" si="5"/>
        <v>7.878446820483961E-3</v>
      </c>
      <c r="G16" s="2">
        <v>0.5</v>
      </c>
      <c r="H16" s="3">
        <f t="shared" si="6"/>
        <v>3.8631346578366442E-2</v>
      </c>
      <c r="I16" s="3">
        <f t="shared" si="7"/>
        <v>0.96136865342163358</v>
      </c>
      <c r="J16" s="5">
        <f t="shared" si="14"/>
        <v>85136.643662491086</v>
      </c>
      <c r="K16" s="5">
        <f t="shared" si="8"/>
        <v>3288.943187844578</v>
      </c>
      <c r="L16" s="5">
        <f t="shared" si="9"/>
        <v>417460.86034284404</v>
      </c>
      <c r="M16" s="5">
        <f t="shared" si="0"/>
        <v>2091294.1065490027</v>
      </c>
      <c r="N16" s="33">
        <f t="shared" si="10"/>
        <v>24.563971711635265</v>
      </c>
      <c r="O16" s="4"/>
      <c r="Q16" s="27" t="s">
        <v>58</v>
      </c>
      <c r="R16" s="29">
        <f t="shared" si="1"/>
        <v>85136.643662491086</v>
      </c>
      <c r="S16" s="29">
        <f t="shared" si="2"/>
        <v>417460.86034284404</v>
      </c>
      <c r="T16" s="35">
        <f t="shared" si="3"/>
        <v>24.563971711635265</v>
      </c>
      <c r="U16" s="42">
        <v>0.8859396016463057</v>
      </c>
      <c r="V16" s="43">
        <f t="shared" si="15"/>
        <v>0.1140603983536943</v>
      </c>
      <c r="W16" s="29">
        <f t="shared" si="11"/>
        <v>369845.10831506329</v>
      </c>
      <c r="X16" s="29">
        <f t="shared" si="4"/>
        <v>1627421.4956566915</v>
      </c>
      <c r="Y16" s="35">
        <f t="shared" si="12"/>
        <v>19.115405842263542</v>
      </c>
      <c r="Z16" s="36">
        <f t="shared" si="13"/>
        <v>5.4485658693717234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1305</v>
      </c>
      <c r="E17" s="51">
        <v>35</v>
      </c>
      <c r="F17" s="3">
        <f t="shared" si="5"/>
        <v>2.681992337164751E-2</v>
      </c>
      <c r="G17" s="2">
        <v>0.5</v>
      </c>
      <c r="H17" s="3">
        <f t="shared" si="6"/>
        <v>0.12567324955116696</v>
      </c>
      <c r="I17" s="3">
        <f t="shared" si="7"/>
        <v>0.87432675044883301</v>
      </c>
      <c r="J17" s="5">
        <f t="shared" si="14"/>
        <v>81847.70047464651</v>
      </c>
      <c r="K17" s="5">
        <f t="shared" si="8"/>
        <v>10286.066486939417</v>
      </c>
      <c r="L17" s="5">
        <f t="shared" si="9"/>
        <v>383523.33615588397</v>
      </c>
      <c r="M17" s="5">
        <f t="shared" si="0"/>
        <v>1673833.2462061585</v>
      </c>
      <c r="N17" s="33">
        <f t="shared" si="10"/>
        <v>20.450583663308318</v>
      </c>
      <c r="O17" s="4"/>
      <c r="Q17" s="27" t="s">
        <v>60</v>
      </c>
      <c r="R17" s="29">
        <f t="shared" si="1"/>
        <v>81847.70047464651</v>
      </c>
      <c r="S17" s="29">
        <f t="shared" si="2"/>
        <v>383523.33615588397</v>
      </c>
      <c r="T17" s="35">
        <f t="shared" si="3"/>
        <v>20.450583663308318</v>
      </c>
      <c r="U17" s="42">
        <v>0.85631920960893304</v>
      </c>
      <c r="V17" s="43">
        <f t="shared" si="15"/>
        <v>0.14368079039106696</v>
      </c>
      <c r="W17" s="29">
        <f t="shared" si="11"/>
        <v>328418.40008358768</v>
      </c>
      <c r="X17" s="29">
        <f t="shared" si="4"/>
        <v>1257576.3873416281</v>
      </c>
      <c r="Y17" s="35">
        <f t="shared" si="12"/>
        <v>15.364834687459304</v>
      </c>
      <c r="Z17" s="36">
        <f t="shared" si="13"/>
        <v>5.0857489758490146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990</v>
      </c>
      <c r="E18" s="51">
        <v>24</v>
      </c>
      <c r="F18" s="3">
        <f t="shared" si="5"/>
        <v>2.4242424242424242E-2</v>
      </c>
      <c r="G18" s="2">
        <v>0.5</v>
      </c>
      <c r="H18" s="3">
        <f t="shared" si="6"/>
        <v>0.1142857142857143</v>
      </c>
      <c r="I18" s="3">
        <f t="shared" si="7"/>
        <v>0.88571428571428568</v>
      </c>
      <c r="J18" s="5">
        <f t="shared" si="14"/>
        <v>71561.633987707086</v>
      </c>
      <c r="K18" s="5">
        <f t="shared" si="8"/>
        <v>8178.4724557379532</v>
      </c>
      <c r="L18" s="5">
        <f t="shared" si="9"/>
        <v>337361.98879919061</v>
      </c>
      <c r="M18" s="5">
        <f t="shared" si="0"/>
        <v>1290309.9100502746</v>
      </c>
      <c r="N18" s="33">
        <f t="shared" si="10"/>
        <v>18.03074969294196</v>
      </c>
      <c r="O18" s="4"/>
      <c r="Q18" s="27" t="s">
        <v>62</v>
      </c>
      <c r="R18" s="29">
        <f t="shared" si="1"/>
        <v>71561.633987707086</v>
      </c>
      <c r="S18" s="29">
        <f t="shared" si="2"/>
        <v>337361.98879919061</v>
      </c>
      <c r="T18" s="35">
        <f t="shared" si="3"/>
        <v>18.03074969294196</v>
      </c>
      <c r="U18" s="42">
        <v>0.77613843304153718</v>
      </c>
      <c r="V18" s="43">
        <f t="shared" si="15"/>
        <v>0.22386156695846282</v>
      </c>
      <c r="W18" s="29">
        <f t="shared" si="11"/>
        <v>261839.60535438042</v>
      </c>
      <c r="X18" s="29">
        <f t="shared" si="4"/>
        <v>929157.98725804046</v>
      </c>
      <c r="Y18" s="35">
        <f t="shared" si="12"/>
        <v>12.984024196787512</v>
      </c>
      <c r="Z18" s="36">
        <f t="shared" si="13"/>
        <v>5.0467254961544477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622</v>
      </c>
      <c r="E19" s="51">
        <v>21</v>
      </c>
      <c r="F19" s="3">
        <f t="shared" si="5"/>
        <v>3.3762057877813507E-2</v>
      </c>
      <c r="G19" s="2">
        <v>0.5</v>
      </c>
      <c r="H19" s="3">
        <f t="shared" si="6"/>
        <v>0.15567086730911786</v>
      </c>
      <c r="I19" s="3">
        <f t="shared" si="7"/>
        <v>0.84432913269088217</v>
      </c>
      <c r="J19" s="5">
        <f t="shared" si="14"/>
        <v>63383.161531969134</v>
      </c>
      <c r="K19" s="5">
        <f t="shared" si="8"/>
        <v>9866.9117284755503</v>
      </c>
      <c r="L19" s="5">
        <f t="shared" si="9"/>
        <v>292248.52833865682</v>
      </c>
      <c r="M19" s="5">
        <f t="shared" si="0"/>
        <v>952947.92125108396</v>
      </c>
      <c r="N19" s="33">
        <f t="shared" si="10"/>
        <v>15.034717395257053</v>
      </c>
      <c r="O19" s="4"/>
      <c r="Q19" s="27" t="s">
        <v>64</v>
      </c>
      <c r="R19" s="29">
        <f t="shared" si="1"/>
        <v>63383.161531969134</v>
      </c>
      <c r="S19" s="29">
        <f t="shared" si="2"/>
        <v>292248.52833865682</v>
      </c>
      <c r="T19" s="35">
        <f t="shared" si="3"/>
        <v>15.034717395257053</v>
      </c>
      <c r="U19" s="42">
        <v>0.73716277889453141</v>
      </c>
      <c r="V19" s="43">
        <f t="shared" si="15"/>
        <v>0.26283722110546859</v>
      </c>
      <c r="W19" s="29">
        <f t="shared" si="11"/>
        <v>215434.73727796148</v>
      </c>
      <c r="X19" s="29">
        <f t="shared" si="4"/>
        <v>667318.38190366002</v>
      </c>
      <c r="Y19" s="35">
        <f t="shared" si="12"/>
        <v>10.528322755990622</v>
      </c>
      <c r="Z19" s="36">
        <f t="shared" si="13"/>
        <v>4.5063946392664302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357</v>
      </c>
      <c r="E20" s="51">
        <v>22</v>
      </c>
      <c r="F20" s="3">
        <f t="shared" si="5"/>
        <v>6.1624649859943981E-2</v>
      </c>
      <c r="G20" s="2">
        <v>0.5</v>
      </c>
      <c r="H20" s="3">
        <f t="shared" si="6"/>
        <v>0.26699029126213597</v>
      </c>
      <c r="I20" s="3">
        <f t="shared" si="7"/>
        <v>0.73300970873786397</v>
      </c>
      <c r="J20" s="5">
        <f t="shared" si="14"/>
        <v>53516.249803493585</v>
      </c>
      <c r="K20" s="5">
        <f t="shared" si="8"/>
        <v>14288.31912229198</v>
      </c>
      <c r="L20" s="5">
        <f t="shared" si="9"/>
        <v>231860.45121173796</v>
      </c>
      <c r="M20" s="5">
        <f t="shared" si="0"/>
        <v>660699.39291242708</v>
      </c>
      <c r="N20" s="33">
        <f t="shared" si="10"/>
        <v>12.345771524321124</v>
      </c>
      <c r="O20" s="4"/>
      <c r="Q20" s="27" t="s">
        <v>66</v>
      </c>
      <c r="R20" s="29">
        <f t="shared" si="1"/>
        <v>53516.249803493585</v>
      </c>
      <c r="S20" s="29">
        <f t="shared" si="2"/>
        <v>231860.45121173796</v>
      </c>
      <c r="T20" s="35">
        <f t="shared" si="3"/>
        <v>12.345771524321124</v>
      </c>
      <c r="U20" s="42">
        <v>0.7271372759570951</v>
      </c>
      <c r="V20" s="43">
        <f t="shared" si="15"/>
        <v>0.2728627240429049</v>
      </c>
      <c r="W20" s="29">
        <f t="shared" si="11"/>
        <v>168594.37689628609</v>
      </c>
      <c r="X20" s="29">
        <f t="shared" si="4"/>
        <v>451883.64462569851</v>
      </c>
      <c r="Y20" s="35">
        <f t="shared" si="12"/>
        <v>8.4438585716482546</v>
      </c>
      <c r="Z20" s="36">
        <f t="shared" si="13"/>
        <v>3.9019129526728697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172</v>
      </c>
      <c r="E21" s="51">
        <v>10</v>
      </c>
      <c r="F21" s="3">
        <f t="shared" si="5"/>
        <v>5.8139534883720929E-2</v>
      </c>
      <c r="G21" s="2">
        <v>0.5</v>
      </c>
      <c r="H21" s="3">
        <f t="shared" si="6"/>
        <v>0.25380710659898476</v>
      </c>
      <c r="I21" s="3">
        <f t="shared" si="7"/>
        <v>0.74619289340101524</v>
      </c>
      <c r="J21" s="5">
        <f t="shared" si="14"/>
        <v>39227.9306812016</v>
      </c>
      <c r="K21" s="5">
        <f t="shared" si="8"/>
        <v>9956.3275840613187</v>
      </c>
      <c r="L21" s="5">
        <f t="shared" si="9"/>
        <v>171248.83444585471</v>
      </c>
      <c r="M21" s="5">
        <f>L21+M22</f>
        <v>428838.94170068915</v>
      </c>
      <c r="N21" s="33">
        <f t="shared" si="10"/>
        <v>10.931979695431471</v>
      </c>
      <c r="O21" s="4"/>
      <c r="Q21" s="27" t="s">
        <v>68</v>
      </c>
      <c r="R21" s="29">
        <f t="shared" si="1"/>
        <v>39227.9306812016</v>
      </c>
      <c r="S21" s="29">
        <f t="shared" si="2"/>
        <v>171248.83444585471</v>
      </c>
      <c r="T21" s="35">
        <f t="shared" si="3"/>
        <v>10.931979695431471</v>
      </c>
      <c r="U21" s="42">
        <v>0.68635947845240242</v>
      </c>
      <c r="V21" s="43">
        <f t="shared" si="15"/>
        <v>0.31364052154759758</v>
      </c>
      <c r="W21" s="29">
        <f t="shared" si="11"/>
        <v>117538.26069583865</v>
      </c>
      <c r="X21" s="29">
        <f>X22+W21</f>
        <v>283289.26772941242</v>
      </c>
      <c r="Y21" s="35">
        <f t="shared" si="12"/>
        <v>7.221621503098234</v>
      </c>
      <c r="Z21" s="36">
        <f t="shared" si="13"/>
        <v>3.7103581923332367</v>
      </c>
    </row>
    <row r="22" spans="1:26" s="2" customFormat="1" x14ac:dyDescent="0.25">
      <c r="A22" s="12">
        <v>19</v>
      </c>
      <c r="B22" s="13" t="s">
        <v>69</v>
      </c>
      <c r="C22" s="12"/>
      <c r="D22">
        <v>132</v>
      </c>
      <c r="E22" s="51">
        <v>15</v>
      </c>
      <c r="F22" s="17">
        <f t="shared" si="5"/>
        <v>0.11363636363636363</v>
      </c>
      <c r="G22" s="12"/>
      <c r="H22" s="17">
        <v>1</v>
      </c>
      <c r="I22" s="17">
        <f t="shared" si="7"/>
        <v>0</v>
      </c>
      <c r="J22" s="21">
        <f t="shared" si="14"/>
        <v>29271.60309714028</v>
      </c>
      <c r="K22" s="21">
        <f t="shared" si="8"/>
        <v>29271.60309714028</v>
      </c>
      <c r="L22" s="21">
        <f>K22/F22</f>
        <v>257590.10725483447</v>
      </c>
      <c r="M22" s="21">
        <f>L22</f>
        <v>257590.10725483447</v>
      </c>
      <c r="N22" s="34">
        <f t="shared" si="10"/>
        <v>8.8000000000000007</v>
      </c>
      <c r="O22" s="4"/>
      <c r="Q22" s="30" t="s">
        <v>69</v>
      </c>
      <c r="R22" s="31">
        <f t="shared" si="1"/>
        <v>29271.60309714028</v>
      </c>
      <c r="S22" s="31">
        <f t="shared" si="2"/>
        <v>257590.10725483447</v>
      </c>
      <c r="T22" s="38">
        <f t="shared" si="3"/>
        <v>8.8000000000000007</v>
      </c>
      <c r="U22" s="44">
        <v>0.64346806172022719</v>
      </c>
      <c r="V22" s="45">
        <f t="shared" si="15"/>
        <v>0.35653193827977281</v>
      </c>
      <c r="W22" s="31">
        <f t="shared" si="11"/>
        <v>165751.00703357375</v>
      </c>
      <c r="X22" s="31">
        <f>W22</f>
        <v>165751.00703357375</v>
      </c>
      <c r="Y22" s="38">
        <f t="shared" si="12"/>
        <v>5.6625189431379992</v>
      </c>
      <c r="Z22" s="37">
        <f t="shared" si="13"/>
        <v>3.1374810568620015</v>
      </c>
    </row>
    <row r="23" spans="1:26" s="2" customFormat="1" ht="13.2" x14ac:dyDescent="0.25">
      <c r="B23" s="2" t="s">
        <v>70</v>
      </c>
      <c r="D23" s="25">
        <f>SUM(D4:D22)</f>
        <v>29905</v>
      </c>
      <c r="E23" s="25">
        <f>SUM(E4:E22)</f>
        <v>218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4" t="s">
        <v>88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Q26" s="66" t="s">
        <v>91</v>
      </c>
      <c r="R26" s="67"/>
      <c r="S26" s="67"/>
      <c r="T26" s="67"/>
      <c r="U26" s="67"/>
      <c r="V26" s="67"/>
      <c r="W26" s="67"/>
      <c r="X26" s="67"/>
      <c r="Y26" s="67"/>
      <c r="Z26" s="68"/>
    </row>
    <row r="27" spans="1:26" s="9" customFormat="1" ht="14.25" customHeight="1" x14ac:dyDescent="0.35">
      <c r="A27" s="7"/>
      <c r="B27" s="62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3" t="s">
        <v>14</v>
      </c>
      <c r="S27" s="73"/>
      <c r="T27" s="73"/>
      <c r="U27" s="70" t="s">
        <v>15</v>
      </c>
      <c r="V27" s="74" t="s">
        <v>16</v>
      </c>
      <c r="W27" s="75" t="s">
        <v>17</v>
      </c>
      <c r="X27" s="75" t="s">
        <v>18</v>
      </c>
      <c r="Y27" s="76" t="s">
        <v>19</v>
      </c>
      <c r="Z27" s="76" t="s">
        <v>20</v>
      </c>
    </row>
    <row r="28" spans="1:26" s="10" customFormat="1" ht="32.549999999999997" customHeight="1" thickBot="1" x14ac:dyDescent="0.35">
      <c r="B28" s="63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0"/>
      <c r="V28" s="74"/>
      <c r="W28" s="75"/>
      <c r="X28" s="75"/>
      <c r="Y28" s="76"/>
      <c r="Z28" s="76"/>
    </row>
    <row r="29" spans="1:26" s="2" customFormat="1" x14ac:dyDescent="0.25">
      <c r="A29" s="2">
        <v>1</v>
      </c>
      <c r="B29" s="1">
        <v>0</v>
      </c>
      <c r="C29" s="1">
        <v>1</v>
      </c>
      <c r="D29">
        <v>314</v>
      </c>
      <c r="E29" s="51">
        <v>1</v>
      </c>
      <c r="F29" s="3">
        <f>E29/D29</f>
        <v>3.1847133757961785E-3</v>
      </c>
      <c r="G29" s="2">
        <v>0.3</v>
      </c>
      <c r="H29" s="18">
        <f>C29*F29/(1+(1-G29)*C29*F29)</f>
        <v>3.1776294884016528E-3</v>
      </c>
      <c r="I29" s="18">
        <f>1-H29</f>
        <v>0.99682237051159839</v>
      </c>
      <c r="J29" s="19">
        <v>100000</v>
      </c>
      <c r="K29" s="20">
        <f>J29*H29</f>
        <v>317.76294884016528</v>
      </c>
      <c r="L29" s="20">
        <f>C29*(J30+G29*K29)</f>
        <v>99777.565935811886</v>
      </c>
      <c r="M29" s="5">
        <f t="shared" ref="M29:M45" si="16">L29+M30</f>
        <v>7815483.9793741405</v>
      </c>
      <c r="N29" s="32">
        <f>M29/J29</f>
        <v>78.154839793741402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99777.565935811886</v>
      </c>
      <c r="T29" s="35">
        <f t="shared" ref="T29:T47" si="19">N29</f>
        <v>78.154839793741402</v>
      </c>
      <c r="U29" s="42">
        <v>0.95864674002964168</v>
      </c>
      <c r="V29" s="43">
        <f>1-U29</f>
        <v>4.1353259970358325E-2</v>
      </c>
      <c r="W29" s="29">
        <f>S29*U29</f>
        <v>95651.438312458689</v>
      </c>
      <c r="X29" s="29">
        <f t="shared" ref="X29:X45" si="20">X30+W29</f>
        <v>6941629.6724042287</v>
      </c>
      <c r="Y29" s="40">
        <f>X29/R29</f>
        <v>69.416296724042283</v>
      </c>
      <c r="Z29" s="36">
        <f>T29-Y29</f>
        <v>8.7385430696991193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1377</v>
      </c>
      <c r="E30" s="51">
        <v>2</v>
      </c>
      <c r="F30" s="3">
        <f t="shared" ref="F30:F47" si="21">E30/D30</f>
        <v>1.4524328249818446E-3</v>
      </c>
      <c r="G30" s="2">
        <v>0.4</v>
      </c>
      <c r="H30" s="3">
        <f t="shared" ref="H30:H46" si="22">C30*F30/(1+(1-G30)*C30*F30)</f>
        <v>5.7895498624981915E-3</v>
      </c>
      <c r="I30" s="3">
        <f t="shared" ref="I30:I47" si="23">1-H30</f>
        <v>0.99421045013750176</v>
      </c>
      <c r="J30" s="5">
        <f>I29*J29</f>
        <v>99682.237051159842</v>
      </c>
      <c r="K30" s="5">
        <f t="shared" ref="K30:K47" si="24">J30*H30</f>
        <v>577.11528181305459</v>
      </c>
      <c r="L30" s="5">
        <f t="shared" ref="L30:L46" si="25">C30*(J31+G30*K30)</f>
        <v>397343.871528288</v>
      </c>
      <c r="M30" s="5">
        <f t="shared" si="16"/>
        <v>7715706.4134383285</v>
      </c>
      <c r="N30" s="33">
        <f t="shared" ref="N30:N47" si="26">M30/J30</f>
        <v>77.403022260409372</v>
      </c>
      <c r="O30" s="4"/>
      <c r="Q30" s="27" t="s">
        <v>36</v>
      </c>
      <c r="R30" s="29">
        <f t="shared" si="17"/>
        <v>99682.237051159842</v>
      </c>
      <c r="S30" s="29">
        <f t="shared" si="18"/>
        <v>397343.871528288</v>
      </c>
      <c r="T30" s="35">
        <f t="shared" si="19"/>
        <v>77.403022260409372</v>
      </c>
      <c r="U30" s="42">
        <v>0.95864674002964168</v>
      </c>
      <c r="V30" s="43">
        <f>1-U30</f>
        <v>4.1353259970358325E-2</v>
      </c>
      <c r="W30" s="29">
        <f t="shared" ref="W30:W47" si="27">S30*U30</f>
        <v>380912.40711135004</v>
      </c>
      <c r="X30" s="29">
        <f t="shared" si="20"/>
        <v>6845978.2340917699</v>
      </c>
      <c r="Y30" s="35">
        <f t="shared" ref="Y30:Y47" si="28">X30/R30</f>
        <v>68.678015628583992</v>
      </c>
      <c r="Z30" s="36">
        <f t="shared" ref="Z30:Z47" si="29">T30-Y30</f>
        <v>8.7250066318253801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1985</v>
      </c>
      <c r="E31" s="51">
        <v>1</v>
      </c>
      <c r="F31" s="3">
        <f t="shared" si="21"/>
        <v>5.0377833753148613E-4</v>
      </c>
      <c r="G31" s="2">
        <v>0.5</v>
      </c>
      <c r="H31" s="3">
        <f t="shared" si="22"/>
        <v>2.5157232704402519E-3</v>
      </c>
      <c r="I31" s="3">
        <f t="shared" si="23"/>
        <v>0.99748427672955975</v>
      </c>
      <c r="J31" s="5">
        <f t="shared" ref="J31:J47" si="30">I30*J30</f>
        <v>99105.121769346777</v>
      </c>
      <c r="K31" s="5">
        <f t="shared" si="24"/>
        <v>249.32106105496047</v>
      </c>
      <c r="L31" s="5">
        <f t="shared" si="25"/>
        <v>494902.30619409651</v>
      </c>
      <c r="M31" s="5">
        <f t="shared" si="16"/>
        <v>7318362.5419100402</v>
      </c>
      <c r="N31" s="33">
        <f t="shared" si="26"/>
        <v>73.84444326643883</v>
      </c>
      <c r="O31" s="4"/>
      <c r="Q31" s="27" t="s">
        <v>38</v>
      </c>
      <c r="R31" s="29">
        <f t="shared" si="17"/>
        <v>99105.121769346777</v>
      </c>
      <c r="S31" s="29">
        <f t="shared" si="18"/>
        <v>494902.30619409651</v>
      </c>
      <c r="T31" s="35">
        <f t="shared" si="19"/>
        <v>73.84444326643883</v>
      </c>
      <c r="U31" s="42">
        <v>0.95864674002964168</v>
      </c>
      <c r="V31" s="43">
        <f>1-U31</f>
        <v>4.1353259970358325E-2</v>
      </c>
      <c r="W31" s="29">
        <f t="shared" si="27"/>
        <v>474436.48246612214</v>
      </c>
      <c r="X31" s="29">
        <f t="shared" si="20"/>
        <v>6465065.8269804195</v>
      </c>
      <c r="Y31" s="35">
        <f t="shared" si="28"/>
        <v>65.234426955520519</v>
      </c>
      <c r="Z31" s="36">
        <f t="shared" si="29"/>
        <v>8.6100163109183114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1937</v>
      </c>
      <c r="E32" s="51">
        <v>2</v>
      </c>
      <c r="F32" s="3">
        <f t="shared" si="21"/>
        <v>1.0325245224574084E-3</v>
      </c>
      <c r="G32" s="2">
        <v>0.5</v>
      </c>
      <c r="H32" s="3">
        <f t="shared" si="22"/>
        <v>5.149330587023688E-3</v>
      </c>
      <c r="I32" s="3">
        <f t="shared" si="23"/>
        <v>0.99485066941297629</v>
      </c>
      <c r="J32" s="5">
        <f t="shared" si="30"/>
        <v>98855.800708291819</v>
      </c>
      <c r="K32" s="5">
        <f t="shared" si="24"/>
        <v>509.04119829192501</v>
      </c>
      <c r="L32" s="5">
        <f t="shared" si="25"/>
        <v>493006.40054572927</v>
      </c>
      <c r="M32" s="5">
        <f t="shared" si="16"/>
        <v>6823460.2357159434</v>
      </c>
      <c r="N32" s="33">
        <f t="shared" si="26"/>
        <v>69.024378810616483</v>
      </c>
      <c r="O32" s="4"/>
      <c r="Q32" s="27" t="s">
        <v>40</v>
      </c>
      <c r="R32" s="29">
        <f t="shared" si="17"/>
        <v>98855.800708291819</v>
      </c>
      <c r="S32" s="29">
        <f t="shared" si="18"/>
        <v>493006.40054572927</v>
      </c>
      <c r="T32" s="35">
        <f t="shared" si="19"/>
        <v>69.024378810616483</v>
      </c>
      <c r="U32" s="42">
        <v>0.95864674002964168</v>
      </c>
      <c r="V32" s="43">
        <f>1-U32</f>
        <v>4.1353259970358325E-2</v>
      </c>
      <c r="W32" s="29">
        <f t="shared" si="27"/>
        <v>472618.97869691113</v>
      </c>
      <c r="X32" s="29">
        <f t="shared" si="20"/>
        <v>5990629.3445142973</v>
      </c>
      <c r="Y32" s="35">
        <f t="shared" si="28"/>
        <v>60.599674491451623</v>
      </c>
      <c r="Z32" s="36">
        <f t="shared" si="29"/>
        <v>8.4247043191648601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1935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98346.759509999887</v>
      </c>
      <c r="K33" s="5">
        <f t="shared" si="24"/>
        <v>0</v>
      </c>
      <c r="L33" s="5">
        <f t="shared" si="25"/>
        <v>491733.79754999944</v>
      </c>
      <c r="M33" s="5">
        <f t="shared" si="16"/>
        <v>6330453.8351702141</v>
      </c>
      <c r="N33" s="33">
        <f t="shared" si="26"/>
        <v>64.368707893487169</v>
      </c>
      <c r="O33" s="4"/>
      <c r="Q33" s="27" t="s">
        <v>42</v>
      </c>
      <c r="R33" s="29">
        <f t="shared" si="17"/>
        <v>98346.759509999887</v>
      </c>
      <c r="S33" s="29">
        <f t="shared" si="18"/>
        <v>491733.79754999944</v>
      </c>
      <c r="T33" s="35">
        <f t="shared" si="19"/>
        <v>64.368707893487169</v>
      </c>
      <c r="U33" s="42">
        <v>0.95864674002964168</v>
      </c>
      <c r="V33" s="43">
        <f>1-U33</f>
        <v>4.1353259970358325E-2</v>
      </c>
      <c r="W33" s="29">
        <f t="shared" si="27"/>
        <v>471399.00198370276</v>
      </c>
      <c r="X33" s="29">
        <f t="shared" si="20"/>
        <v>5518010.3658173867</v>
      </c>
      <c r="Y33" s="35">
        <f t="shared" si="28"/>
        <v>56.107698853629394</v>
      </c>
      <c r="Z33" s="36">
        <f t="shared" si="29"/>
        <v>8.2610090398577753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2214</v>
      </c>
      <c r="E34" s="51">
        <v>1</v>
      </c>
      <c r="F34" s="3">
        <f t="shared" si="21"/>
        <v>4.5167118337850043E-4</v>
      </c>
      <c r="G34" s="2">
        <v>0.5</v>
      </c>
      <c r="H34" s="3">
        <f t="shared" si="22"/>
        <v>2.2558087074216102E-3</v>
      </c>
      <c r="I34" s="3">
        <f t="shared" si="23"/>
        <v>0.99774419129257841</v>
      </c>
      <c r="J34" s="5">
        <f t="shared" si="30"/>
        <v>98346.759509999887</v>
      </c>
      <c r="K34" s="5">
        <f t="shared" si="24"/>
        <v>221.8514764493568</v>
      </c>
      <c r="L34" s="5">
        <f t="shared" si="25"/>
        <v>491179.16885887599</v>
      </c>
      <c r="M34" s="5">
        <f t="shared" si="16"/>
        <v>5838720.0376202147</v>
      </c>
      <c r="N34" s="33">
        <f t="shared" si="26"/>
        <v>59.368707893487169</v>
      </c>
      <c r="O34" s="4"/>
      <c r="Q34" s="27" t="s">
        <v>44</v>
      </c>
      <c r="R34" s="29">
        <f t="shared" si="17"/>
        <v>98346.759509999887</v>
      </c>
      <c r="S34" s="29">
        <f t="shared" si="18"/>
        <v>491179.16885887599</v>
      </c>
      <c r="T34" s="35">
        <f t="shared" si="19"/>
        <v>59.368707893487169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476041.13359017001</v>
      </c>
      <c r="X34" s="29">
        <f t="shared" si="20"/>
        <v>5046611.3638336835</v>
      </c>
      <c r="Y34" s="35">
        <f t="shared" si="28"/>
        <v>51.314465153481187</v>
      </c>
      <c r="Z34" s="36">
        <f t="shared" si="29"/>
        <v>8.0542427400059822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2135</v>
      </c>
      <c r="E35" s="51">
        <v>1</v>
      </c>
      <c r="F35" s="3">
        <f t="shared" si="21"/>
        <v>4.6838407494145199E-4</v>
      </c>
      <c r="G35" s="2">
        <v>0.5</v>
      </c>
      <c r="H35" s="3">
        <f t="shared" si="22"/>
        <v>2.3391812865497076E-3</v>
      </c>
      <c r="I35" s="3">
        <f t="shared" si="23"/>
        <v>0.99766081871345025</v>
      </c>
      <c r="J35" s="5">
        <f t="shared" si="30"/>
        <v>98124.908033550528</v>
      </c>
      <c r="K35" s="5">
        <f t="shared" si="24"/>
        <v>229.53194861649246</v>
      </c>
      <c r="L35" s="5">
        <f t="shared" si="25"/>
        <v>490050.71029621141</v>
      </c>
      <c r="M35" s="5">
        <f t="shared" si="16"/>
        <v>5347540.8687613392</v>
      </c>
      <c r="N35" s="33">
        <f t="shared" si="26"/>
        <v>54.49728286046318</v>
      </c>
      <c r="O35" s="4"/>
      <c r="Q35" s="27" t="s">
        <v>46</v>
      </c>
      <c r="R35" s="29">
        <f t="shared" si="17"/>
        <v>98124.908033550528</v>
      </c>
      <c r="S35" s="29">
        <f t="shared" si="18"/>
        <v>490050.71029621141</v>
      </c>
      <c r="T35" s="35">
        <f t="shared" si="19"/>
        <v>54.49728286046318</v>
      </c>
      <c r="U35" s="42">
        <v>0.96192878092594225</v>
      </c>
      <c r="V35" s="43">
        <f t="shared" si="31"/>
        <v>3.8071219074057749E-2</v>
      </c>
      <c r="W35" s="29">
        <f t="shared" si="27"/>
        <v>471393.88234712672</v>
      </c>
      <c r="X35" s="29">
        <f t="shared" si="20"/>
        <v>4570570.2302435134</v>
      </c>
      <c r="Y35" s="35">
        <f t="shared" si="28"/>
        <v>46.579103326963221</v>
      </c>
      <c r="Z35" s="36">
        <f t="shared" si="29"/>
        <v>7.9181795334999592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2173</v>
      </c>
      <c r="E36" s="51">
        <v>1</v>
      </c>
      <c r="F36" s="3">
        <f t="shared" si="21"/>
        <v>4.6019328117809482E-4</v>
      </c>
      <c r="G36" s="2">
        <v>0.5</v>
      </c>
      <c r="H36" s="3">
        <f t="shared" si="22"/>
        <v>2.2983222247759138E-3</v>
      </c>
      <c r="I36" s="3">
        <f t="shared" si="23"/>
        <v>0.99770167777522412</v>
      </c>
      <c r="J36" s="5">
        <f t="shared" si="30"/>
        <v>97895.376084934032</v>
      </c>
      <c r="K36" s="5">
        <f t="shared" si="24"/>
        <v>224.99511855880039</v>
      </c>
      <c r="L36" s="5">
        <f t="shared" si="25"/>
        <v>488914.39262827323</v>
      </c>
      <c r="M36" s="5">
        <f t="shared" si="16"/>
        <v>4857490.1584651275</v>
      </c>
      <c r="N36" s="33">
        <f t="shared" si="26"/>
        <v>49.619199115704596</v>
      </c>
      <c r="O36" s="4"/>
      <c r="Q36" s="27" t="s">
        <v>48</v>
      </c>
      <c r="R36" s="29">
        <f t="shared" si="17"/>
        <v>97895.376084934032</v>
      </c>
      <c r="S36" s="29">
        <f t="shared" si="18"/>
        <v>488914.39262827323</v>
      </c>
      <c r="T36" s="35">
        <f t="shared" si="19"/>
        <v>49.619199115704596</v>
      </c>
      <c r="U36" s="42">
        <v>0.95558309086652893</v>
      </c>
      <c r="V36" s="43">
        <f t="shared" si="31"/>
        <v>4.4416909133471072E-2</v>
      </c>
      <c r="W36" s="29">
        <f t="shared" si="27"/>
        <v>467198.32647685701</v>
      </c>
      <c r="X36" s="29">
        <f t="shared" si="20"/>
        <v>4099176.3478963869</v>
      </c>
      <c r="Y36" s="35">
        <f t="shared" si="28"/>
        <v>41.873033352871964</v>
      </c>
      <c r="Z36" s="36">
        <f t="shared" si="29"/>
        <v>7.7461657628326321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2376</v>
      </c>
      <c r="E37" s="51">
        <v>3</v>
      </c>
      <c r="F37" s="3">
        <f t="shared" si="21"/>
        <v>1.2626262626262627E-3</v>
      </c>
      <c r="G37" s="2">
        <v>0.5</v>
      </c>
      <c r="H37" s="3">
        <f t="shared" si="22"/>
        <v>6.2932662051604785E-3</v>
      </c>
      <c r="I37" s="3">
        <f t="shared" si="23"/>
        <v>0.99370673379483954</v>
      </c>
      <c r="J37" s="5">
        <f t="shared" si="30"/>
        <v>97670.380966375233</v>
      </c>
      <c r="K37" s="5">
        <f t="shared" si="24"/>
        <v>614.66570778083849</v>
      </c>
      <c r="L37" s="5">
        <f t="shared" si="25"/>
        <v>486815.24056242406</v>
      </c>
      <c r="M37" s="5">
        <f t="shared" si="16"/>
        <v>4368575.7658368545</v>
      </c>
      <c r="N37" s="33">
        <f t="shared" si="26"/>
        <v>44.727743688650243</v>
      </c>
      <c r="O37" s="4"/>
      <c r="Q37" s="27" t="s">
        <v>50</v>
      </c>
      <c r="R37" s="29">
        <f t="shared" si="17"/>
        <v>97670.380966375233</v>
      </c>
      <c r="S37" s="29">
        <f t="shared" si="18"/>
        <v>486815.24056242406</v>
      </c>
      <c r="T37" s="35">
        <f t="shared" si="19"/>
        <v>44.727743688650243</v>
      </c>
      <c r="U37" s="42">
        <v>0.95343645724036619</v>
      </c>
      <c r="V37" s="43">
        <f t="shared" si="31"/>
        <v>4.6563542759633814E-2</v>
      </c>
      <c r="W37" s="29">
        <f t="shared" si="27"/>
        <v>464147.39829245419</v>
      </c>
      <c r="X37" s="29">
        <f t="shared" si="20"/>
        <v>3631978.0214195298</v>
      </c>
      <c r="Y37" s="35">
        <f t="shared" si="28"/>
        <v>37.186074073673396</v>
      </c>
      <c r="Z37" s="36">
        <f t="shared" si="29"/>
        <v>7.541669614976847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2677</v>
      </c>
      <c r="E38" s="51">
        <v>4</v>
      </c>
      <c r="F38" s="3">
        <f t="shared" si="21"/>
        <v>1.4942099364960778E-3</v>
      </c>
      <c r="G38" s="2">
        <v>0.5</v>
      </c>
      <c r="H38" s="3">
        <f t="shared" si="22"/>
        <v>7.4432452549311494E-3</v>
      </c>
      <c r="I38" s="3">
        <f t="shared" si="23"/>
        <v>0.99255675474506888</v>
      </c>
      <c r="J38" s="5">
        <f t="shared" si="30"/>
        <v>97055.715258594399</v>
      </c>
      <c r="K38" s="5">
        <f t="shared" si="24"/>
        <v>722.40949206248149</v>
      </c>
      <c r="L38" s="5">
        <f t="shared" si="25"/>
        <v>483472.55256281584</v>
      </c>
      <c r="M38" s="5">
        <f t="shared" si="16"/>
        <v>3881760.5252744304</v>
      </c>
      <c r="N38" s="33">
        <f t="shared" si="26"/>
        <v>39.995177150896282</v>
      </c>
      <c r="O38" s="4"/>
      <c r="Q38" s="27" t="s">
        <v>52</v>
      </c>
      <c r="R38" s="29">
        <f t="shared" si="17"/>
        <v>97055.715258594399</v>
      </c>
      <c r="S38" s="29">
        <f t="shared" si="18"/>
        <v>483472.55256281584</v>
      </c>
      <c r="T38" s="35">
        <f t="shared" si="19"/>
        <v>39.995177150896282</v>
      </c>
      <c r="U38" s="42">
        <v>0.93748024841036759</v>
      </c>
      <c r="V38" s="43">
        <f t="shared" si="31"/>
        <v>6.2519751589632411E-2</v>
      </c>
      <c r="W38" s="29">
        <f t="shared" si="27"/>
        <v>453245.96867618308</v>
      </c>
      <c r="X38" s="29">
        <f t="shared" si="20"/>
        <v>3167830.6231270754</v>
      </c>
      <c r="Y38" s="35">
        <f t="shared" si="28"/>
        <v>32.63930016575258</v>
      </c>
      <c r="Z38" s="36">
        <f t="shared" si="29"/>
        <v>7.355876985143702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2633</v>
      </c>
      <c r="E39" s="51">
        <v>3</v>
      </c>
      <c r="F39" s="3">
        <f t="shared" si="21"/>
        <v>1.1393847322445879E-3</v>
      </c>
      <c r="G39" s="2">
        <v>0.5</v>
      </c>
      <c r="H39" s="3">
        <f t="shared" si="22"/>
        <v>5.6807422836583979E-3</v>
      </c>
      <c r="I39" s="3">
        <f t="shared" si="23"/>
        <v>0.99431925771634155</v>
      </c>
      <c r="J39" s="5">
        <f t="shared" si="30"/>
        <v>96333.305766531921</v>
      </c>
      <c r="K39" s="5">
        <f t="shared" si="24"/>
        <v>547.24468339253121</v>
      </c>
      <c r="L39" s="5">
        <f t="shared" si="25"/>
        <v>480298.41712417826</v>
      </c>
      <c r="M39" s="5">
        <f t="shared" si="16"/>
        <v>3398287.9727116148</v>
      </c>
      <c r="N39" s="33">
        <f t="shared" si="26"/>
        <v>35.276355832192841</v>
      </c>
      <c r="O39" s="4"/>
      <c r="Q39" s="27" t="s">
        <v>54</v>
      </c>
      <c r="R39" s="29">
        <f t="shared" si="17"/>
        <v>96333.305766531921</v>
      </c>
      <c r="S39" s="29">
        <f t="shared" si="18"/>
        <v>480298.41712417826</v>
      </c>
      <c r="T39" s="35">
        <f t="shared" si="19"/>
        <v>35.276355832192841</v>
      </c>
      <c r="U39" s="42">
        <v>0.91788799906018037</v>
      </c>
      <c r="V39" s="43">
        <f t="shared" si="31"/>
        <v>8.2112000939819629E-2</v>
      </c>
      <c r="W39" s="29">
        <f t="shared" si="27"/>
        <v>440860.15304588387</v>
      </c>
      <c r="X39" s="29">
        <f t="shared" si="20"/>
        <v>2714584.6544508925</v>
      </c>
      <c r="Y39" s="35">
        <f t="shared" si="28"/>
        <v>28.179087521711441</v>
      </c>
      <c r="Z39" s="36">
        <f t="shared" si="29"/>
        <v>7.0972683104814003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2216</v>
      </c>
      <c r="E40" s="51">
        <v>6</v>
      </c>
      <c r="F40" s="3">
        <f t="shared" si="21"/>
        <v>2.707581227436823E-3</v>
      </c>
      <c r="G40" s="2">
        <v>0.5</v>
      </c>
      <c r="H40" s="3">
        <f t="shared" si="22"/>
        <v>1.344688480502017E-2</v>
      </c>
      <c r="I40" s="3">
        <f t="shared" si="23"/>
        <v>0.98655311519497979</v>
      </c>
      <c r="J40" s="5">
        <f t="shared" si="30"/>
        <v>95786.061083139386</v>
      </c>
      <c r="K40" s="5">
        <f t="shared" si="24"/>
        <v>1288.0241293116007</v>
      </c>
      <c r="L40" s="5">
        <f t="shared" si="25"/>
        <v>475710.24509241799</v>
      </c>
      <c r="M40" s="5">
        <f t="shared" si="16"/>
        <v>2917989.5555874365</v>
      </c>
      <c r="N40" s="33">
        <f t="shared" si="26"/>
        <v>30.4636136259399</v>
      </c>
      <c r="O40" s="4"/>
      <c r="Q40" s="27" t="s">
        <v>56</v>
      </c>
      <c r="R40" s="29">
        <f t="shared" si="17"/>
        <v>95786.061083139386</v>
      </c>
      <c r="S40" s="29">
        <f t="shared" si="18"/>
        <v>475710.24509241799</v>
      </c>
      <c r="T40" s="35">
        <f t="shared" si="19"/>
        <v>30.4636136259399</v>
      </c>
      <c r="U40" s="42">
        <v>0.89571782863194893</v>
      </c>
      <c r="V40" s="43">
        <f t="shared" si="31"/>
        <v>0.10428217136805107</v>
      </c>
      <c r="W40" s="29">
        <f t="shared" si="27"/>
        <v>426102.14779215289</v>
      </c>
      <c r="X40" s="29">
        <f t="shared" si="20"/>
        <v>2273724.5014050086</v>
      </c>
      <c r="Y40" s="35">
        <f t="shared" si="28"/>
        <v>23.737530029880705</v>
      </c>
      <c r="Z40" s="36">
        <f t="shared" si="29"/>
        <v>6.726083596059194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1738</v>
      </c>
      <c r="E41" s="51">
        <v>9</v>
      </c>
      <c r="F41" s="3">
        <f t="shared" si="21"/>
        <v>5.1783659378596084E-3</v>
      </c>
      <c r="G41" s="2">
        <v>0.5</v>
      </c>
      <c r="H41" s="3">
        <f t="shared" si="22"/>
        <v>2.5560920193126946E-2</v>
      </c>
      <c r="I41" s="3">
        <f t="shared" si="23"/>
        <v>0.97443907980687305</v>
      </c>
      <c r="J41" s="5">
        <f t="shared" si="30"/>
        <v>94498.036953827788</v>
      </c>
      <c r="K41" s="5">
        <f t="shared" si="24"/>
        <v>2415.4567809839532</v>
      </c>
      <c r="L41" s="5">
        <f t="shared" si="25"/>
        <v>466451.54281667905</v>
      </c>
      <c r="M41" s="5">
        <f t="shared" si="16"/>
        <v>2442279.3104950185</v>
      </c>
      <c r="N41" s="33">
        <f t="shared" si="26"/>
        <v>25.844762380496096</v>
      </c>
      <c r="O41" s="4"/>
      <c r="Q41" s="27" t="s">
        <v>58</v>
      </c>
      <c r="R41" s="29">
        <f t="shared" si="17"/>
        <v>94498.036953827788</v>
      </c>
      <c r="S41" s="29">
        <f t="shared" si="18"/>
        <v>466451.54281667905</v>
      </c>
      <c r="T41" s="35">
        <f t="shared" si="19"/>
        <v>25.844762380496096</v>
      </c>
      <c r="U41" s="42">
        <v>0.86473435856680392</v>
      </c>
      <c r="V41" s="43">
        <f t="shared" si="31"/>
        <v>0.13526564143319608</v>
      </c>
      <c r="W41" s="29">
        <f t="shared" si="27"/>
        <v>403356.67568007705</v>
      </c>
      <c r="X41" s="29">
        <f t="shared" si="20"/>
        <v>1847622.3536128555</v>
      </c>
      <c r="Y41" s="35">
        <f t="shared" si="28"/>
        <v>19.551965449987211</v>
      </c>
      <c r="Z41" s="36">
        <f t="shared" si="29"/>
        <v>6.2927969305088851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1335</v>
      </c>
      <c r="E42" s="51">
        <v>15</v>
      </c>
      <c r="F42" s="3">
        <f t="shared" si="21"/>
        <v>1.1235955056179775E-2</v>
      </c>
      <c r="G42" s="2">
        <v>0.5</v>
      </c>
      <c r="H42" s="3">
        <f t="shared" si="22"/>
        <v>5.4644808743169397E-2</v>
      </c>
      <c r="I42" s="3">
        <f t="shared" si="23"/>
        <v>0.94535519125683065</v>
      </c>
      <c r="J42" s="5">
        <f t="shared" si="30"/>
        <v>92082.580172843838</v>
      </c>
      <c r="K42" s="5">
        <f t="shared" si="24"/>
        <v>5031.8349821226138</v>
      </c>
      <c r="L42" s="5">
        <f t="shared" si="25"/>
        <v>447833.31340891263</v>
      </c>
      <c r="M42" s="5">
        <f t="shared" si="16"/>
        <v>1975827.7676783393</v>
      </c>
      <c r="N42" s="33">
        <f t="shared" si="26"/>
        <v>21.457128633554866</v>
      </c>
      <c r="O42" s="4"/>
      <c r="Q42" s="27" t="s">
        <v>60</v>
      </c>
      <c r="R42" s="29">
        <f t="shared" si="17"/>
        <v>92082.580172843838</v>
      </c>
      <c r="S42" s="29">
        <f t="shared" si="18"/>
        <v>447833.31340891263</v>
      </c>
      <c r="T42" s="35">
        <f t="shared" si="19"/>
        <v>21.457128633554866</v>
      </c>
      <c r="U42" s="42">
        <v>0.81758889711164551</v>
      </c>
      <c r="V42" s="43">
        <f t="shared" si="31"/>
        <v>0.18241110288835449</v>
      </c>
      <c r="W42" s="29">
        <f t="shared" si="27"/>
        <v>366143.54479984677</v>
      </c>
      <c r="X42" s="29">
        <f t="shared" si="20"/>
        <v>1444265.6779327786</v>
      </c>
      <c r="Y42" s="35">
        <f t="shared" si="28"/>
        <v>15.684461439088871</v>
      </c>
      <c r="Z42" s="36">
        <f t="shared" si="29"/>
        <v>5.7726671944659955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979</v>
      </c>
      <c r="E43" s="51">
        <v>17</v>
      </c>
      <c r="F43" s="3">
        <f t="shared" si="21"/>
        <v>1.7364657814096015E-2</v>
      </c>
      <c r="G43" s="2">
        <v>0.5</v>
      </c>
      <c r="H43" s="3">
        <f t="shared" si="22"/>
        <v>8.321096426823299E-2</v>
      </c>
      <c r="I43" s="3">
        <f t="shared" si="23"/>
        <v>0.91678903573176695</v>
      </c>
      <c r="J43" s="5">
        <f t="shared" si="30"/>
        <v>87050.745190721223</v>
      </c>
      <c r="K43" s="5">
        <f t="shared" si="24"/>
        <v>7243.5764475881588</v>
      </c>
      <c r="L43" s="5">
        <f t="shared" si="25"/>
        <v>417144.78483463574</v>
      </c>
      <c r="M43" s="5">
        <f t="shared" si="16"/>
        <v>1527994.4542694266</v>
      </c>
      <c r="N43" s="33">
        <f t="shared" si="26"/>
        <v>17.552916415841278</v>
      </c>
      <c r="O43" s="4"/>
      <c r="Q43" s="27" t="s">
        <v>62</v>
      </c>
      <c r="R43" s="29">
        <f t="shared" si="17"/>
        <v>87050.745190721223</v>
      </c>
      <c r="S43" s="29">
        <f t="shared" si="18"/>
        <v>417144.78483463574</v>
      </c>
      <c r="T43" s="35">
        <f t="shared" si="19"/>
        <v>17.552916415841278</v>
      </c>
      <c r="U43" s="42">
        <v>0.77888026534586052</v>
      </c>
      <c r="V43" s="43">
        <f t="shared" si="31"/>
        <v>0.22111973465413948</v>
      </c>
      <c r="W43" s="29">
        <f t="shared" si="27"/>
        <v>324905.84069964295</v>
      </c>
      <c r="X43" s="29">
        <f t="shared" si="20"/>
        <v>1078122.1331329318</v>
      </c>
      <c r="Y43" s="35">
        <f t="shared" si="28"/>
        <v>12.384984537132363</v>
      </c>
      <c r="Z43" s="36">
        <f t="shared" si="29"/>
        <v>5.1679318787089148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655</v>
      </c>
      <c r="E44" s="51">
        <v>17</v>
      </c>
      <c r="F44" s="3">
        <f t="shared" si="21"/>
        <v>2.5954198473282442E-2</v>
      </c>
      <c r="G44" s="2">
        <v>0.5</v>
      </c>
      <c r="H44" s="3">
        <f t="shared" si="22"/>
        <v>0.12186379928315411</v>
      </c>
      <c r="I44" s="3">
        <f t="shared" si="23"/>
        <v>0.87813620071684584</v>
      </c>
      <c r="J44" s="5">
        <f t="shared" si="30"/>
        <v>79807.168743133065</v>
      </c>
      <c r="K44" s="5">
        <f t="shared" si="24"/>
        <v>9725.6047930699788</v>
      </c>
      <c r="L44" s="5">
        <f t="shared" si="25"/>
        <v>374721.83173299034</v>
      </c>
      <c r="M44" s="5">
        <f t="shared" si="16"/>
        <v>1110849.669434791</v>
      </c>
      <c r="N44" s="33">
        <f t="shared" si="26"/>
        <v>13.919171509644276</v>
      </c>
      <c r="O44" s="4"/>
      <c r="Q44" s="27" t="s">
        <v>64</v>
      </c>
      <c r="R44" s="29">
        <f t="shared" si="17"/>
        <v>79807.168743133065</v>
      </c>
      <c r="S44" s="29">
        <f t="shared" si="18"/>
        <v>374721.83173299034</v>
      </c>
      <c r="T44" s="35">
        <f t="shared" si="19"/>
        <v>13.919171509644276</v>
      </c>
      <c r="U44" s="42">
        <v>0.71980976748499381</v>
      </c>
      <c r="V44" s="43">
        <f t="shared" si="31"/>
        <v>0.28019023251500619</v>
      </c>
      <c r="W44" s="29">
        <f t="shared" si="27"/>
        <v>269728.43457127473</v>
      </c>
      <c r="X44" s="29">
        <f t="shared" si="20"/>
        <v>753216.29243328876</v>
      </c>
      <c r="Y44" s="35">
        <f t="shared" si="28"/>
        <v>9.4379528091967124</v>
      </c>
      <c r="Z44" s="36">
        <f t="shared" si="29"/>
        <v>4.4812187004475632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454</v>
      </c>
      <c r="E45" s="51">
        <v>18</v>
      </c>
      <c r="F45" s="3">
        <f t="shared" si="21"/>
        <v>3.9647577092511016E-2</v>
      </c>
      <c r="G45" s="2">
        <v>0.5</v>
      </c>
      <c r="H45" s="3">
        <f t="shared" si="22"/>
        <v>0.18036072144288579</v>
      </c>
      <c r="I45" s="3">
        <f t="shared" si="23"/>
        <v>0.81963927855711427</v>
      </c>
      <c r="J45" s="5">
        <f t="shared" si="30"/>
        <v>70081.563950063079</v>
      </c>
      <c r="K45" s="5">
        <f t="shared" si="24"/>
        <v>12639.961433879113</v>
      </c>
      <c r="L45" s="5">
        <f t="shared" si="25"/>
        <v>318807.91616561764</v>
      </c>
      <c r="M45" s="5">
        <f t="shared" si="16"/>
        <v>736127.83770180074</v>
      </c>
      <c r="N45" s="33">
        <f t="shared" si="26"/>
        <v>10.503872862003076</v>
      </c>
      <c r="O45" s="4"/>
      <c r="Q45" s="27" t="s">
        <v>66</v>
      </c>
      <c r="R45" s="29">
        <f t="shared" si="17"/>
        <v>70081.563950063079</v>
      </c>
      <c r="S45" s="29">
        <f t="shared" si="18"/>
        <v>318807.91616561764</v>
      </c>
      <c r="T45" s="35">
        <f t="shared" si="19"/>
        <v>10.503872862003076</v>
      </c>
      <c r="U45" s="42">
        <v>0.68480776711742686</v>
      </c>
      <c r="V45" s="43">
        <f t="shared" si="31"/>
        <v>0.31519223288257314</v>
      </c>
      <c r="W45" s="29">
        <f t="shared" si="27"/>
        <v>218322.13720873644</v>
      </c>
      <c r="X45" s="29">
        <f t="shared" si="20"/>
        <v>483487.85786201403</v>
      </c>
      <c r="Y45" s="35">
        <f t="shared" si="28"/>
        <v>6.8989307688185351</v>
      </c>
      <c r="Z45" s="36">
        <f t="shared" si="29"/>
        <v>3.6049420931845413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270</v>
      </c>
      <c r="E46" s="51">
        <v>27</v>
      </c>
      <c r="F46" s="3">
        <f t="shared" si="21"/>
        <v>0.1</v>
      </c>
      <c r="G46" s="2">
        <v>0.5</v>
      </c>
      <c r="H46" s="3">
        <f t="shared" si="22"/>
        <v>0.4</v>
      </c>
      <c r="I46" s="3">
        <f t="shared" si="23"/>
        <v>0.6</v>
      </c>
      <c r="J46" s="5">
        <f t="shared" si="30"/>
        <v>57441.602516183972</v>
      </c>
      <c r="K46" s="5">
        <f t="shared" si="24"/>
        <v>22976.64100647359</v>
      </c>
      <c r="L46" s="5">
        <f t="shared" si="25"/>
        <v>229766.41006473592</v>
      </c>
      <c r="M46" s="5">
        <f>L46+M47</f>
        <v>417319.9215361831</v>
      </c>
      <c r="N46" s="33">
        <f t="shared" si="26"/>
        <v>7.2651162790697681</v>
      </c>
      <c r="O46" s="4"/>
      <c r="Q46" s="27" t="s">
        <v>68</v>
      </c>
      <c r="R46" s="29">
        <f t="shared" si="17"/>
        <v>57441.602516183972</v>
      </c>
      <c r="S46" s="29">
        <f t="shared" si="18"/>
        <v>229766.41006473592</v>
      </c>
      <c r="T46" s="35">
        <f t="shared" si="19"/>
        <v>7.2651162790697681</v>
      </c>
      <c r="U46" s="42">
        <v>0.65629805890441617</v>
      </c>
      <c r="V46" s="43">
        <f t="shared" si="31"/>
        <v>0.34370194109558383</v>
      </c>
      <c r="W46" s="29">
        <f t="shared" si="27"/>
        <v>150795.2489269223</v>
      </c>
      <c r="X46" s="29">
        <f>X47+W46</f>
        <v>265165.72065327759</v>
      </c>
      <c r="Y46" s="35">
        <f t="shared" si="28"/>
        <v>4.6162660691537649</v>
      </c>
      <c r="Z46" s="36">
        <f t="shared" si="29"/>
        <v>2.6488502099160032</v>
      </c>
    </row>
    <row r="47" spans="1:26" s="2" customFormat="1" x14ac:dyDescent="0.25">
      <c r="A47" s="12">
        <v>19</v>
      </c>
      <c r="B47" s="13" t="s">
        <v>69</v>
      </c>
      <c r="C47" s="12"/>
      <c r="D47">
        <v>234</v>
      </c>
      <c r="E47" s="51">
        <v>43</v>
      </c>
      <c r="F47" s="17">
        <f t="shared" si="21"/>
        <v>0.18376068376068377</v>
      </c>
      <c r="G47" s="12"/>
      <c r="H47" s="17">
        <v>1</v>
      </c>
      <c r="I47" s="17">
        <f t="shared" si="23"/>
        <v>0</v>
      </c>
      <c r="J47" s="21">
        <f t="shared" si="30"/>
        <v>34464.961509710382</v>
      </c>
      <c r="K47" s="21">
        <f t="shared" si="24"/>
        <v>34464.961509710382</v>
      </c>
      <c r="L47" s="21">
        <f>K47/F47</f>
        <v>187553.51147144719</v>
      </c>
      <c r="M47" s="21">
        <f>L47</f>
        <v>187553.51147144719</v>
      </c>
      <c r="N47" s="34">
        <f t="shared" si="26"/>
        <v>5.441860465116279</v>
      </c>
      <c r="O47" s="4"/>
      <c r="Q47" s="30" t="s">
        <v>69</v>
      </c>
      <c r="R47" s="31">
        <f t="shared" si="17"/>
        <v>34464.961509710382</v>
      </c>
      <c r="S47" s="31">
        <f t="shared" si="18"/>
        <v>187553.51147144719</v>
      </c>
      <c r="T47" s="38">
        <f t="shared" si="19"/>
        <v>5.441860465116279</v>
      </c>
      <c r="U47" s="44">
        <v>0.6098018151143324</v>
      </c>
      <c r="V47" s="45">
        <f t="shared" si="31"/>
        <v>0.3901981848856676</v>
      </c>
      <c r="W47" s="31">
        <f t="shared" si="27"/>
        <v>114370.47172635526</v>
      </c>
      <c r="X47" s="31">
        <f>W47</f>
        <v>114370.47172635526</v>
      </c>
      <c r="Y47" s="38">
        <f t="shared" si="28"/>
        <v>3.3184563892268319</v>
      </c>
      <c r="Z47" s="37">
        <f t="shared" si="29"/>
        <v>2.123404075889447</v>
      </c>
    </row>
    <row r="48" spans="1:26" s="2" customFormat="1" ht="13.2" x14ac:dyDescent="0.25">
      <c r="B48" s="2" t="s">
        <v>70</v>
      </c>
      <c r="D48" s="25">
        <f>SUM(D29:D47)</f>
        <v>29637</v>
      </c>
      <c r="E48" s="25">
        <f>SUM(E29:E47)</f>
        <v>171</v>
      </c>
    </row>
    <row r="51" spans="1:26" s="2" customFormat="1" ht="18" thickBot="1" x14ac:dyDescent="0.35">
      <c r="B51" s="65" t="s">
        <v>89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Q51" s="66" t="s">
        <v>92</v>
      </c>
      <c r="R51" s="67"/>
      <c r="S51" s="67"/>
      <c r="T51" s="67"/>
      <c r="U51" s="67"/>
      <c r="V51" s="67"/>
      <c r="W51" s="67"/>
      <c r="X51" s="67"/>
      <c r="Y51" s="67"/>
      <c r="Z51" s="68"/>
    </row>
    <row r="52" spans="1:26" s="9" customFormat="1" ht="14.25" customHeight="1" x14ac:dyDescent="0.35">
      <c r="A52" s="7"/>
      <c r="B52" s="62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3" t="s">
        <v>14</v>
      </c>
      <c r="S52" s="73"/>
      <c r="T52" s="73"/>
      <c r="U52" s="70" t="s">
        <v>15</v>
      </c>
      <c r="V52" s="74" t="s">
        <v>16</v>
      </c>
      <c r="W52" s="75" t="s">
        <v>17</v>
      </c>
      <c r="X52" s="75" t="s">
        <v>18</v>
      </c>
      <c r="Y52" s="76" t="s">
        <v>19</v>
      </c>
      <c r="Z52" s="76" t="s">
        <v>20</v>
      </c>
    </row>
    <row r="53" spans="1:26" s="10" customFormat="1" ht="35.549999999999997" customHeight="1" thickBot="1" x14ac:dyDescent="0.35">
      <c r="B53" s="63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0"/>
      <c r="V53" s="74"/>
      <c r="W53" s="75"/>
      <c r="X53" s="75"/>
      <c r="Y53" s="76"/>
      <c r="Z53" s="76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580</v>
      </c>
      <c r="E54" s="49">
        <f>E4+E29</f>
        <v>2</v>
      </c>
      <c r="F54" s="3">
        <f>E54/D54</f>
        <v>3.4482758620689655E-3</v>
      </c>
      <c r="G54" s="2">
        <v>0.3</v>
      </c>
      <c r="H54" s="18">
        <f>C54*F54/(1+(1-G54)*C54*F54)</f>
        <v>3.4399724802201583E-3</v>
      </c>
      <c r="I54" s="18">
        <f>1-H54</f>
        <v>0.99656002751977979</v>
      </c>
      <c r="J54" s="19">
        <v>100000</v>
      </c>
      <c r="K54" s="20">
        <f>J54*H54</f>
        <v>343.99724802201581</v>
      </c>
      <c r="L54" s="20">
        <f>C54*(J55+G54*K54)</f>
        <v>99759.201926384587</v>
      </c>
      <c r="M54" s="5">
        <f t="shared" ref="M54:M70" si="32">L54+M55</f>
        <v>7544053.4176705498</v>
      </c>
      <c r="N54" s="32">
        <f>M54/J54</f>
        <v>75.440534176705498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99759.201926384587</v>
      </c>
      <c r="T54" s="35">
        <f t="shared" ref="T54:T72" si="35">N54</f>
        <v>75.440534176705498</v>
      </c>
      <c r="U54" s="42">
        <v>0.96170886472285344</v>
      </c>
      <c r="V54" s="43">
        <f>1-U54</f>
        <v>3.829113527714656E-2</v>
      </c>
      <c r="W54" s="29">
        <f>S54*U54</f>
        <v>95939.30883028121</v>
      </c>
      <c r="X54" s="29">
        <f t="shared" ref="X54:X70" si="36">X55+W54</f>
        <v>6705832.1373364339</v>
      </c>
      <c r="Y54" s="40">
        <f>X54/R54</f>
        <v>67.058321373364336</v>
      </c>
      <c r="Z54" s="36">
        <f>T54-Y54</f>
        <v>8.3822128033411616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2749</v>
      </c>
      <c r="E55" s="49">
        <f t="shared" si="37"/>
        <v>2</v>
      </c>
      <c r="F55" s="3">
        <f t="shared" ref="F55:F72" si="38">E55/D55</f>
        <v>7.2753728628592216E-4</v>
      </c>
      <c r="G55" s="2">
        <v>0.4</v>
      </c>
      <c r="H55" s="3">
        <f t="shared" ref="H55:H71" si="39">C55*F55/(1+(1-G55)*C55*F55)</f>
        <v>2.9050766213958895E-3</v>
      </c>
      <c r="I55" s="3">
        <f t="shared" ref="I55:I72" si="40">1-H55</f>
        <v>0.99709492337860406</v>
      </c>
      <c r="J55" s="5">
        <f>I54*J54</f>
        <v>99656.002751977983</v>
      </c>
      <c r="K55" s="5">
        <f t="shared" ref="K55:K72" si="41">J55*H55</f>
        <v>289.50832377653569</v>
      </c>
      <c r="L55" s="5">
        <f t="shared" ref="L55:L71" si="42">C55*(J56+G55*K55)</f>
        <v>397929.19103084825</v>
      </c>
      <c r="M55" s="5">
        <f t="shared" si="32"/>
        <v>7444294.2157441657</v>
      </c>
      <c r="N55" s="33">
        <f t="shared" ref="N55:N72" si="43">M55/J55</f>
        <v>74.699907784495309</v>
      </c>
      <c r="O55" s="4"/>
      <c r="Q55" s="27" t="s">
        <v>36</v>
      </c>
      <c r="R55" s="29">
        <f t="shared" si="33"/>
        <v>99656.002751977983</v>
      </c>
      <c r="S55" s="29">
        <f t="shared" si="34"/>
        <v>397929.19103084825</v>
      </c>
      <c r="T55" s="35">
        <f t="shared" si="35"/>
        <v>74.699907784495309</v>
      </c>
      <c r="U55" s="42">
        <v>0.96170886472285344</v>
      </c>
      <c r="V55" s="43">
        <f>1-U55</f>
        <v>3.829113527714656E-2</v>
      </c>
      <c r="W55" s="29">
        <f t="shared" ref="W55:W72" si="44">S55*U55</f>
        <v>382692.03054636053</v>
      </c>
      <c r="X55" s="29">
        <f t="shared" si="36"/>
        <v>6609892.8285061531</v>
      </c>
      <c r="Y55" s="35">
        <f t="shared" ref="Y55:Y72" si="45">X55/R55</f>
        <v>66.327091655047937</v>
      </c>
      <c r="Z55" s="36">
        <f t="shared" ref="Z55:Z72" si="46">T55-Y55</f>
        <v>8.3728161294473722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4045</v>
      </c>
      <c r="E56" s="49">
        <f t="shared" si="37"/>
        <v>2</v>
      </c>
      <c r="F56" s="3">
        <f t="shared" si="38"/>
        <v>4.9443757725587149E-4</v>
      </c>
      <c r="G56" s="2">
        <v>0.5</v>
      </c>
      <c r="H56" s="3">
        <f t="shared" si="39"/>
        <v>2.4691358024691358E-3</v>
      </c>
      <c r="I56" s="3">
        <f t="shared" si="40"/>
        <v>0.9975308641975309</v>
      </c>
      <c r="J56" s="5">
        <f t="shared" ref="J56:J72" si="47">I55*J55</f>
        <v>99366.494428201448</v>
      </c>
      <c r="K56" s="5">
        <f t="shared" si="41"/>
        <v>245.34936895852209</v>
      </c>
      <c r="L56" s="5">
        <f t="shared" si="42"/>
        <v>496219.098718611</v>
      </c>
      <c r="M56" s="5">
        <f t="shared" si="32"/>
        <v>7046365.0247133179</v>
      </c>
      <c r="N56" s="33">
        <f t="shared" si="43"/>
        <v>70.912887339552469</v>
      </c>
      <c r="O56" s="4"/>
      <c r="Q56" s="27" t="s">
        <v>38</v>
      </c>
      <c r="R56" s="29">
        <f t="shared" si="33"/>
        <v>99366.494428201448</v>
      </c>
      <c r="S56" s="29">
        <f t="shared" si="34"/>
        <v>496219.098718611</v>
      </c>
      <c r="T56" s="35">
        <f t="shared" si="35"/>
        <v>70.912887339552469</v>
      </c>
      <c r="U56" s="42">
        <v>0.96170886472285344</v>
      </c>
      <c r="V56" s="43">
        <f>1-U56</f>
        <v>3.829113527714656E-2</v>
      </c>
      <c r="W56" s="29">
        <f t="shared" si="44"/>
        <v>477218.3060824729</v>
      </c>
      <c r="X56" s="29">
        <f t="shared" si="36"/>
        <v>6227200.7979597924</v>
      </c>
      <c r="Y56" s="35">
        <f t="shared" si="45"/>
        <v>62.66901971126029</v>
      </c>
      <c r="Z56" s="36">
        <f t="shared" si="46"/>
        <v>8.243867628292179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3970</v>
      </c>
      <c r="E57" s="49">
        <f t="shared" si="37"/>
        <v>2</v>
      </c>
      <c r="F57" s="3">
        <f t="shared" si="38"/>
        <v>5.0377833753148613E-4</v>
      </c>
      <c r="G57" s="2">
        <v>0.5</v>
      </c>
      <c r="H57" s="3">
        <f t="shared" si="39"/>
        <v>2.5157232704402519E-3</v>
      </c>
      <c r="I57" s="3">
        <f t="shared" si="40"/>
        <v>0.99748427672955975</v>
      </c>
      <c r="J57" s="5">
        <f t="shared" si="47"/>
        <v>99121.145059242932</v>
      </c>
      <c r="K57" s="5">
        <f t="shared" si="41"/>
        <v>249.36137121822125</v>
      </c>
      <c r="L57" s="5">
        <f t="shared" si="42"/>
        <v>494982.32186816912</v>
      </c>
      <c r="M57" s="5">
        <f t="shared" si="32"/>
        <v>6550145.9259947073</v>
      </c>
      <c r="N57" s="33">
        <f t="shared" si="43"/>
        <v>66.082226169600872</v>
      </c>
      <c r="O57" s="4"/>
      <c r="Q57" s="27" t="s">
        <v>40</v>
      </c>
      <c r="R57" s="29">
        <f t="shared" si="33"/>
        <v>99121.145059242932</v>
      </c>
      <c r="S57" s="29">
        <f t="shared" si="34"/>
        <v>494982.32186816912</v>
      </c>
      <c r="T57" s="35">
        <f t="shared" si="35"/>
        <v>66.082226169600872</v>
      </c>
      <c r="U57" s="42">
        <v>0.96170886472285344</v>
      </c>
      <c r="V57" s="43">
        <f>1-U57</f>
        <v>3.829113527714656E-2</v>
      </c>
      <c r="W57" s="29">
        <f t="shared" si="44"/>
        <v>476028.88682171894</v>
      </c>
      <c r="X57" s="29">
        <f t="shared" si="36"/>
        <v>5749982.4918773193</v>
      </c>
      <c r="Y57" s="35">
        <f t="shared" si="45"/>
        <v>58.009645554847637</v>
      </c>
      <c r="Z57" s="36">
        <f t="shared" si="46"/>
        <v>8.0725806147532353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3992</v>
      </c>
      <c r="E58" s="49">
        <f t="shared" si="37"/>
        <v>2</v>
      </c>
      <c r="F58" s="3">
        <f t="shared" si="38"/>
        <v>5.0100200400801599E-4</v>
      </c>
      <c r="G58" s="2">
        <v>0.5</v>
      </c>
      <c r="H58" s="3">
        <f t="shared" si="39"/>
        <v>2.5018764073054789E-3</v>
      </c>
      <c r="I58" s="3">
        <f t="shared" si="40"/>
        <v>0.99749812359269452</v>
      </c>
      <c r="J58" s="5">
        <f t="shared" si="47"/>
        <v>98871.783688024705</v>
      </c>
      <c r="K58" s="5">
        <f t="shared" si="41"/>
        <v>247.36498295727969</v>
      </c>
      <c r="L58" s="5">
        <f t="shared" si="42"/>
        <v>493740.5059827303</v>
      </c>
      <c r="M58" s="5">
        <f t="shared" si="32"/>
        <v>6055163.6041265382</v>
      </c>
      <c r="N58" s="33">
        <f t="shared" si="43"/>
        <v>61.242584873685615</v>
      </c>
      <c r="O58" s="4"/>
      <c r="Q58" s="27" t="s">
        <v>42</v>
      </c>
      <c r="R58" s="29">
        <f t="shared" si="33"/>
        <v>98871.783688024705</v>
      </c>
      <c r="S58" s="29">
        <f t="shared" si="34"/>
        <v>493740.5059827303</v>
      </c>
      <c r="T58" s="35">
        <f t="shared" si="35"/>
        <v>61.242584873685615</v>
      </c>
      <c r="U58" s="42">
        <v>0.96170886472285344</v>
      </c>
      <c r="V58" s="43">
        <f>1-U58</f>
        <v>3.829113527714656E-2</v>
      </c>
      <c r="W58" s="29">
        <f t="shared" si="44"/>
        <v>474834.62147633877</v>
      </c>
      <c r="X58" s="29">
        <f t="shared" si="36"/>
        <v>5273953.6050556004</v>
      </c>
      <c r="Y58" s="35">
        <f t="shared" si="45"/>
        <v>53.341341769425149</v>
      </c>
      <c r="Z58" s="36">
        <f t="shared" si="46"/>
        <v>7.9012431042604661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4369</v>
      </c>
      <c r="E59" s="49">
        <f t="shared" si="37"/>
        <v>5</v>
      </c>
      <c r="F59" s="3">
        <f t="shared" si="38"/>
        <v>1.1444266422522317E-3</v>
      </c>
      <c r="G59" s="2">
        <v>0.5</v>
      </c>
      <c r="H59" s="3">
        <f t="shared" si="39"/>
        <v>5.7058085130663018E-3</v>
      </c>
      <c r="I59" s="3">
        <f t="shared" si="40"/>
        <v>0.99429419148693365</v>
      </c>
      <c r="J59" s="5">
        <f t="shared" si="47"/>
        <v>98624.418705067423</v>
      </c>
      <c r="K59" s="5">
        <f t="shared" si="41"/>
        <v>562.73204784358916</v>
      </c>
      <c r="L59" s="5">
        <f t="shared" si="42"/>
        <v>491715.26340572815</v>
      </c>
      <c r="M59" s="5">
        <f t="shared" si="32"/>
        <v>5561423.0981438076</v>
      </c>
      <c r="N59" s="33">
        <f t="shared" si="43"/>
        <v>56.389920175601056</v>
      </c>
      <c r="O59" s="4"/>
      <c r="Q59" s="27" t="s">
        <v>44</v>
      </c>
      <c r="R59" s="29">
        <f t="shared" si="33"/>
        <v>98624.418705067423</v>
      </c>
      <c r="S59" s="29">
        <f t="shared" si="34"/>
        <v>491715.26340572815</v>
      </c>
      <c r="T59" s="35">
        <f t="shared" si="35"/>
        <v>56.389920175601056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473566.8835947162</v>
      </c>
      <c r="X59" s="29">
        <f t="shared" si="36"/>
        <v>4799118.9835792612</v>
      </c>
      <c r="Y59" s="35">
        <f t="shared" si="45"/>
        <v>48.66055533296317</v>
      </c>
      <c r="Z59" s="36">
        <f t="shared" si="46"/>
        <v>7.7293648426378851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4461</v>
      </c>
      <c r="E60" s="49">
        <f t="shared" si="37"/>
        <v>4</v>
      </c>
      <c r="F60" s="3">
        <f t="shared" si="38"/>
        <v>8.9665994171710377E-4</v>
      </c>
      <c r="G60" s="2">
        <v>0.5</v>
      </c>
      <c r="H60" s="3">
        <f t="shared" si="39"/>
        <v>4.4732721986132859E-3</v>
      </c>
      <c r="I60" s="3">
        <f t="shared" si="40"/>
        <v>0.99552672780138673</v>
      </c>
      <c r="J60" s="5">
        <f t="shared" si="47"/>
        <v>98061.686657223836</v>
      </c>
      <c r="K60" s="5">
        <f t="shared" si="41"/>
        <v>438.6566166728868</v>
      </c>
      <c r="L60" s="5">
        <f t="shared" si="42"/>
        <v>489211.79174443695</v>
      </c>
      <c r="M60" s="5">
        <f t="shared" si="32"/>
        <v>5069707.8347380795</v>
      </c>
      <c r="N60" s="33">
        <f t="shared" si="43"/>
        <v>51.699170262687026</v>
      </c>
      <c r="O60" s="4"/>
      <c r="Q60" s="27" t="s">
        <v>46</v>
      </c>
      <c r="R60" s="29">
        <f t="shared" si="33"/>
        <v>98061.686657223836</v>
      </c>
      <c r="S60" s="29">
        <f t="shared" si="34"/>
        <v>489211.79174443695</v>
      </c>
      <c r="T60" s="35">
        <f t="shared" si="35"/>
        <v>51.699170262687026</v>
      </c>
      <c r="U60" s="42">
        <v>0.95736753435116873</v>
      </c>
      <c r="V60" s="43">
        <f t="shared" si="48"/>
        <v>4.2632465648831275E-2</v>
      </c>
      <c r="W60" s="29">
        <f t="shared" si="44"/>
        <v>468355.48683788907</v>
      </c>
      <c r="X60" s="29">
        <f t="shared" si="36"/>
        <v>4325552.0999845453</v>
      </c>
      <c r="Y60" s="35">
        <f t="shared" si="45"/>
        <v>44.110521116209028</v>
      </c>
      <c r="Z60" s="36">
        <f t="shared" si="46"/>
        <v>7.5886491464779979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4437</v>
      </c>
      <c r="E61" s="49">
        <f t="shared" si="37"/>
        <v>10</v>
      </c>
      <c r="F61" s="3">
        <f t="shared" si="38"/>
        <v>2.25377507324769E-3</v>
      </c>
      <c r="G61" s="2">
        <v>0.5</v>
      </c>
      <c r="H61" s="3">
        <f t="shared" si="39"/>
        <v>1.120573733751681E-2</v>
      </c>
      <c r="I61" s="3">
        <f t="shared" si="40"/>
        <v>0.98879426266248316</v>
      </c>
      <c r="J61" s="5">
        <f t="shared" si="47"/>
        <v>97623.030040550948</v>
      </c>
      <c r="K61" s="5">
        <f t="shared" si="41"/>
        <v>1093.9380327269268</v>
      </c>
      <c r="L61" s="5">
        <f t="shared" si="42"/>
        <v>485380.30512093741</v>
      </c>
      <c r="M61" s="5">
        <f t="shared" si="32"/>
        <v>4580496.0429936424</v>
      </c>
      <c r="N61" s="33">
        <f t="shared" si="43"/>
        <v>46.920240450342327</v>
      </c>
      <c r="O61" s="4"/>
      <c r="Q61" s="27" t="s">
        <v>48</v>
      </c>
      <c r="R61" s="29">
        <f t="shared" si="33"/>
        <v>97623.030040550948</v>
      </c>
      <c r="S61" s="29">
        <f t="shared" si="34"/>
        <v>485380.30512093741</v>
      </c>
      <c r="T61" s="35">
        <f t="shared" si="35"/>
        <v>46.920240450342327</v>
      </c>
      <c r="U61" s="42">
        <v>0.95681081085376496</v>
      </c>
      <c r="V61" s="43">
        <f t="shared" si="48"/>
        <v>4.3189189146235041E-2</v>
      </c>
      <c r="W61" s="29">
        <f t="shared" si="44"/>
        <v>464417.12331521197</v>
      </c>
      <c r="X61" s="29">
        <f t="shared" si="36"/>
        <v>3857196.6131466567</v>
      </c>
      <c r="Y61" s="35">
        <f t="shared" si="45"/>
        <v>39.511133915270229</v>
      </c>
      <c r="Z61" s="36">
        <f t="shared" si="46"/>
        <v>7.4091065350720982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4803</v>
      </c>
      <c r="E62" s="49">
        <f t="shared" si="37"/>
        <v>15</v>
      </c>
      <c r="F62" s="3">
        <f t="shared" si="38"/>
        <v>3.1230480949406619E-3</v>
      </c>
      <c r="G62" s="2">
        <v>0.5</v>
      </c>
      <c r="H62" s="3">
        <f t="shared" si="39"/>
        <v>1.5494267121165169E-2</v>
      </c>
      <c r="I62" s="3">
        <f t="shared" si="40"/>
        <v>0.9845057328788348</v>
      </c>
      <c r="J62" s="5">
        <f t="shared" si="47"/>
        <v>96529.092007824016</v>
      </c>
      <c r="K62" s="5">
        <f t="shared" si="41"/>
        <v>1495.6475365327551</v>
      </c>
      <c r="L62" s="5">
        <f t="shared" si="42"/>
        <v>478906.34119778813</v>
      </c>
      <c r="M62" s="5">
        <f t="shared" si="32"/>
        <v>4095115.7378727049</v>
      </c>
      <c r="N62" s="33">
        <f t="shared" si="43"/>
        <v>42.423642993977211</v>
      </c>
      <c r="O62" s="4"/>
      <c r="Q62" s="27" t="s">
        <v>50</v>
      </c>
      <c r="R62" s="29">
        <f t="shared" si="33"/>
        <v>96529.092007824016</v>
      </c>
      <c r="S62" s="29">
        <f t="shared" si="34"/>
        <v>478906.34119778813</v>
      </c>
      <c r="T62" s="35">
        <f t="shared" si="35"/>
        <v>42.423642993977211</v>
      </c>
      <c r="U62" s="42">
        <v>0.94800928093814252</v>
      </c>
      <c r="V62" s="43">
        <f t="shared" si="48"/>
        <v>5.1990719061857482E-2</v>
      </c>
      <c r="W62" s="29">
        <f t="shared" si="44"/>
        <v>454007.65615563188</v>
      </c>
      <c r="X62" s="29">
        <f t="shared" si="36"/>
        <v>3392779.4898314448</v>
      </c>
      <c r="Y62" s="35">
        <f t="shared" si="45"/>
        <v>35.147740637158883</v>
      </c>
      <c r="Z62" s="36">
        <f t="shared" si="46"/>
        <v>7.2759023568183281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5251</v>
      </c>
      <c r="E63" s="49">
        <f t="shared" si="37"/>
        <v>20</v>
      </c>
      <c r="F63" s="3">
        <f t="shared" si="38"/>
        <v>3.8087983241287373E-3</v>
      </c>
      <c r="G63" s="2">
        <v>0.5</v>
      </c>
      <c r="H63" s="3">
        <f t="shared" si="39"/>
        <v>1.8864365214110543E-2</v>
      </c>
      <c r="I63" s="3">
        <f t="shared" si="40"/>
        <v>0.9811356347858895</v>
      </c>
      <c r="J63" s="5">
        <f t="shared" si="47"/>
        <v>95033.444471291252</v>
      </c>
      <c r="K63" s="5">
        <f t="shared" si="41"/>
        <v>1792.7456040613326</v>
      </c>
      <c r="L63" s="5">
        <f t="shared" si="42"/>
        <v>470685.35834630299</v>
      </c>
      <c r="M63" s="5">
        <f t="shared" si="32"/>
        <v>3616209.3966749166</v>
      </c>
      <c r="N63" s="33">
        <f t="shared" si="43"/>
        <v>38.051965987272418</v>
      </c>
      <c r="O63" s="4"/>
      <c r="Q63" s="27" t="s">
        <v>52</v>
      </c>
      <c r="R63" s="29">
        <f t="shared" si="33"/>
        <v>95033.444471291252</v>
      </c>
      <c r="S63" s="29">
        <f t="shared" si="34"/>
        <v>470685.35834630299</v>
      </c>
      <c r="T63" s="35">
        <f t="shared" si="35"/>
        <v>38.051965987272418</v>
      </c>
      <c r="U63" s="42">
        <v>0.94216194080535964</v>
      </c>
      <c r="V63" s="43">
        <f t="shared" si="48"/>
        <v>5.7838059194640357E-2</v>
      </c>
      <c r="W63" s="29">
        <f t="shared" si="44"/>
        <v>443461.83072821901</v>
      </c>
      <c r="X63" s="29">
        <f t="shared" si="36"/>
        <v>2938771.8336758129</v>
      </c>
      <c r="Y63" s="35">
        <f t="shared" si="45"/>
        <v>30.923553808086893</v>
      </c>
      <c r="Z63" s="36">
        <f t="shared" si="46"/>
        <v>7.1284121791855242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5304</v>
      </c>
      <c r="E64" s="49">
        <f t="shared" si="37"/>
        <v>16</v>
      </c>
      <c r="F64" s="3">
        <f t="shared" si="38"/>
        <v>3.0165912518853697E-3</v>
      </c>
      <c r="G64" s="2">
        <v>0.5</v>
      </c>
      <c r="H64" s="3">
        <f t="shared" si="39"/>
        <v>1.4970059880239521E-2</v>
      </c>
      <c r="I64" s="3">
        <f t="shared" si="40"/>
        <v>0.98502994011976053</v>
      </c>
      <c r="J64" s="5">
        <f t="shared" si="47"/>
        <v>93240.698867229919</v>
      </c>
      <c r="K64" s="5">
        <f t="shared" si="41"/>
        <v>1395.8188453178132</v>
      </c>
      <c r="L64" s="5">
        <f t="shared" si="42"/>
        <v>462713.94722285506</v>
      </c>
      <c r="M64" s="5">
        <f t="shared" si="32"/>
        <v>3145524.0383286136</v>
      </c>
      <c r="N64" s="33">
        <f t="shared" si="43"/>
        <v>33.735526186989247</v>
      </c>
      <c r="O64" s="4"/>
      <c r="Q64" s="27" t="s">
        <v>54</v>
      </c>
      <c r="R64" s="29">
        <f t="shared" si="33"/>
        <v>93240.698867229919</v>
      </c>
      <c r="S64" s="29">
        <f t="shared" si="34"/>
        <v>462713.94722285506</v>
      </c>
      <c r="T64" s="35">
        <f t="shared" si="35"/>
        <v>33.735526186989247</v>
      </c>
      <c r="U64" s="42">
        <v>0.92489605986448908</v>
      </c>
      <c r="V64" s="43">
        <f t="shared" si="48"/>
        <v>7.5103940135510916E-2</v>
      </c>
      <c r="W64" s="29">
        <f t="shared" si="44"/>
        <v>427962.30663076381</v>
      </c>
      <c r="X64" s="29">
        <f t="shared" si="36"/>
        <v>2495310.002947594</v>
      </c>
      <c r="Y64" s="35">
        <f t="shared" si="45"/>
        <v>26.762025952859815</v>
      </c>
      <c r="Z64" s="36">
        <f t="shared" si="46"/>
        <v>6.9735002341294319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4561</v>
      </c>
      <c r="E65" s="49">
        <f t="shared" si="37"/>
        <v>22</v>
      </c>
      <c r="F65" s="3">
        <f t="shared" si="38"/>
        <v>4.8235036176277135E-3</v>
      </c>
      <c r="G65" s="2">
        <v>0.5</v>
      </c>
      <c r="H65" s="3">
        <f t="shared" si="39"/>
        <v>2.3830155979202773E-2</v>
      </c>
      <c r="I65" s="3">
        <f t="shared" si="40"/>
        <v>0.97616984402079721</v>
      </c>
      <c r="J65" s="5">
        <f t="shared" si="47"/>
        <v>91844.880021912104</v>
      </c>
      <c r="K65" s="5">
        <f t="shared" si="41"/>
        <v>2188.6778168133301</v>
      </c>
      <c r="L65" s="5">
        <f t="shared" si="42"/>
        <v>453752.70556752715</v>
      </c>
      <c r="M65" s="5">
        <f t="shared" si="32"/>
        <v>2682810.0911057587</v>
      </c>
      <c r="N65" s="33">
        <f t="shared" si="43"/>
        <v>29.210230232384223</v>
      </c>
      <c r="O65" s="4"/>
      <c r="Q65" s="27" t="s">
        <v>56</v>
      </c>
      <c r="R65" s="29">
        <f t="shared" si="33"/>
        <v>91844.880021912104</v>
      </c>
      <c r="S65" s="29">
        <f t="shared" si="34"/>
        <v>453752.70556752715</v>
      </c>
      <c r="T65" s="35">
        <f t="shared" si="35"/>
        <v>29.210230232384223</v>
      </c>
      <c r="U65" s="42">
        <v>0.89970667843387275</v>
      </c>
      <c r="V65" s="43">
        <f t="shared" si="48"/>
        <v>0.10029332156612725</v>
      </c>
      <c r="W65" s="29">
        <f t="shared" si="44"/>
        <v>408244.33955654292</v>
      </c>
      <c r="X65" s="29">
        <f t="shared" si="36"/>
        <v>2067347.6963168303</v>
      </c>
      <c r="Y65" s="35">
        <f t="shared" si="45"/>
        <v>22.509122945379296</v>
      </c>
      <c r="Z65" s="36">
        <f t="shared" si="46"/>
        <v>6.7011072870049269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3515</v>
      </c>
      <c r="E66" s="49">
        <f t="shared" si="37"/>
        <v>23</v>
      </c>
      <c r="F66" s="3">
        <f t="shared" si="38"/>
        <v>6.543385490753912E-3</v>
      </c>
      <c r="G66" s="2">
        <v>0.5</v>
      </c>
      <c r="H66" s="3">
        <f t="shared" si="39"/>
        <v>3.2190342897130859E-2</v>
      </c>
      <c r="I66" s="3">
        <f t="shared" si="40"/>
        <v>0.96780965710286915</v>
      </c>
      <c r="J66" s="5">
        <f t="shared" si="47"/>
        <v>89656.202205098773</v>
      </c>
      <c r="K66" s="5">
        <f t="shared" si="41"/>
        <v>2886.0638918366294</v>
      </c>
      <c r="L66" s="5">
        <f t="shared" si="42"/>
        <v>441065.85129590228</v>
      </c>
      <c r="M66" s="5">
        <f t="shared" si="32"/>
        <v>2229057.3855382316</v>
      </c>
      <c r="N66" s="33">
        <f t="shared" si="43"/>
        <v>24.862277574941317</v>
      </c>
      <c r="O66" s="4"/>
      <c r="Q66" s="27" t="s">
        <v>58</v>
      </c>
      <c r="R66" s="29">
        <f t="shared" si="33"/>
        <v>89656.202205098773</v>
      </c>
      <c r="S66" s="29">
        <f t="shared" si="34"/>
        <v>441065.85129590228</v>
      </c>
      <c r="T66" s="35">
        <f t="shared" si="35"/>
        <v>24.862277574941317</v>
      </c>
      <c r="U66" s="42">
        <v>0.86438699185239576</v>
      </c>
      <c r="V66" s="43">
        <f t="shared" si="48"/>
        <v>0.13561300814760424</v>
      </c>
      <c r="W66" s="29">
        <f t="shared" si="44"/>
        <v>381251.5844104811</v>
      </c>
      <c r="X66" s="29">
        <f t="shared" si="36"/>
        <v>1659103.3567602874</v>
      </c>
      <c r="Y66" s="35">
        <f t="shared" si="45"/>
        <v>18.505171041763507</v>
      </c>
      <c r="Z66" s="36">
        <f t="shared" si="46"/>
        <v>6.3571065331778094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2640</v>
      </c>
      <c r="E67" s="49">
        <f t="shared" si="37"/>
        <v>50</v>
      </c>
      <c r="F67" s="3">
        <f t="shared" si="38"/>
        <v>1.893939393939394E-2</v>
      </c>
      <c r="G67" s="2">
        <v>0.5</v>
      </c>
      <c r="H67" s="3">
        <f t="shared" si="39"/>
        <v>9.0415913200723327E-2</v>
      </c>
      <c r="I67" s="3">
        <f t="shared" si="40"/>
        <v>0.90958408679927671</v>
      </c>
      <c r="J67" s="5">
        <f t="shared" si="47"/>
        <v>86770.138313262141</v>
      </c>
      <c r="K67" s="5">
        <f t="shared" si="41"/>
        <v>7845.4012941466672</v>
      </c>
      <c r="L67" s="5">
        <f t="shared" si="42"/>
        <v>414237.18833094405</v>
      </c>
      <c r="M67" s="5">
        <f t="shared" si="32"/>
        <v>1787991.5342423292</v>
      </c>
      <c r="N67" s="33">
        <f t="shared" si="43"/>
        <v>20.606069887629172</v>
      </c>
      <c r="O67" s="4"/>
      <c r="Q67" s="27" t="s">
        <v>60</v>
      </c>
      <c r="R67" s="29">
        <f t="shared" si="33"/>
        <v>86770.138313262141</v>
      </c>
      <c r="S67" s="29">
        <f t="shared" si="34"/>
        <v>414237.18833094405</v>
      </c>
      <c r="T67" s="35">
        <f t="shared" si="35"/>
        <v>20.606069887629172</v>
      </c>
      <c r="U67" s="42">
        <v>0.82345390469096191</v>
      </c>
      <c r="V67" s="43">
        <f t="shared" si="48"/>
        <v>0.17654609530903809</v>
      </c>
      <c r="W67" s="29">
        <f t="shared" si="44"/>
        <v>341105.23019932123</v>
      </c>
      <c r="X67" s="29">
        <f t="shared" si="36"/>
        <v>1277851.7723498063</v>
      </c>
      <c r="Y67" s="35">
        <f t="shared" si="45"/>
        <v>14.7268610744452</v>
      </c>
      <c r="Z67" s="36">
        <f t="shared" si="46"/>
        <v>5.8792088131839719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1969</v>
      </c>
      <c r="E68" s="49">
        <f t="shared" si="37"/>
        <v>41</v>
      </c>
      <c r="F68" s="3">
        <f t="shared" si="38"/>
        <v>2.0822752666328086E-2</v>
      </c>
      <c r="G68" s="2">
        <v>0.5</v>
      </c>
      <c r="H68" s="3">
        <f t="shared" si="39"/>
        <v>9.8962104755008454E-2</v>
      </c>
      <c r="I68" s="3">
        <f t="shared" si="40"/>
        <v>0.90103789524499156</v>
      </c>
      <c r="J68" s="5">
        <f t="shared" si="47"/>
        <v>78924.737019115477</v>
      </c>
      <c r="K68" s="5">
        <f t="shared" si="41"/>
        <v>7810.5580926471994</v>
      </c>
      <c r="L68" s="5">
        <f t="shared" si="42"/>
        <v>375097.28986395936</v>
      </c>
      <c r="M68" s="5">
        <f t="shared" si="32"/>
        <v>1373754.345911385</v>
      </c>
      <c r="N68" s="33">
        <f t="shared" si="43"/>
        <v>17.405878027552546</v>
      </c>
      <c r="O68" s="4"/>
      <c r="Q68" s="27" t="s">
        <v>62</v>
      </c>
      <c r="R68" s="29">
        <f t="shared" si="33"/>
        <v>78924.737019115477</v>
      </c>
      <c r="S68" s="29">
        <f t="shared" si="34"/>
        <v>375097.28986395936</v>
      </c>
      <c r="T68" s="35">
        <f t="shared" si="35"/>
        <v>17.405878027552546</v>
      </c>
      <c r="U68" s="42">
        <v>0.7557222850963411</v>
      </c>
      <c r="V68" s="43">
        <f t="shared" si="48"/>
        <v>0.2442777149036589</v>
      </c>
      <c r="W68" s="29">
        <f t="shared" si="44"/>
        <v>283469.38102943602</v>
      </c>
      <c r="X68" s="29">
        <f t="shared" si="36"/>
        <v>936746.54215048498</v>
      </c>
      <c r="Y68" s="35">
        <f t="shared" si="45"/>
        <v>11.868858580087585</v>
      </c>
      <c r="Z68" s="36">
        <f t="shared" si="46"/>
        <v>5.5370194474649619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1277</v>
      </c>
      <c r="E69" s="49">
        <f t="shared" si="37"/>
        <v>38</v>
      </c>
      <c r="F69" s="3">
        <f t="shared" si="38"/>
        <v>2.975724353954581E-2</v>
      </c>
      <c r="G69" s="2">
        <v>0.5</v>
      </c>
      <c r="H69" s="3">
        <f t="shared" si="39"/>
        <v>0.13848396501457724</v>
      </c>
      <c r="I69" s="3">
        <f t="shared" si="40"/>
        <v>0.86151603498542273</v>
      </c>
      <c r="J69" s="5">
        <f t="shared" si="47"/>
        <v>71114.178926468274</v>
      </c>
      <c r="K69" s="5">
        <f t="shared" si="41"/>
        <v>9848.1734664934193</v>
      </c>
      <c r="L69" s="5">
        <f t="shared" si="42"/>
        <v>330950.46096610778</v>
      </c>
      <c r="M69" s="5">
        <f t="shared" si="32"/>
        <v>998657.05604742572</v>
      </c>
      <c r="N69" s="33">
        <f t="shared" si="43"/>
        <v>14.043009019059792</v>
      </c>
      <c r="O69" s="4"/>
      <c r="Q69" s="27" t="s">
        <v>64</v>
      </c>
      <c r="R69" s="29">
        <f t="shared" si="33"/>
        <v>71114.178926468274</v>
      </c>
      <c r="S69" s="29">
        <f t="shared" si="34"/>
        <v>330950.46096610778</v>
      </c>
      <c r="T69" s="35">
        <f t="shared" si="35"/>
        <v>14.043009019059792</v>
      </c>
      <c r="U69" s="42">
        <v>0.69850988448397933</v>
      </c>
      <c r="V69" s="43">
        <f t="shared" si="48"/>
        <v>0.30149011551602067</v>
      </c>
      <c r="W69" s="29">
        <f t="shared" si="44"/>
        <v>231172.16825935565</v>
      </c>
      <c r="X69" s="29">
        <f t="shared" si="36"/>
        <v>653277.16112104896</v>
      </c>
      <c r="Y69" s="35">
        <f t="shared" si="45"/>
        <v>9.1863137700926636</v>
      </c>
      <c r="Z69" s="36">
        <f t="shared" si="46"/>
        <v>4.856695248967128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811</v>
      </c>
      <c r="E70" s="49">
        <f t="shared" si="37"/>
        <v>40</v>
      </c>
      <c r="F70" s="3">
        <f t="shared" si="38"/>
        <v>4.9321824907521579E-2</v>
      </c>
      <c r="G70" s="2">
        <v>0.5</v>
      </c>
      <c r="H70" s="3">
        <f t="shared" si="39"/>
        <v>0.21953896816684959</v>
      </c>
      <c r="I70" s="3">
        <f t="shared" si="40"/>
        <v>0.78046103183315041</v>
      </c>
      <c r="J70" s="5">
        <f t="shared" si="47"/>
        <v>61266.005459974855</v>
      </c>
      <c r="K70" s="5">
        <f t="shared" si="41"/>
        <v>13450.275622387453</v>
      </c>
      <c r="L70" s="5">
        <f t="shared" si="42"/>
        <v>272704.33824390569</v>
      </c>
      <c r="M70" s="5">
        <f t="shared" si="32"/>
        <v>667706.59508131794</v>
      </c>
      <c r="N70" s="33">
        <f t="shared" si="43"/>
        <v>10.898484242089708</v>
      </c>
      <c r="O70" s="4"/>
      <c r="Q70" s="27" t="s">
        <v>66</v>
      </c>
      <c r="R70" s="29">
        <f t="shared" si="33"/>
        <v>61266.005459974855</v>
      </c>
      <c r="S70" s="29">
        <f t="shared" si="34"/>
        <v>272704.33824390569</v>
      </c>
      <c r="T70" s="35">
        <f t="shared" si="35"/>
        <v>10.898484242089708</v>
      </c>
      <c r="U70" s="42">
        <v>0.67065690345363116</v>
      </c>
      <c r="V70" s="43">
        <f t="shared" si="48"/>
        <v>0.32934309654636884</v>
      </c>
      <c r="W70" s="29">
        <f t="shared" si="44"/>
        <v>182891.04704502944</v>
      </c>
      <c r="X70" s="29">
        <f t="shared" si="36"/>
        <v>422104.99286169338</v>
      </c>
      <c r="Y70" s="35">
        <f t="shared" si="45"/>
        <v>6.8897097124677895</v>
      </c>
      <c r="Z70" s="36">
        <f t="shared" si="46"/>
        <v>4.0087745296219186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442</v>
      </c>
      <c r="E71" s="49">
        <f t="shared" si="49"/>
        <v>37</v>
      </c>
      <c r="F71" s="3">
        <f t="shared" si="38"/>
        <v>8.3710407239818999E-2</v>
      </c>
      <c r="G71" s="2">
        <v>0.5</v>
      </c>
      <c r="H71" s="3">
        <f t="shared" si="39"/>
        <v>0.3461178671655753</v>
      </c>
      <c r="I71" s="3">
        <f t="shared" si="40"/>
        <v>0.65388213283442465</v>
      </c>
      <c r="J71" s="5">
        <f t="shared" si="47"/>
        <v>47815.729837587402</v>
      </c>
      <c r="K71" s="5">
        <f t="shared" si="41"/>
        <v>16549.878428351112</v>
      </c>
      <c r="L71" s="5">
        <f t="shared" si="42"/>
        <v>197703.95311705919</v>
      </c>
      <c r="M71" s="5">
        <f>L71+M72</f>
        <v>395002.25683741231</v>
      </c>
      <c r="N71" s="33">
        <f t="shared" si="43"/>
        <v>8.2609270668688097</v>
      </c>
      <c r="O71" s="4"/>
      <c r="Q71" s="27" t="s">
        <v>68</v>
      </c>
      <c r="R71" s="29">
        <f t="shared" si="33"/>
        <v>47815.729837587402</v>
      </c>
      <c r="S71" s="29">
        <f t="shared" si="34"/>
        <v>197703.95311705919</v>
      </c>
      <c r="T71" s="35">
        <f t="shared" si="35"/>
        <v>8.2609270668688097</v>
      </c>
      <c r="U71" s="42">
        <v>0.63527807449444496</v>
      </c>
      <c r="V71" s="43">
        <f t="shared" si="48"/>
        <v>0.36472192550555504</v>
      </c>
      <c r="W71" s="29">
        <f t="shared" si="44"/>
        <v>125596.98665614538</v>
      </c>
      <c r="X71" s="29">
        <f>X72+W71</f>
        <v>239213.94581666391</v>
      </c>
      <c r="Y71" s="35">
        <f t="shared" si="45"/>
        <v>5.002829542269593</v>
      </c>
      <c r="Z71" s="36">
        <f t="shared" si="46"/>
        <v>3.2580975245992168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366</v>
      </c>
      <c r="E72" s="50">
        <f t="shared" si="49"/>
        <v>58</v>
      </c>
      <c r="F72" s="17">
        <f t="shared" si="38"/>
        <v>0.15846994535519127</v>
      </c>
      <c r="G72" s="12"/>
      <c r="H72" s="17">
        <v>1</v>
      </c>
      <c r="I72" s="17">
        <f t="shared" si="40"/>
        <v>0</v>
      </c>
      <c r="J72" s="21">
        <f t="shared" si="47"/>
        <v>31265.851409236286</v>
      </c>
      <c r="K72" s="21">
        <f t="shared" si="41"/>
        <v>31265.851409236286</v>
      </c>
      <c r="L72" s="21">
        <f>K72/F72</f>
        <v>197298.30372035311</v>
      </c>
      <c r="M72" s="21">
        <f>L72</f>
        <v>197298.30372035311</v>
      </c>
      <c r="N72" s="34">
        <f t="shared" si="43"/>
        <v>6.3103448275862073</v>
      </c>
      <c r="O72" s="4"/>
      <c r="Q72" s="30" t="s">
        <v>69</v>
      </c>
      <c r="R72" s="31">
        <f t="shared" si="33"/>
        <v>31265.851409236286</v>
      </c>
      <c r="S72" s="31">
        <f t="shared" si="34"/>
        <v>197298.30372035311</v>
      </c>
      <c r="T72" s="38">
        <f t="shared" si="35"/>
        <v>6.3103448275862073</v>
      </c>
      <c r="U72" s="44">
        <v>0.57586384179742911</v>
      </c>
      <c r="V72" s="45">
        <f t="shared" si="48"/>
        <v>0.42413615820257089</v>
      </c>
      <c r="W72" s="31">
        <f t="shared" si="44"/>
        <v>113616.95916051854</v>
      </c>
      <c r="X72" s="31">
        <f>W72</f>
        <v>113616.95916051854</v>
      </c>
      <c r="Y72" s="38">
        <f t="shared" si="45"/>
        <v>3.6338994154803284</v>
      </c>
      <c r="Z72" s="37">
        <f t="shared" si="46"/>
        <v>2.6764454121058789</v>
      </c>
    </row>
    <row r="73" spans="1:26" s="2" customFormat="1" ht="13.2" x14ac:dyDescent="0.25">
      <c r="B73" s="2" t="s">
        <v>70</v>
      </c>
      <c r="D73" s="25">
        <f>SUM(D54:D72)</f>
        <v>59542</v>
      </c>
      <c r="E73" s="25">
        <f>SUM(E54:E72)</f>
        <v>389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73.510407414346716</v>
      </c>
      <c r="F78" s="55">
        <f>$Y$4</f>
        <v>66.514574803062303</v>
      </c>
      <c r="G78" s="55">
        <f>E78-F78</f>
        <v>6.9958326112844134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78.154839793741402</v>
      </c>
      <c r="F79" s="55">
        <f>$Y$29</f>
        <v>69.416296724042283</v>
      </c>
      <c r="G79" s="55">
        <f t="shared" ref="G79:G80" si="50">E79-F79</f>
        <v>8.7385430696991193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75.440534176705498</v>
      </c>
      <c r="F80" s="55">
        <f>$Y$54</f>
        <v>67.058321373364336</v>
      </c>
      <c r="G80" s="55">
        <f t="shared" si="50"/>
        <v>8.3822128033411616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0BD52-6858-A14B-B143-4ED1FCC27442}">
  <dimension ref="A1:Z80"/>
  <sheetViews>
    <sheetView topLeftCell="A28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1" t="s">
        <v>87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Q1" s="66" t="s">
        <v>90</v>
      </c>
      <c r="R1" s="67"/>
      <c r="S1" s="67"/>
      <c r="T1" s="67"/>
      <c r="U1" s="67"/>
      <c r="V1" s="67"/>
      <c r="W1" s="67"/>
      <c r="X1" s="67"/>
      <c r="Y1" s="67"/>
      <c r="Z1" s="68"/>
    </row>
    <row r="2" spans="1:26" s="9" customFormat="1" ht="35.549999999999997" customHeight="1" x14ac:dyDescent="0.25">
      <c r="A2" s="7"/>
      <c r="B2" s="62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70" t="s">
        <v>15</v>
      </c>
      <c r="V2" s="70" t="s">
        <v>16</v>
      </c>
      <c r="W2" s="71" t="s">
        <v>17</v>
      </c>
      <c r="X2" s="71" t="s">
        <v>18</v>
      </c>
      <c r="Y2" s="72" t="s">
        <v>19</v>
      </c>
      <c r="Z2" s="72" t="s">
        <v>20</v>
      </c>
    </row>
    <row r="3" spans="1:26" s="10" customFormat="1" ht="23.25" customHeight="1" thickBot="1" x14ac:dyDescent="0.35">
      <c r="B3" s="63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0"/>
      <c r="V3" s="70"/>
      <c r="W3" s="71"/>
      <c r="X3" s="71"/>
      <c r="Y3" s="72"/>
      <c r="Z3" s="72"/>
    </row>
    <row r="4" spans="1:26" s="2" customFormat="1" x14ac:dyDescent="0.25">
      <c r="A4" s="2">
        <v>1</v>
      </c>
      <c r="B4" s="1">
        <v>0</v>
      </c>
      <c r="C4" s="1">
        <v>1</v>
      </c>
      <c r="D4">
        <v>279</v>
      </c>
      <c r="E4" s="51">
        <v>1</v>
      </c>
      <c r="F4" s="3">
        <f>E4/D4</f>
        <v>3.5842293906810036E-3</v>
      </c>
      <c r="G4" s="2">
        <v>0.3</v>
      </c>
      <c r="H4" s="18">
        <f>C4*F4/(1+(1-G4)*C4*F4)</f>
        <v>3.5752592062924561E-3</v>
      </c>
      <c r="I4" s="18">
        <f>1-H4</f>
        <v>0.99642474079370758</v>
      </c>
      <c r="J4" s="41">
        <v>100000</v>
      </c>
      <c r="K4" s="20">
        <f>J4*H4</f>
        <v>357.5259206292456</v>
      </c>
      <c r="L4" s="20">
        <f>C4*(J5+G4*K4)</f>
        <v>99749.731855559541</v>
      </c>
      <c r="M4" s="5">
        <f t="shared" ref="M4:M20" si="0">L4+M5</f>
        <v>7289878.9371583853</v>
      </c>
      <c r="N4" s="32">
        <f>M4/J4</f>
        <v>72.89878937158386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99749.731855559541</v>
      </c>
      <c r="T4" s="35">
        <f t="shared" ref="T4:T22" si="3">N4</f>
        <v>72.89878937158386</v>
      </c>
      <c r="U4" s="42">
        <v>0.96680194174873568</v>
      </c>
      <c r="V4" s="43">
        <f>1-U4</f>
        <v>3.3198058251264317E-2</v>
      </c>
      <c r="W4" s="29">
        <f>S4*U4</f>
        <v>96438.234446870672</v>
      </c>
      <c r="X4" s="29">
        <f t="shared" ref="X4:X20" si="4">X5+W4</f>
        <v>6608908.3963377839</v>
      </c>
      <c r="Y4" s="40">
        <f>X4/R4</f>
        <v>66.089083963377846</v>
      </c>
      <c r="Z4" s="36">
        <f>T4-Y4</f>
        <v>6.809705408206014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1276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99642.474079370761</v>
      </c>
      <c r="K5" s="5">
        <f t="shared" ref="K5:K22" si="8">J5*H5</f>
        <v>0</v>
      </c>
      <c r="L5" s="5">
        <f t="shared" ref="L5:L21" si="9">C5*(J6+G5*K5)</f>
        <v>398569.89631748304</v>
      </c>
      <c r="M5" s="5">
        <f t="shared" si="0"/>
        <v>7190129.2053028261</v>
      </c>
      <c r="N5" s="33">
        <f t="shared" ref="N5:N22" si="10">M5/J5</f>
        <v>72.159280183824919</v>
      </c>
      <c r="O5" s="4"/>
      <c r="Q5" s="27" t="s">
        <v>36</v>
      </c>
      <c r="R5" s="29">
        <f t="shared" si="1"/>
        <v>99642.474079370761</v>
      </c>
      <c r="S5" s="29">
        <f t="shared" si="2"/>
        <v>398569.89631748304</v>
      </c>
      <c r="T5" s="35">
        <f t="shared" si="3"/>
        <v>72.159280183824919</v>
      </c>
      <c r="U5" s="42">
        <v>0.96680194174873568</v>
      </c>
      <c r="V5" s="43">
        <f>1-U5</f>
        <v>3.3198058251264317E-2</v>
      </c>
      <c r="W5" s="29">
        <f t="shared" ref="W5:W22" si="11">S5*U5</f>
        <v>385338.14968233486</v>
      </c>
      <c r="X5" s="29">
        <f t="shared" si="4"/>
        <v>6512470.1618909128</v>
      </c>
      <c r="Y5" s="35">
        <f t="shared" ref="Y5:Y22" si="12">X5/R5</f>
        <v>65.358374749942172</v>
      </c>
      <c r="Z5" s="36">
        <f t="shared" ref="Z5:Z22" si="13">T5-Y5</f>
        <v>6.8009054338827468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2036</v>
      </c>
      <c r="E6" s="51">
        <v>3</v>
      </c>
      <c r="F6" s="3">
        <f t="shared" si="5"/>
        <v>1.4734774066797642E-3</v>
      </c>
      <c r="G6" s="2">
        <v>0.5</v>
      </c>
      <c r="H6" s="3">
        <f t="shared" si="6"/>
        <v>7.3403474431123069E-3</v>
      </c>
      <c r="I6" s="3">
        <f t="shared" si="7"/>
        <v>0.99265965255688771</v>
      </c>
      <c r="J6" s="5">
        <f t="shared" ref="J6:J22" si="14">I5*J5</f>
        <v>99642.474079370761</v>
      </c>
      <c r="K6" s="5">
        <f t="shared" si="8"/>
        <v>731.41037983389344</v>
      </c>
      <c r="L6" s="5">
        <f t="shared" si="9"/>
        <v>496383.8444472691</v>
      </c>
      <c r="M6" s="5">
        <f t="shared" si="0"/>
        <v>6791559.3089853432</v>
      </c>
      <c r="N6" s="33">
        <f t="shared" si="10"/>
        <v>68.159280183824919</v>
      </c>
      <c r="O6" s="4"/>
      <c r="Q6" s="27" t="s">
        <v>38</v>
      </c>
      <c r="R6" s="29">
        <f t="shared" si="1"/>
        <v>99642.474079370761</v>
      </c>
      <c r="S6" s="29">
        <f t="shared" si="2"/>
        <v>496383.8444472691</v>
      </c>
      <c r="T6" s="35">
        <f t="shared" si="3"/>
        <v>68.159280183824919</v>
      </c>
      <c r="U6" s="42">
        <v>0.96680194174873568</v>
      </c>
      <c r="V6" s="43">
        <f>1-U6</f>
        <v>3.3198058251264317E-2</v>
      </c>
      <c r="W6" s="29">
        <f t="shared" si="11"/>
        <v>479904.86466432211</v>
      </c>
      <c r="X6" s="29">
        <f t="shared" si="4"/>
        <v>6127132.0122085782</v>
      </c>
      <c r="Y6" s="35">
        <f t="shared" si="12"/>
        <v>61.491166982947227</v>
      </c>
      <c r="Z6" s="36">
        <f t="shared" si="13"/>
        <v>6.6681132008776913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2043</v>
      </c>
      <c r="E7" s="51">
        <v>2</v>
      </c>
      <c r="F7" s="3">
        <f t="shared" si="5"/>
        <v>9.7895252080274116E-4</v>
      </c>
      <c r="G7" s="2">
        <v>0.5</v>
      </c>
      <c r="H7" s="3">
        <f t="shared" si="6"/>
        <v>4.8828125E-3</v>
      </c>
      <c r="I7" s="3">
        <f t="shared" si="7"/>
        <v>0.9951171875</v>
      </c>
      <c r="J7" s="5">
        <f t="shared" si="14"/>
        <v>98911.06369953687</v>
      </c>
      <c r="K7" s="5">
        <f t="shared" si="8"/>
        <v>482.96417822039484</v>
      </c>
      <c r="L7" s="5">
        <f t="shared" si="9"/>
        <v>493347.90805213334</v>
      </c>
      <c r="M7" s="5">
        <f t="shared" si="0"/>
        <v>6295175.4645380741</v>
      </c>
      <c r="N7" s="33">
        <f t="shared" si="10"/>
        <v>63.644806041728472</v>
      </c>
      <c r="O7" s="4"/>
      <c r="Q7" s="27" t="s">
        <v>40</v>
      </c>
      <c r="R7" s="29">
        <f t="shared" si="1"/>
        <v>98911.06369953687</v>
      </c>
      <c r="S7" s="29">
        <f t="shared" si="2"/>
        <v>493347.90805213334</v>
      </c>
      <c r="T7" s="35">
        <f t="shared" si="3"/>
        <v>63.644806041728472</v>
      </c>
      <c r="U7" s="42">
        <v>0.96680194174873568</v>
      </c>
      <c r="V7" s="43">
        <f>1-U7</f>
        <v>3.3198058251264317E-2</v>
      </c>
      <c r="W7" s="29">
        <f t="shared" si="11"/>
        <v>476969.71546247922</v>
      </c>
      <c r="X7" s="29">
        <f t="shared" si="4"/>
        <v>5647227.1475442564</v>
      </c>
      <c r="Y7" s="35">
        <f t="shared" si="12"/>
        <v>57.09398864316023</v>
      </c>
      <c r="Z7" s="36">
        <f t="shared" si="13"/>
        <v>6.5508173985682419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2055</v>
      </c>
      <c r="E8" s="51">
        <v>1</v>
      </c>
      <c r="F8" s="3">
        <f t="shared" si="5"/>
        <v>4.8661800486618007E-4</v>
      </c>
      <c r="G8" s="2">
        <v>0.5</v>
      </c>
      <c r="H8" s="3">
        <f t="shared" si="6"/>
        <v>2.4301336573511541E-3</v>
      </c>
      <c r="I8" s="3">
        <f t="shared" si="7"/>
        <v>0.99756986634264888</v>
      </c>
      <c r="J8" s="5">
        <f t="shared" si="14"/>
        <v>98428.099521316472</v>
      </c>
      <c r="K8" s="5">
        <f t="shared" si="8"/>
        <v>239.19343747586018</v>
      </c>
      <c r="L8" s="5">
        <f t="shared" si="9"/>
        <v>491542.51401289273</v>
      </c>
      <c r="M8" s="5">
        <f t="shared" si="0"/>
        <v>5801827.5564859407</v>
      </c>
      <c r="N8" s="33">
        <f t="shared" si="10"/>
        <v>58.944829623876309</v>
      </c>
      <c r="O8" s="4"/>
      <c r="Q8" s="27" t="s">
        <v>42</v>
      </c>
      <c r="R8" s="29">
        <f t="shared" si="1"/>
        <v>98428.099521316472</v>
      </c>
      <c r="S8" s="29">
        <f t="shared" si="2"/>
        <v>491542.51401289273</v>
      </c>
      <c r="T8" s="35">
        <f t="shared" si="3"/>
        <v>58.944829623876309</v>
      </c>
      <c r="U8" s="42">
        <v>0.96680194174873568</v>
      </c>
      <c r="V8" s="43">
        <f>1-U8</f>
        <v>3.3198058251264317E-2</v>
      </c>
      <c r="W8" s="29">
        <f t="shared" si="11"/>
        <v>475224.25699971983</v>
      </c>
      <c r="X8" s="29">
        <f t="shared" si="4"/>
        <v>5170257.4320817776</v>
      </c>
      <c r="Y8" s="35">
        <f t="shared" si="12"/>
        <v>52.528266391672638</v>
      </c>
      <c r="Z8" s="36">
        <f t="shared" si="13"/>
        <v>6.4165632322036714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2085</v>
      </c>
      <c r="E9" s="51">
        <v>3</v>
      </c>
      <c r="F9" s="3">
        <f t="shared" si="5"/>
        <v>1.4388489208633094E-3</v>
      </c>
      <c r="G9" s="2">
        <v>0.5</v>
      </c>
      <c r="H9" s="3">
        <f t="shared" si="6"/>
        <v>7.168458781362008E-3</v>
      </c>
      <c r="I9" s="3">
        <f t="shared" si="7"/>
        <v>0.99283154121863804</v>
      </c>
      <c r="J9" s="5">
        <f t="shared" si="14"/>
        <v>98188.906083840615</v>
      </c>
      <c r="K9" s="5">
        <f t="shared" si="8"/>
        <v>703.86312604903674</v>
      </c>
      <c r="L9" s="5">
        <f t="shared" si="9"/>
        <v>489184.87260408053</v>
      </c>
      <c r="M9" s="5">
        <f t="shared" si="0"/>
        <v>5310285.042473048</v>
      </c>
      <c r="N9" s="33">
        <f t="shared" si="10"/>
        <v>54.082332253897931</v>
      </c>
      <c r="O9" s="4"/>
      <c r="Q9" s="27" t="s">
        <v>44</v>
      </c>
      <c r="R9" s="29">
        <f t="shared" si="1"/>
        <v>98188.906083840615</v>
      </c>
      <c r="S9" s="29">
        <f t="shared" si="2"/>
        <v>489184.87260408053</v>
      </c>
      <c r="T9" s="35">
        <f t="shared" si="3"/>
        <v>54.082332253897931</v>
      </c>
      <c r="U9" s="42">
        <v>0.9555940589531835</v>
      </c>
      <c r="V9" s="43">
        <f t="shared" ref="V9:V22" si="15">1-U9</f>
        <v>4.4405941046816499E-2</v>
      </c>
      <c r="W9" s="29">
        <f t="shared" si="11"/>
        <v>467462.15799022932</v>
      </c>
      <c r="X9" s="29">
        <f t="shared" si="4"/>
        <v>4695033.1750820577</v>
      </c>
      <c r="Y9" s="35">
        <f t="shared" si="12"/>
        <v>47.816330401655634</v>
      </c>
      <c r="Z9" s="36">
        <f t="shared" si="13"/>
        <v>6.2660018522422973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2361</v>
      </c>
      <c r="E10" s="51">
        <v>3</v>
      </c>
      <c r="F10" s="3">
        <f t="shared" si="5"/>
        <v>1.2706480304955528E-3</v>
      </c>
      <c r="G10" s="2">
        <v>0.5</v>
      </c>
      <c r="H10" s="3">
        <f t="shared" si="6"/>
        <v>6.3331222292590259E-3</v>
      </c>
      <c r="I10" s="3">
        <f t="shared" si="7"/>
        <v>0.99366687777074092</v>
      </c>
      <c r="J10" s="5">
        <f t="shared" si="14"/>
        <v>97485.042957791578</v>
      </c>
      <c r="K10" s="5">
        <f t="shared" si="8"/>
        <v>617.38469257626093</v>
      </c>
      <c r="L10" s="5">
        <f t="shared" si="9"/>
        <v>485881.75305751723</v>
      </c>
      <c r="M10" s="5">
        <f t="shared" si="0"/>
        <v>4821100.1698689675</v>
      </c>
      <c r="N10" s="33">
        <f t="shared" si="10"/>
        <v>49.454767865839429</v>
      </c>
      <c r="O10" s="4"/>
      <c r="Q10" s="27" t="s">
        <v>46</v>
      </c>
      <c r="R10" s="29">
        <f t="shared" si="1"/>
        <v>97485.042957791578</v>
      </c>
      <c r="S10" s="29">
        <f t="shared" si="2"/>
        <v>485881.75305751723</v>
      </c>
      <c r="T10" s="35">
        <f t="shared" si="3"/>
        <v>49.454767865839429</v>
      </c>
      <c r="U10" s="42">
        <v>0.96363095511775332</v>
      </c>
      <c r="V10" s="43">
        <f t="shared" si="15"/>
        <v>3.6369044882246682E-2</v>
      </c>
      <c r="W10" s="29">
        <f t="shared" si="11"/>
        <v>468210.69777310366</v>
      </c>
      <c r="X10" s="29">
        <f t="shared" si="4"/>
        <v>4227571.0170918284</v>
      </c>
      <c r="Y10" s="35">
        <f t="shared" si="12"/>
        <v>43.366355379483743</v>
      </c>
      <c r="Z10" s="36">
        <f t="shared" si="13"/>
        <v>6.0884124863556863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2203</v>
      </c>
      <c r="E11" s="51">
        <v>9</v>
      </c>
      <c r="F11" s="3">
        <f t="shared" si="5"/>
        <v>4.0853381752156154E-3</v>
      </c>
      <c r="G11" s="2">
        <v>0.5</v>
      </c>
      <c r="H11" s="3">
        <f t="shared" si="6"/>
        <v>2.022017524151876E-2</v>
      </c>
      <c r="I11" s="3">
        <f t="shared" si="7"/>
        <v>0.97977982475848124</v>
      </c>
      <c r="J11" s="5">
        <f t="shared" si="14"/>
        <v>96867.658265215316</v>
      </c>
      <c r="K11" s="5">
        <f t="shared" si="8"/>
        <v>1958.6810253582069</v>
      </c>
      <c r="L11" s="5">
        <f t="shared" si="9"/>
        <v>479441.58876268106</v>
      </c>
      <c r="M11" s="5">
        <f t="shared" si="0"/>
        <v>4335218.4168114504</v>
      </c>
      <c r="N11" s="33">
        <f t="shared" si="10"/>
        <v>44.754033435411387</v>
      </c>
      <c r="O11" s="4"/>
      <c r="Q11" s="27" t="s">
        <v>48</v>
      </c>
      <c r="R11" s="29">
        <f t="shared" si="1"/>
        <v>96867.658265215316</v>
      </c>
      <c r="S11" s="29">
        <f t="shared" si="2"/>
        <v>479441.58876268106</v>
      </c>
      <c r="T11" s="35">
        <f t="shared" si="3"/>
        <v>44.754033435411387</v>
      </c>
      <c r="U11" s="42">
        <v>0.96005435016735896</v>
      </c>
      <c r="V11" s="43">
        <f t="shared" si="15"/>
        <v>3.9945649832641039E-2</v>
      </c>
      <c r="W11" s="29">
        <f t="shared" si="11"/>
        <v>460289.98294276191</v>
      </c>
      <c r="X11" s="29">
        <f t="shared" si="4"/>
        <v>3759360.3193187248</v>
      </c>
      <c r="Y11" s="35">
        <f t="shared" si="12"/>
        <v>38.809241253937614</v>
      </c>
      <c r="Z11" s="36">
        <f t="shared" si="13"/>
        <v>5.9447921814737725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2431</v>
      </c>
      <c r="E12" s="51">
        <v>7</v>
      </c>
      <c r="F12" s="3">
        <f t="shared" si="5"/>
        <v>2.8794734677087619E-3</v>
      </c>
      <c r="G12" s="2">
        <v>0.5</v>
      </c>
      <c r="H12" s="3">
        <f t="shared" si="6"/>
        <v>1.4294465999591586E-2</v>
      </c>
      <c r="I12" s="3">
        <f t="shared" si="7"/>
        <v>0.98570553400040839</v>
      </c>
      <c r="J12" s="5">
        <f t="shared" si="14"/>
        <v>94908.977239857108</v>
      </c>
      <c r="K12" s="5">
        <f t="shared" si="8"/>
        <v>1356.6731482111491</v>
      </c>
      <c r="L12" s="5">
        <f t="shared" si="9"/>
        <v>471153.20332875766</v>
      </c>
      <c r="M12" s="5">
        <f t="shared" si="0"/>
        <v>3855776.8280487694</v>
      </c>
      <c r="N12" s="33">
        <f t="shared" si="10"/>
        <v>40.626049718187595</v>
      </c>
      <c r="O12" s="4"/>
      <c r="Q12" s="27" t="s">
        <v>50</v>
      </c>
      <c r="R12" s="29">
        <f t="shared" si="1"/>
        <v>94908.977239857108</v>
      </c>
      <c r="S12" s="29">
        <f t="shared" si="2"/>
        <v>471153.20332875766</v>
      </c>
      <c r="T12" s="35">
        <f t="shared" si="3"/>
        <v>40.626049718187595</v>
      </c>
      <c r="U12" s="42">
        <v>0.94127750867207383</v>
      </c>
      <c r="V12" s="43">
        <f t="shared" si="15"/>
        <v>5.8722491327926174E-2</v>
      </c>
      <c r="W12" s="29">
        <f t="shared" si="11"/>
        <v>443485.91343216004</v>
      </c>
      <c r="X12" s="29">
        <f t="shared" si="4"/>
        <v>3299070.3363759629</v>
      </c>
      <c r="Y12" s="35">
        <f t="shared" si="12"/>
        <v>34.760361267390365</v>
      </c>
      <c r="Z12" s="36">
        <f t="shared" si="13"/>
        <v>5.8656884507972293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2508</v>
      </c>
      <c r="E13" s="51">
        <v>21</v>
      </c>
      <c r="F13" s="3">
        <f t="shared" si="5"/>
        <v>8.3732057416267946E-3</v>
      </c>
      <c r="G13" s="2">
        <v>0.5</v>
      </c>
      <c r="H13" s="3">
        <f t="shared" si="6"/>
        <v>4.1007615700058592E-2</v>
      </c>
      <c r="I13" s="3">
        <f t="shared" si="7"/>
        <v>0.95899238429994138</v>
      </c>
      <c r="J13" s="5">
        <f t="shared" si="14"/>
        <v>93552.304091645958</v>
      </c>
      <c r="K13" s="5">
        <f t="shared" si="8"/>
        <v>3836.3569340452364</v>
      </c>
      <c r="L13" s="5">
        <f t="shared" si="9"/>
        <v>458170.62812311668</v>
      </c>
      <c r="M13" s="5">
        <f t="shared" si="0"/>
        <v>3384623.6247200118</v>
      </c>
      <c r="N13" s="33">
        <f t="shared" si="10"/>
        <v>36.178944576334089</v>
      </c>
      <c r="O13" s="4"/>
      <c r="Q13" s="27" t="s">
        <v>52</v>
      </c>
      <c r="R13" s="29">
        <f t="shared" si="1"/>
        <v>93552.304091645958</v>
      </c>
      <c r="S13" s="29">
        <f t="shared" si="2"/>
        <v>458170.62812311668</v>
      </c>
      <c r="T13" s="35">
        <f t="shared" si="3"/>
        <v>36.178944576334089</v>
      </c>
      <c r="U13" s="42">
        <v>0.95386474178345915</v>
      </c>
      <c r="V13" s="43">
        <f t="shared" si="15"/>
        <v>4.6135258216540853E-2</v>
      </c>
      <c r="W13" s="29">
        <f t="shared" si="11"/>
        <v>437032.80788742198</v>
      </c>
      <c r="X13" s="29">
        <f t="shared" si="4"/>
        <v>2855584.422943803</v>
      </c>
      <c r="Y13" s="35">
        <f t="shared" si="12"/>
        <v>30.523934719410093</v>
      </c>
      <c r="Z13" s="36">
        <f t="shared" si="13"/>
        <v>5.6550098569239964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2693</v>
      </c>
      <c r="E14" s="51">
        <v>14</v>
      </c>
      <c r="F14" s="3">
        <f t="shared" si="5"/>
        <v>5.1986632008911996E-3</v>
      </c>
      <c r="G14" s="2">
        <v>0.5</v>
      </c>
      <c r="H14" s="3">
        <f t="shared" si="6"/>
        <v>2.5659824046920819E-2</v>
      </c>
      <c r="I14" s="3">
        <f t="shared" si="7"/>
        <v>0.9743401759530792</v>
      </c>
      <c r="J14" s="5">
        <f t="shared" si="14"/>
        <v>89715.94715760072</v>
      </c>
      <c r="K14" s="5">
        <f t="shared" si="8"/>
        <v>2302.0954182668806</v>
      </c>
      <c r="L14" s="5">
        <f t="shared" si="9"/>
        <v>442824.49724233645</v>
      </c>
      <c r="M14" s="5">
        <f t="shared" si="0"/>
        <v>2926452.9965968952</v>
      </c>
      <c r="N14" s="33">
        <f t="shared" si="10"/>
        <v>32.619094924741781</v>
      </c>
      <c r="O14" s="4"/>
      <c r="Q14" s="27" t="s">
        <v>54</v>
      </c>
      <c r="R14" s="29">
        <f t="shared" si="1"/>
        <v>89715.94715760072</v>
      </c>
      <c r="S14" s="29">
        <f t="shared" si="2"/>
        <v>442824.49724233645</v>
      </c>
      <c r="T14" s="35">
        <f t="shared" si="3"/>
        <v>32.619094924741781</v>
      </c>
      <c r="U14" s="42">
        <v>0.94210046609890041</v>
      </c>
      <c r="V14" s="43">
        <f t="shared" si="15"/>
        <v>5.7899533901099587E-2</v>
      </c>
      <c r="W14" s="29">
        <f t="shared" si="11"/>
        <v>417185.16525201639</v>
      </c>
      <c r="X14" s="29">
        <f t="shared" si="4"/>
        <v>2418551.6150563811</v>
      </c>
      <c r="Y14" s="35">
        <f t="shared" si="12"/>
        <v>26.957878634528598</v>
      </c>
      <c r="Z14" s="36">
        <f t="shared" si="13"/>
        <v>5.6612162902131828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2418</v>
      </c>
      <c r="E15" s="51">
        <v>15</v>
      </c>
      <c r="F15" s="3">
        <f t="shared" si="5"/>
        <v>6.2034739454094297E-3</v>
      </c>
      <c r="G15" s="2">
        <v>0.5</v>
      </c>
      <c r="H15" s="3">
        <f t="shared" si="6"/>
        <v>3.0543677458766037E-2</v>
      </c>
      <c r="I15" s="3">
        <f t="shared" si="7"/>
        <v>0.96945632254123393</v>
      </c>
      <c r="J15" s="5">
        <f t="shared" si="14"/>
        <v>87413.851739333841</v>
      </c>
      <c r="K15" s="5">
        <f t="shared" si="8"/>
        <v>2669.9404929546072</v>
      </c>
      <c r="L15" s="5">
        <f t="shared" si="9"/>
        <v>430394.40746428265</v>
      </c>
      <c r="M15" s="5">
        <f t="shared" si="0"/>
        <v>2483628.4993545585</v>
      </c>
      <c r="N15" s="33">
        <f t="shared" si="10"/>
        <v>28.412299080020905</v>
      </c>
      <c r="O15" s="4"/>
      <c r="Q15" s="27" t="s">
        <v>56</v>
      </c>
      <c r="R15" s="29">
        <f t="shared" si="1"/>
        <v>87413.851739333841</v>
      </c>
      <c r="S15" s="29">
        <f t="shared" si="2"/>
        <v>430394.40746428265</v>
      </c>
      <c r="T15" s="35">
        <f t="shared" si="3"/>
        <v>28.412299080020905</v>
      </c>
      <c r="U15" s="42">
        <v>0.91645683631107144</v>
      </c>
      <c r="V15" s="43">
        <f t="shared" si="15"/>
        <v>8.3543163688928557E-2</v>
      </c>
      <c r="W15" s="29">
        <f t="shared" si="11"/>
        <v>394437.89703069464</v>
      </c>
      <c r="X15" s="29">
        <f t="shared" si="4"/>
        <v>2001366.4498043647</v>
      </c>
      <c r="Y15" s="35">
        <f t="shared" si="12"/>
        <v>22.895301030463624</v>
      </c>
      <c r="Z15" s="36">
        <f t="shared" si="13"/>
        <v>5.5169980495572801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1801</v>
      </c>
      <c r="E16" s="51">
        <v>18</v>
      </c>
      <c r="F16" s="3">
        <f t="shared" si="5"/>
        <v>9.9944475291504718E-3</v>
      </c>
      <c r="G16" s="2">
        <v>0.5</v>
      </c>
      <c r="H16" s="3">
        <f t="shared" si="6"/>
        <v>4.8754062838569881E-2</v>
      </c>
      <c r="I16" s="3">
        <f t="shared" si="7"/>
        <v>0.95124593716143013</v>
      </c>
      <c r="J16" s="5">
        <f t="shared" si="14"/>
        <v>84743.911246379226</v>
      </c>
      <c r="K16" s="5">
        <f t="shared" si="8"/>
        <v>4131.6099740921618</v>
      </c>
      <c r="L16" s="5">
        <f t="shared" si="9"/>
        <v>413390.53129666572</v>
      </c>
      <c r="M16" s="5">
        <f t="shared" si="0"/>
        <v>2053234.0918902757</v>
      </c>
      <c r="N16" s="33">
        <f t="shared" si="10"/>
        <v>24.228691615623326</v>
      </c>
      <c r="O16" s="4"/>
      <c r="Q16" s="27" t="s">
        <v>58</v>
      </c>
      <c r="R16" s="29">
        <f t="shared" si="1"/>
        <v>84743.911246379226</v>
      </c>
      <c r="S16" s="29">
        <f t="shared" si="2"/>
        <v>413390.53129666572</v>
      </c>
      <c r="T16" s="35">
        <f t="shared" si="3"/>
        <v>24.228691615623326</v>
      </c>
      <c r="U16" s="42">
        <v>0.8859396016463057</v>
      </c>
      <c r="V16" s="43">
        <f t="shared" si="15"/>
        <v>0.1140603983536943</v>
      </c>
      <c r="W16" s="29">
        <f t="shared" si="11"/>
        <v>366239.04262132267</v>
      </c>
      <c r="X16" s="29">
        <f t="shared" si="4"/>
        <v>1606928.5527736701</v>
      </c>
      <c r="Y16" s="35">
        <f t="shared" si="12"/>
        <v>18.962171194834106</v>
      </c>
      <c r="Z16" s="36">
        <f t="shared" si="13"/>
        <v>5.2665204207892202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1419</v>
      </c>
      <c r="E17" s="51">
        <v>30</v>
      </c>
      <c r="F17" s="3">
        <f t="shared" si="5"/>
        <v>2.1141649048625793E-2</v>
      </c>
      <c r="G17" s="2">
        <v>0.5</v>
      </c>
      <c r="H17" s="3">
        <f t="shared" si="6"/>
        <v>0.10040160642570282</v>
      </c>
      <c r="I17" s="3">
        <f t="shared" si="7"/>
        <v>0.89959839357429716</v>
      </c>
      <c r="J17" s="5">
        <f t="shared" si="14"/>
        <v>80612.301272287063</v>
      </c>
      <c r="K17" s="5">
        <f t="shared" si="8"/>
        <v>8093.6045454103487</v>
      </c>
      <c r="L17" s="5">
        <f t="shared" si="9"/>
        <v>382827.49499790947</v>
      </c>
      <c r="M17" s="5">
        <f t="shared" si="0"/>
        <v>1639843.5605936099</v>
      </c>
      <c r="N17" s="33">
        <f t="shared" si="10"/>
        <v>20.342348930774865</v>
      </c>
      <c r="O17" s="4"/>
      <c r="Q17" s="27" t="s">
        <v>60</v>
      </c>
      <c r="R17" s="29">
        <f t="shared" si="1"/>
        <v>80612.301272287063</v>
      </c>
      <c r="S17" s="29">
        <f t="shared" si="2"/>
        <v>382827.49499790947</v>
      </c>
      <c r="T17" s="35">
        <f t="shared" si="3"/>
        <v>20.342348930774865</v>
      </c>
      <c r="U17" s="42">
        <v>0.85631920960893304</v>
      </c>
      <c r="V17" s="43">
        <f t="shared" si="15"/>
        <v>0.14368079039106696</v>
      </c>
      <c r="W17" s="29">
        <f t="shared" si="11"/>
        <v>327822.53793317761</v>
      </c>
      <c r="X17" s="29">
        <f t="shared" si="4"/>
        <v>1240689.5101523474</v>
      </c>
      <c r="Y17" s="35">
        <f t="shared" si="12"/>
        <v>15.390821134874018</v>
      </c>
      <c r="Z17" s="36">
        <f t="shared" si="13"/>
        <v>4.9515277959008461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1035</v>
      </c>
      <c r="E18" s="51">
        <v>20</v>
      </c>
      <c r="F18" s="3">
        <f t="shared" si="5"/>
        <v>1.932367149758454E-2</v>
      </c>
      <c r="G18" s="2">
        <v>0.5</v>
      </c>
      <c r="H18" s="3">
        <f t="shared" si="6"/>
        <v>9.2165898617511524E-2</v>
      </c>
      <c r="I18" s="3">
        <f t="shared" si="7"/>
        <v>0.90783410138248843</v>
      </c>
      <c r="J18" s="5">
        <f t="shared" si="14"/>
        <v>72518.696726876718</v>
      </c>
      <c r="K18" s="5">
        <f t="shared" si="8"/>
        <v>6683.750850403384</v>
      </c>
      <c r="L18" s="5">
        <f t="shared" si="9"/>
        <v>345884.10650837515</v>
      </c>
      <c r="M18" s="5">
        <f t="shared" si="0"/>
        <v>1257016.0655957004</v>
      </c>
      <c r="N18" s="33">
        <f t="shared" si="10"/>
        <v>17.333682516798842</v>
      </c>
      <c r="O18" s="4"/>
      <c r="Q18" s="27" t="s">
        <v>62</v>
      </c>
      <c r="R18" s="29">
        <f t="shared" si="1"/>
        <v>72518.696726876718</v>
      </c>
      <c r="S18" s="29">
        <f t="shared" si="2"/>
        <v>345884.10650837515</v>
      </c>
      <c r="T18" s="35">
        <f t="shared" si="3"/>
        <v>17.333682516798842</v>
      </c>
      <c r="U18" s="42">
        <v>0.77613843304153718</v>
      </c>
      <c r="V18" s="43">
        <f t="shared" si="15"/>
        <v>0.22386156695846282</v>
      </c>
      <c r="W18" s="29">
        <f t="shared" si="11"/>
        <v>268453.94843938242</v>
      </c>
      <c r="X18" s="29">
        <f t="shared" si="4"/>
        <v>912866.97221916984</v>
      </c>
      <c r="Y18" s="35">
        <f t="shared" si="12"/>
        <v>12.588022309022621</v>
      </c>
      <c r="Z18" s="36">
        <f t="shared" si="13"/>
        <v>4.7456602077762202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666</v>
      </c>
      <c r="E19" s="51">
        <v>16</v>
      </c>
      <c r="F19" s="3">
        <f t="shared" si="5"/>
        <v>2.4024024024024024E-2</v>
      </c>
      <c r="G19" s="2">
        <v>0.5</v>
      </c>
      <c r="H19" s="3">
        <f t="shared" si="6"/>
        <v>0.11331444759206799</v>
      </c>
      <c r="I19" s="3">
        <f t="shared" si="7"/>
        <v>0.88668555240793201</v>
      </c>
      <c r="J19" s="5">
        <f t="shared" si="14"/>
        <v>65834.945876473328</v>
      </c>
      <c r="K19" s="5">
        <f t="shared" si="8"/>
        <v>7460.0505242462696</v>
      </c>
      <c r="L19" s="5">
        <f t="shared" si="9"/>
        <v>310524.60307175096</v>
      </c>
      <c r="M19" s="5">
        <f t="shared" si="0"/>
        <v>911131.95908732526</v>
      </c>
      <c r="N19" s="33">
        <f t="shared" si="10"/>
        <v>13.839640132717507</v>
      </c>
      <c r="O19" s="4"/>
      <c r="Q19" s="27" t="s">
        <v>64</v>
      </c>
      <c r="R19" s="29">
        <f t="shared" si="1"/>
        <v>65834.945876473328</v>
      </c>
      <c r="S19" s="29">
        <f t="shared" si="2"/>
        <v>310524.60307175096</v>
      </c>
      <c r="T19" s="35">
        <f t="shared" si="3"/>
        <v>13.839640132717507</v>
      </c>
      <c r="U19" s="42">
        <v>0.73716277889453141</v>
      </c>
      <c r="V19" s="43">
        <f t="shared" si="15"/>
        <v>0.26283722110546859</v>
      </c>
      <c r="W19" s="29">
        <f t="shared" si="11"/>
        <v>228907.17931549327</v>
      </c>
      <c r="X19" s="29">
        <f t="shared" si="4"/>
        <v>644413.02377978747</v>
      </c>
      <c r="Y19" s="35">
        <f t="shared" si="12"/>
        <v>9.7883125018269954</v>
      </c>
      <c r="Z19" s="36">
        <f t="shared" si="13"/>
        <v>4.051327630890512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382</v>
      </c>
      <c r="E20" s="51">
        <v>21</v>
      </c>
      <c r="F20" s="3">
        <f t="shared" si="5"/>
        <v>5.4973821989528798E-2</v>
      </c>
      <c r="G20" s="2">
        <v>0.5</v>
      </c>
      <c r="H20" s="3">
        <f t="shared" si="6"/>
        <v>0.24165707710011508</v>
      </c>
      <c r="I20" s="3">
        <f t="shared" si="7"/>
        <v>0.75834292289988492</v>
      </c>
      <c r="J20" s="5">
        <f t="shared" si="14"/>
        <v>58374.89535222706</v>
      </c>
      <c r="K20" s="5">
        <f t="shared" si="8"/>
        <v>14106.706586844284</v>
      </c>
      <c r="L20" s="5">
        <f t="shared" si="9"/>
        <v>256607.71029402458</v>
      </c>
      <c r="M20" s="5">
        <f t="shared" si="0"/>
        <v>600607.3560155743</v>
      </c>
      <c r="N20" s="33">
        <f t="shared" si="10"/>
        <v>10.288795421243707</v>
      </c>
      <c r="O20" s="4"/>
      <c r="Q20" s="27" t="s">
        <v>66</v>
      </c>
      <c r="R20" s="29">
        <f t="shared" si="1"/>
        <v>58374.89535222706</v>
      </c>
      <c r="S20" s="29">
        <f t="shared" si="2"/>
        <v>256607.71029402458</v>
      </c>
      <c r="T20" s="35">
        <f t="shared" si="3"/>
        <v>10.288795421243707</v>
      </c>
      <c r="U20" s="42">
        <v>0.7271372759570951</v>
      </c>
      <c r="V20" s="43">
        <f t="shared" si="15"/>
        <v>0.2728627240429049</v>
      </c>
      <c r="W20" s="29">
        <f t="shared" si="11"/>
        <v>186589.03145278446</v>
      </c>
      <c r="X20" s="29">
        <f t="shared" si="4"/>
        <v>415505.8444642942</v>
      </c>
      <c r="Y20" s="35">
        <f t="shared" si="12"/>
        <v>7.1178858986758291</v>
      </c>
      <c r="Z20" s="36">
        <f t="shared" si="13"/>
        <v>3.1709095225678778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196</v>
      </c>
      <c r="E21" s="51">
        <v>20</v>
      </c>
      <c r="F21" s="3">
        <f t="shared" si="5"/>
        <v>0.10204081632653061</v>
      </c>
      <c r="G21" s="2">
        <v>0.5</v>
      </c>
      <c r="H21" s="3">
        <f t="shared" si="6"/>
        <v>0.40650406504065045</v>
      </c>
      <c r="I21" s="3">
        <f t="shared" si="7"/>
        <v>0.5934959349593496</v>
      </c>
      <c r="J21" s="5">
        <f t="shared" si="14"/>
        <v>44268.188765382773</v>
      </c>
      <c r="K21" s="5">
        <f t="shared" si="8"/>
        <v>17995.198685114949</v>
      </c>
      <c r="L21" s="5">
        <f t="shared" si="9"/>
        <v>176352.94711412652</v>
      </c>
      <c r="M21" s="5">
        <f>L21+M22</f>
        <v>343999.64572154975</v>
      </c>
      <c r="N21" s="33">
        <f t="shared" si="10"/>
        <v>7.7708091366627947</v>
      </c>
      <c r="O21" s="4"/>
      <c r="Q21" s="27" t="s">
        <v>68</v>
      </c>
      <c r="R21" s="29">
        <f t="shared" si="1"/>
        <v>44268.188765382773</v>
      </c>
      <c r="S21" s="29">
        <f t="shared" si="2"/>
        <v>176352.94711412652</v>
      </c>
      <c r="T21" s="35">
        <f t="shared" si="3"/>
        <v>7.7708091366627947</v>
      </c>
      <c r="U21" s="42">
        <v>0.68635947845240242</v>
      </c>
      <c r="V21" s="43">
        <f t="shared" si="15"/>
        <v>0.31364052154759758</v>
      </c>
      <c r="W21" s="29">
        <f t="shared" si="11"/>
        <v>121041.51680479599</v>
      </c>
      <c r="X21" s="29">
        <f>X22+W21</f>
        <v>228916.81301150974</v>
      </c>
      <c r="Y21" s="35">
        <f t="shared" si="12"/>
        <v>5.1711357386846633</v>
      </c>
      <c r="Z21" s="36">
        <f t="shared" si="13"/>
        <v>2.5996733979781315</v>
      </c>
    </row>
    <row r="22" spans="1:26" s="2" customFormat="1" x14ac:dyDescent="0.25">
      <c r="A22" s="12">
        <v>19</v>
      </c>
      <c r="B22" s="13" t="s">
        <v>69</v>
      </c>
      <c r="C22" s="12"/>
      <c r="D22">
        <v>134</v>
      </c>
      <c r="E22" s="51">
        <v>21</v>
      </c>
      <c r="F22" s="17">
        <f t="shared" si="5"/>
        <v>0.15671641791044777</v>
      </c>
      <c r="G22" s="12"/>
      <c r="H22" s="17">
        <v>1</v>
      </c>
      <c r="I22" s="17">
        <f t="shared" si="7"/>
        <v>0</v>
      </c>
      <c r="J22" s="21">
        <f t="shared" si="14"/>
        <v>26272.990080267824</v>
      </c>
      <c r="K22" s="21">
        <f t="shared" si="8"/>
        <v>26272.990080267824</v>
      </c>
      <c r="L22" s="21">
        <f>K22/F22</f>
        <v>167646.69860742326</v>
      </c>
      <c r="M22" s="21">
        <f>L22</f>
        <v>167646.69860742326</v>
      </c>
      <c r="N22" s="34">
        <f t="shared" si="10"/>
        <v>6.3809523809523805</v>
      </c>
      <c r="O22" s="4"/>
      <c r="Q22" s="30" t="s">
        <v>69</v>
      </c>
      <c r="R22" s="31">
        <f t="shared" si="1"/>
        <v>26272.990080267824</v>
      </c>
      <c r="S22" s="31">
        <f t="shared" si="2"/>
        <v>167646.69860742326</v>
      </c>
      <c r="T22" s="38">
        <f t="shared" si="3"/>
        <v>6.3809523809523805</v>
      </c>
      <c r="U22" s="44">
        <v>0.64346806172022719</v>
      </c>
      <c r="V22" s="45">
        <f t="shared" si="15"/>
        <v>0.35653193827977281</v>
      </c>
      <c r="W22" s="31">
        <f t="shared" si="11"/>
        <v>107875.29620671376</v>
      </c>
      <c r="X22" s="31">
        <f>W22</f>
        <v>107875.29620671376</v>
      </c>
      <c r="Y22" s="38">
        <f t="shared" si="12"/>
        <v>4.1059390605004973</v>
      </c>
      <c r="Z22" s="37">
        <f t="shared" si="13"/>
        <v>2.2750133204518832</v>
      </c>
    </row>
    <row r="23" spans="1:26" s="2" customFormat="1" ht="13.2" x14ac:dyDescent="0.25">
      <c r="B23" s="2" t="s">
        <v>70</v>
      </c>
      <c r="D23" s="25">
        <f>SUM(D4:D22)</f>
        <v>30021</v>
      </c>
      <c r="E23" s="25">
        <f>SUM(E4:E22)</f>
        <v>225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4" t="s">
        <v>88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Q26" s="66" t="s">
        <v>91</v>
      </c>
      <c r="R26" s="67"/>
      <c r="S26" s="67"/>
      <c r="T26" s="67"/>
      <c r="U26" s="67"/>
      <c r="V26" s="67"/>
      <c r="W26" s="67"/>
      <c r="X26" s="67"/>
      <c r="Y26" s="67"/>
      <c r="Z26" s="68"/>
    </row>
    <row r="27" spans="1:26" s="9" customFormat="1" ht="14.25" customHeight="1" x14ac:dyDescent="0.35">
      <c r="A27" s="7"/>
      <c r="B27" s="62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3" t="s">
        <v>14</v>
      </c>
      <c r="S27" s="73"/>
      <c r="T27" s="73"/>
      <c r="U27" s="70" t="s">
        <v>15</v>
      </c>
      <c r="V27" s="74" t="s">
        <v>16</v>
      </c>
      <c r="W27" s="75" t="s">
        <v>17</v>
      </c>
      <c r="X27" s="75" t="s">
        <v>18</v>
      </c>
      <c r="Y27" s="76" t="s">
        <v>19</v>
      </c>
      <c r="Z27" s="76" t="s">
        <v>20</v>
      </c>
    </row>
    <row r="28" spans="1:26" s="10" customFormat="1" ht="32.549999999999997" customHeight="1" thickBot="1" x14ac:dyDescent="0.35">
      <c r="B28" s="63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0"/>
      <c r="V28" s="74"/>
      <c r="W28" s="75"/>
      <c r="X28" s="75"/>
      <c r="Y28" s="76"/>
      <c r="Z28" s="76"/>
    </row>
    <row r="29" spans="1:26" s="2" customFormat="1" x14ac:dyDescent="0.25">
      <c r="A29" s="2">
        <v>1</v>
      </c>
      <c r="B29" s="1">
        <v>0</v>
      </c>
      <c r="C29" s="1">
        <v>1</v>
      </c>
      <c r="D29">
        <v>248</v>
      </c>
      <c r="E29" s="51">
        <v>1</v>
      </c>
      <c r="F29" s="3">
        <f>E29/D29</f>
        <v>4.0322580645161289E-3</v>
      </c>
      <c r="G29" s="2">
        <v>0.3</v>
      </c>
      <c r="H29" s="18">
        <f>C29*F29/(1+(1-G29)*C29*F29)</f>
        <v>4.0209087253719336E-3</v>
      </c>
      <c r="I29" s="18">
        <f>1-H29</f>
        <v>0.99597909127462803</v>
      </c>
      <c r="J29" s="19">
        <v>100000</v>
      </c>
      <c r="K29" s="20">
        <f>J29*H29</f>
        <v>402.09087253719338</v>
      </c>
      <c r="L29" s="20">
        <f>C29*(J30+G29*K29)</f>
        <v>99718.536389223955</v>
      </c>
      <c r="M29" s="5">
        <f t="shared" ref="M29:M45" si="16">L29+M30</f>
        <v>7878412.0996025335</v>
      </c>
      <c r="N29" s="32">
        <f>M29/J29</f>
        <v>78.784120996025337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99718.536389223955</v>
      </c>
      <c r="T29" s="35">
        <f t="shared" ref="T29:T47" si="19">N29</f>
        <v>78.784120996025337</v>
      </c>
      <c r="U29" s="42">
        <v>0.95864674002964168</v>
      </c>
      <c r="V29" s="43">
        <f>1-U29</f>
        <v>4.1353259970358325E-2</v>
      </c>
      <c r="W29" s="29">
        <f>S29*U29</f>
        <v>95594.849830056744</v>
      </c>
      <c r="X29" s="29">
        <f t="shared" ref="X29:X45" si="20">X30+W29</f>
        <v>6962433.3673279779</v>
      </c>
      <c r="Y29" s="40">
        <f>X29/R29</f>
        <v>69.624333673279779</v>
      </c>
      <c r="Z29" s="36">
        <f>T29-Y29</f>
        <v>9.159787322745558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1240</v>
      </c>
      <c r="E30" s="51">
        <v>1</v>
      </c>
      <c r="F30" s="3">
        <f t="shared" ref="F30:F47" si="21">E30/D30</f>
        <v>8.0645161290322581E-4</v>
      </c>
      <c r="G30" s="2">
        <v>0.4</v>
      </c>
      <c r="H30" s="3">
        <f t="shared" ref="H30:H46" si="22">C30*F30/(1+(1-G30)*C30*F30)</f>
        <v>3.2195750160978749E-3</v>
      </c>
      <c r="I30" s="3">
        <f t="shared" ref="I30:I47" si="23">1-H30</f>
        <v>0.99678042498390218</v>
      </c>
      <c r="J30" s="5">
        <f>I29*J29</f>
        <v>99597.909127462801</v>
      </c>
      <c r="K30" s="5">
        <f t="shared" ref="K30:K47" si="24">J30*H30</f>
        <v>320.66293988236572</v>
      </c>
      <c r="L30" s="5">
        <f t="shared" ref="L30:L46" si="25">C30*(J31+G30*K30)</f>
        <v>397622.04545413353</v>
      </c>
      <c r="M30" s="5">
        <f t="shared" si="16"/>
        <v>7778693.5632133093</v>
      </c>
      <c r="N30" s="33">
        <f t="shared" ref="N30:N47" si="26">M30/J30</f>
        <v>78.100972513974568</v>
      </c>
      <c r="O30" s="4"/>
      <c r="Q30" s="27" t="s">
        <v>36</v>
      </c>
      <c r="R30" s="29">
        <f t="shared" si="17"/>
        <v>99597.909127462801</v>
      </c>
      <c r="S30" s="29">
        <f t="shared" si="18"/>
        <v>397622.04545413353</v>
      </c>
      <c r="T30" s="35">
        <f t="shared" si="19"/>
        <v>78.100972513974568</v>
      </c>
      <c r="U30" s="42">
        <v>0.95864674002964168</v>
      </c>
      <c r="V30" s="43">
        <f>1-U30</f>
        <v>4.1353259970358325E-2</v>
      </c>
      <c r="W30" s="29">
        <f t="shared" ref="W30:W47" si="27">S30*U30</f>
        <v>381179.07763852313</v>
      </c>
      <c r="X30" s="29">
        <f t="shared" si="20"/>
        <v>6866838.5174979214</v>
      </c>
      <c r="Y30" s="35">
        <f t="shared" ref="Y30:Y47" si="28">X30/R30</f>
        <v>68.945609176493065</v>
      </c>
      <c r="Z30" s="36">
        <f t="shared" ref="Z30:Z47" si="29">T30-Y30</f>
        <v>9.1553633374815035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2011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99277.246187580444</v>
      </c>
      <c r="K31" s="5">
        <f t="shared" si="24"/>
        <v>0</v>
      </c>
      <c r="L31" s="5">
        <f t="shared" si="25"/>
        <v>496386.23093790223</v>
      </c>
      <c r="M31" s="5">
        <f t="shared" si="16"/>
        <v>7381071.517759176</v>
      </c>
      <c r="N31" s="33">
        <f t="shared" si="26"/>
        <v>74.348068678425392</v>
      </c>
      <c r="O31" s="4"/>
      <c r="Q31" s="27" t="s">
        <v>38</v>
      </c>
      <c r="R31" s="29">
        <f t="shared" si="17"/>
        <v>99277.246187580444</v>
      </c>
      <c r="S31" s="29">
        <f t="shared" si="18"/>
        <v>496386.23093790223</v>
      </c>
      <c r="T31" s="35">
        <f t="shared" si="19"/>
        <v>74.348068678425392</v>
      </c>
      <c r="U31" s="42">
        <v>0.95864674002964168</v>
      </c>
      <c r="V31" s="43">
        <f>1-U31</f>
        <v>4.1353259970358325E-2</v>
      </c>
      <c r="W31" s="29">
        <f t="shared" si="27"/>
        <v>475859.04208422086</v>
      </c>
      <c r="X31" s="29">
        <f t="shared" si="20"/>
        <v>6485659.4398593986</v>
      </c>
      <c r="Y31" s="35">
        <f t="shared" si="28"/>
        <v>65.328760505755781</v>
      </c>
      <c r="Z31" s="36">
        <f t="shared" si="29"/>
        <v>9.0193081726696107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1924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99277.246187580444</v>
      </c>
      <c r="K32" s="5">
        <f t="shared" si="24"/>
        <v>0</v>
      </c>
      <c r="L32" s="5">
        <f t="shared" si="25"/>
        <v>496386.23093790223</v>
      </c>
      <c r="M32" s="5">
        <f t="shared" si="16"/>
        <v>6884685.2868212741</v>
      </c>
      <c r="N32" s="33">
        <f t="shared" si="26"/>
        <v>69.348068678425392</v>
      </c>
      <c r="O32" s="4"/>
      <c r="Q32" s="27" t="s">
        <v>40</v>
      </c>
      <c r="R32" s="29">
        <f t="shared" si="17"/>
        <v>99277.246187580444</v>
      </c>
      <c r="S32" s="29">
        <f t="shared" si="18"/>
        <v>496386.23093790223</v>
      </c>
      <c r="T32" s="35">
        <f t="shared" si="19"/>
        <v>69.348068678425392</v>
      </c>
      <c r="U32" s="42">
        <v>0.95864674002964168</v>
      </c>
      <c r="V32" s="43">
        <f>1-U32</f>
        <v>4.1353259970358325E-2</v>
      </c>
      <c r="W32" s="29">
        <f t="shared" si="27"/>
        <v>475859.04208422086</v>
      </c>
      <c r="X32" s="29">
        <f t="shared" si="20"/>
        <v>6009800.3977751778</v>
      </c>
      <c r="Y32" s="35">
        <f t="shared" si="28"/>
        <v>60.535526805607567</v>
      </c>
      <c r="Z32" s="36">
        <f t="shared" si="29"/>
        <v>8.8125418728178246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1872</v>
      </c>
      <c r="E33" s="51">
        <v>2</v>
      </c>
      <c r="F33" s="3">
        <f t="shared" si="21"/>
        <v>1.0683760683760685E-3</v>
      </c>
      <c r="G33" s="2">
        <v>0.5</v>
      </c>
      <c r="H33" s="3">
        <f t="shared" si="22"/>
        <v>5.3276505061267982E-3</v>
      </c>
      <c r="I33" s="3">
        <f t="shared" si="23"/>
        <v>0.99467234949387318</v>
      </c>
      <c r="J33" s="5">
        <f t="shared" si="30"/>
        <v>99277.246187580444</v>
      </c>
      <c r="K33" s="5">
        <f t="shared" si="24"/>
        <v>528.91447089813767</v>
      </c>
      <c r="L33" s="5">
        <f t="shared" si="25"/>
        <v>495063.9447606568</v>
      </c>
      <c r="M33" s="5">
        <f t="shared" si="16"/>
        <v>6388299.0558833722</v>
      </c>
      <c r="N33" s="33">
        <f t="shared" si="26"/>
        <v>64.348068678425392</v>
      </c>
      <c r="O33" s="4"/>
      <c r="Q33" s="27" t="s">
        <v>42</v>
      </c>
      <c r="R33" s="29">
        <f t="shared" si="17"/>
        <v>99277.246187580444</v>
      </c>
      <c r="S33" s="29">
        <f t="shared" si="18"/>
        <v>495063.9447606568</v>
      </c>
      <c r="T33" s="35">
        <f t="shared" si="19"/>
        <v>64.348068678425392</v>
      </c>
      <c r="U33" s="42">
        <v>0.95864674002964168</v>
      </c>
      <c r="V33" s="43">
        <f>1-U33</f>
        <v>4.1353259970358325E-2</v>
      </c>
      <c r="W33" s="29">
        <f t="shared" si="27"/>
        <v>474591.43675101822</v>
      </c>
      <c r="X33" s="29">
        <f t="shared" si="20"/>
        <v>5533941.355690957</v>
      </c>
      <c r="Y33" s="35">
        <f t="shared" si="28"/>
        <v>55.74229310545936</v>
      </c>
      <c r="Z33" s="36">
        <f t="shared" si="29"/>
        <v>8.6057755729660315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2129</v>
      </c>
      <c r="E34" s="51">
        <v>2</v>
      </c>
      <c r="F34" s="3">
        <f t="shared" si="21"/>
        <v>9.3940817285110385E-4</v>
      </c>
      <c r="G34" s="2">
        <v>0.5</v>
      </c>
      <c r="H34" s="3">
        <f t="shared" si="22"/>
        <v>4.6860356138706651E-3</v>
      </c>
      <c r="I34" s="3">
        <f t="shared" si="23"/>
        <v>0.99531396438612929</v>
      </c>
      <c r="J34" s="5">
        <f t="shared" si="30"/>
        <v>98748.331716682296</v>
      </c>
      <c r="K34" s="5">
        <f t="shared" si="24"/>
        <v>462.73819923468739</v>
      </c>
      <c r="L34" s="5">
        <f t="shared" si="25"/>
        <v>492584.81308532471</v>
      </c>
      <c r="M34" s="5">
        <f t="shared" si="16"/>
        <v>5893235.1111227153</v>
      </c>
      <c r="N34" s="33">
        <f t="shared" si="26"/>
        <v>59.679338462455533</v>
      </c>
      <c r="O34" s="4"/>
      <c r="Q34" s="27" t="s">
        <v>44</v>
      </c>
      <c r="R34" s="29">
        <f t="shared" si="17"/>
        <v>98748.331716682296</v>
      </c>
      <c r="S34" s="29">
        <f t="shared" si="18"/>
        <v>492584.81308532471</v>
      </c>
      <c r="T34" s="35">
        <f t="shared" si="19"/>
        <v>59.679338462455533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477403.45616695541</v>
      </c>
      <c r="X34" s="29">
        <f t="shared" si="20"/>
        <v>5059349.9189399388</v>
      </c>
      <c r="Y34" s="35">
        <f t="shared" si="28"/>
        <v>51.234788790717616</v>
      </c>
      <c r="Z34" s="36">
        <f t="shared" si="29"/>
        <v>8.4445496717379172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2133</v>
      </c>
      <c r="E35" s="51">
        <v>5</v>
      </c>
      <c r="F35" s="3">
        <f t="shared" si="21"/>
        <v>2.3441162681669013E-3</v>
      </c>
      <c r="G35" s="2">
        <v>0.5</v>
      </c>
      <c r="H35" s="3">
        <f t="shared" si="22"/>
        <v>1.1652295502213937E-2</v>
      </c>
      <c r="I35" s="3">
        <f t="shared" si="23"/>
        <v>0.98834770449778608</v>
      </c>
      <c r="J35" s="5">
        <f t="shared" si="30"/>
        <v>98285.593517447604</v>
      </c>
      <c r="K35" s="5">
        <f t="shared" si="24"/>
        <v>1145.2527792757819</v>
      </c>
      <c r="L35" s="5">
        <f t="shared" si="25"/>
        <v>488564.8356390486</v>
      </c>
      <c r="M35" s="5">
        <f t="shared" si="16"/>
        <v>5400650.2980373902</v>
      </c>
      <c r="N35" s="33">
        <f t="shared" si="26"/>
        <v>54.948544387420014</v>
      </c>
      <c r="O35" s="4"/>
      <c r="Q35" s="27" t="s">
        <v>46</v>
      </c>
      <c r="R35" s="29">
        <f t="shared" si="17"/>
        <v>98285.593517447604</v>
      </c>
      <c r="S35" s="29">
        <f t="shared" si="18"/>
        <v>488564.8356390486</v>
      </c>
      <c r="T35" s="35">
        <f t="shared" si="19"/>
        <v>54.948544387420014</v>
      </c>
      <c r="U35" s="42">
        <v>0.96192878092594225</v>
      </c>
      <c r="V35" s="43">
        <f t="shared" si="31"/>
        <v>3.8071219074057749E-2</v>
      </c>
      <c r="W35" s="29">
        <f t="shared" si="27"/>
        <v>469964.57674955338</v>
      </c>
      <c r="X35" s="29">
        <f t="shared" si="20"/>
        <v>4581946.4627729831</v>
      </c>
      <c r="Y35" s="35">
        <f t="shared" si="28"/>
        <v>46.61869861893441</v>
      </c>
      <c r="Z35" s="36">
        <f t="shared" si="29"/>
        <v>8.3298457684856047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2094</v>
      </c>
      <c r="E36" s="51">
        <v>4</v>
      </c>
      <c r="F36" s="3">
        <f t="shared" si="21"/>
        <v>1.9102196752626551E-3</v>
      </c>
      <c r="G36" s="2">
        <v>0.5</v>
      </c>
      <c r="H36" s="3">
        <f t="shared" si="22"/>
        <v>9.5057034220532317E-3</v>
      </c>
      <c r="I36" s="3">
        <f t="shared" si="23"/>
        <v>0.99049429657794674</v>
      </c>
      <c r="J36" s="5">
        <f t="shared" si="30"/>
        <v>97140.340738171828</v>
      </c>
      <c r="K36" s="5">
        <f t="shared" si="24"/>
        <v>923.3872693742569</v>
      </c>
      <c r="L36" s="5">
        <f t="shared" si="25"/>
        <v>483393.23551742348</v>
      </c>
      <c r="M36" s="5">
        <f t="shared" si="16"/>
        <v>4912085.4623983419</v>
      </c>
      <c r="N36" s="33">
        <f t="shared" si="26"/>
        <v>50.566895535585772</v>
      </c>
      <c r="O36" s="4"/>
      <c r="Q36" s="27" t="s">
        <v>48</v>
      </c>
      <c r="R36" s="29">
        <f t="shared" si="17"/>
        <v>97140.340738171828</v>
      </c>
      <c r="S36" s="29">
        <f t="shared" si="18"/>
        <v>483393.23551742348</v>
      </c>
      <c r="T36" s="35">
        <f t="shared" si="19"/>
        <v>50.566895535585772</v>
      </c>
      <c r="U36" s="42">
        <v>0.95558309086652893</v>
      </c>
      <c r="V36" s="43">
        <f t="shared" si="31"/>
        <v>4.4416909133471072E-2</v>
      </c>
      <c r="W36" s="29">
        <f t="shared" si="27"/>
        <v>461922.40209971153</v>
      </c>
      <c r="X36" s="29">
        <f t="shared" si="20"/>
        <v>4111981.8860234297</v>
      </c>
      <c r="Y36" s="35">
        <f t="shared" si="28"/>
        <v>42.330321828978349</v>
      </c>
      <c r="Z36" s="36">
        <f t="shared" si="29"/>
        <v>8.2365737066074232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2225</v>
      </c>
      <c r="E37" s="51">
        <v>2</v>
      </c>
      <c r="F37" s="3">
        <f t="shared" si="21"/>
        <v>8.9887640449438206E-4</v>
      </c>
      <c r="G37" s="2">
        <v>0.5</v>
      </c>
      <c r="H37" s="3">
        <f t="shared" si="22"/>
        <v>4.4843049327354259E-3</v>
      </c>
      <c r="I37" s="3">
        <f t="shared" si="23"/>
        <v>0.99551569506726456</v>
      </c>
      <c r="J37" s="5">
        <f t="shared" si="30"/>
        <v>96216.953468797568</v>
      </c>
      <c r="K37" s="5">
        <f t="shared" si="24"/>
        <v>431.46615905290389</v>
      </c>
      <c r="L37" s="5">
        <f t="shared" si="25"/>
        <v>480006.10194635566</v>
      </c>
      <c r="M37" s="5">
        <f t="shared" si="16"/>
        <v>4428692.2268809183</v>
      </c>
      <c r="N37" s="33">
        <f t="shared" si="26"/>
        <v>46.028190118460877</v>
      </c>
      <c r="O37" s="4"/>
      <c r="Q37" s="27" t="s">
        <v>50</v>
      </c>
      <c r="R37" s="29">
        <f t="shared" si="17"/>
        <v>96216.953468797568</v>
      </c>
      <c r="S37" s="29">
        <f t="shared" si="18"/>
        <v>480006.10194635566</v>
      </c>
      <c r="T37" s="35">
        <f t="shared" si="19"/>
        <v>46.028190118460877</v>
      </c>
      <c r="U37" s="42">
        <v>0.95343645724036619</v>
      </c>
      <c r="V37" s="43">
        <f t="shared" si="31"/>
        <v>4.6563542759633814E-2</v>
      </c>
      <c r="W37" s="29">
        <f t="shared" si="27"/>
        <v>457655.31729349139</v>
      </c>
      <c r="X37" s="29">
        <f t="shared" si="20"/>
        <v>3650059.4839237183</v>
      </c>
      <c r="Y37" s="35">
        <f t="shared" si="28"/>
        <v>37.935720809403982</v>
      </c>
      <c r="Z37" s="36">
        <f t="shared" si="29"/>
        <v>8.0924693090568951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2662</v>
      </c>
      <c r="E38" s="51">
        <v>5</v>
      </c>
      <c r="F38" s="3">
        <f t="shared" si="21"/>
        <v>1.8782870022539444E-3</v>
      </c>
      <c r="G38" s="2">
        <v>0.5</v>
      </c>
      <c r="H38" s="3">
        <f t="shared" si="22"/>
        <v>9.3475415965601043E-3</v>
      </c>
      <c r="I38" s="3">
        <f t="shared" si="23"/>
        <v>0.99065245840343985</v>
      </c>
      <c r="J38" s="5">
        <f t="shared" si="30"/>
        <v>95785.487309744669</v>
      </c>
      <c r="K38" s="5">
        <f t="shared" si="24"/>
        <v>895.3588269746183</v>
      </c>
      <c r="L38" s="5">
        <f t="shared" si="25"/>
        <v>476689.03948128677</v>
      </c>
      <c r="M38" s="5">
        <f t="shared" si="16"/>
        <v>3948686.1249345625</v>
      </c>
      <c r="N38" s="33">
        <f t="shared" si="26"/>
        <v>41.22426304692241</v>
      </c>
      <c r="O38" s="4"/>
      <c r="Q38" s="27" t="s">
        <v>52</v>
      </c>
      <c r="R38" s="29">
        <f t="shared" si="17"/>
        <v>95785.487309744669</v>
      </c>
      <c r="S38" s="29">
        <f t="shared" si="18"/>
        <v>476689.03948128677</v>
      </c>
      <c r="T38" s="35">
        <f t="shared" si="19"/>
        <v>41.22426304692241</v>
      </c>
      <c r="U38" s="42">
        <v>0.93748024841036759</v>
      </c>
      <c r="V38" s="43">
        <f t="shared" si="31"/>
        <v>6.2519751589632411E-2</v>
      </c>
      <c r="W38" s="29">
        <f t="shared" si="27"/>
        <v>446886.55914741626</v>
      </c>
      <c r="X38" s="29">
        <f t="shared" si="20"/>
        <v>3192404.1666302271</v>
      </c>
      <c r="Y38" s="35">
        <f t="shared" si="28"/>
        <v>33.328683251428735</v>
      </c>
      <c r="Z38" s="36">
        <f t="shared" si="29"/>
        <v>7.8955797954936742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2671</v>
      </c>
      <c r="E39" s="51">
        <v>6</v>
      </c>
      <c r="F39" s="3">
        <f t="shared" si="21"/>
        <v>2.2463496817671283E-3</v>
      </c>
      <c r="G39" s="2">
        <v>0.5</v>
      </c>
      <c r="H39" s="3">
        <f t="shared" si="22"/>
        <v>1.1169024571854057E-2</v>
      </c>
      <c r="I39" s="3">
        <f t="shared" si="23"/>
        <v>0.98883097542814591</v>
      </c>
      <c r="J39" s="5">
        <f t="shared" si="30"/>
        <v>94890.128482770044</v>
      </c>
      <c r="K39" s="5">
        <f t="shared" si="24"/>
        <v>1059.8301766504471</v>
      </c>
      <c r="L39" s="5">
        <f t="shared" si="25"/>
        <v>471801.06697222416</v>
      </c>
      <c r="M39" s="5">
        <f t="shared" si="16"/>
        <v>3471997.0854532756</v>
      </c>
      <c r="N39" s="33">
        <f t="shared" si="26"/>
        <v>36.58965522513455</v>
      </c>
      <c r="O39" s="4"/>
      <c r="Q39" s="27" t="s">
        <v>54</v>
      </c>
      <c r="R39" s="29">
        <f t="shared" si="17"/>
        <v>94890.128482770044</v>
      </c>
      <c r="S39" s="29">
        <f t="shared" si="18"/>
        <v>471801.06697222416</v>
      </c>
      <c r="T39" s="35">
        <f t="shared" si="19"/>
        <v>36.58965522513455</v>
      </c>
      <c r="U39" s="42">
        <v>0.91788799906018037</v>
      </c>
      <c r="V39" s="43">
        <f t="shared" si="31"/>
        <v>8.2112000939819629E-2</v>
      </c>
      <c r="W39" s="29">
        <f t="shared" si="27"/>
        <v>433060.537317593</v>
      </c>
      <c r="X39" s="29">
        <f t="shared" si="20"/>
        <v>2745517.607482811</v>
      </c>
      <c r="Y39" s="35">
        <f t="shared" si="28"/>
        <v>28.933648329724164</v>
      </c>
      <c r="Z39" s="36">
        <f t="shared" si="29"/>
        <v>7.6560068954103855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2381</v>
      </c>
      <c r="E40" s="51">
        <v>9</v>
      </c>
      <c r="F40" s="3">
        <f t="shared" si="21"/>
        <v>3.7799244015119695E-3</v>
      </c>
      <c r="G40" s="2">
        <v>0.5</v>
      </c>
      <c r="H40" s="3">
        <f t="shared" si="22"/>
        <v>1.8722696068233822E-2</v>
      </c>
      <c r="I40" s="3">
        <f t="shared" si="23"/>
        <v>0.98127730393176615</v>
      </c>
      <c r="J40" s="5">
        <f t="shared" si="30"/>
        <v>93830.298306119599</v>
      </c>
      <c r="K40" s="5">
        <f t="shared" si="24"/>
        <v>1756.7561571771921</v>
      </c>
      <c r="L40" s="5">
        <f t="shared" si="25"/>
        <v>464759.60113765497</v>
      </c>
      <c r="M40" s="5">
        <f t="shared" si="16"/>
        <v>3000196.0184810515</v>
      </c>
      <c r="N40" s="33">
        <f t="shared" si="26"/>
        <v>31.974704041683509</v>
      </c>
      <c r="O40" s="4"/>
      <c r="Q40" s="27" t="s">
        <v>56</v>
      </c>
      <c r="R40" s="29">
        <f t="shared" si="17"/>
        <v>93830.298306119599</v>
      </c>
      <c r="S40" s="29">
        <f t="shared" si="18"/>
        <v>464759.60113765497</v>
      </c>
      <c r="T40" s="35">
        <f t="shared" si="19"/>
        <v>31.974704041683509</v>
      </c>
      <c r="U40" s="42">
        <v>0.89571782863194893</v>
      </c>
      <c r="V40" s="43">
        <f t="shared" si="31"/>
        <v>0.10428217136805107</v>
      </c>
      <c r="W40" s="29">
        <f t="shared" si="27"/>
        <v>416293.46076687099</v>
      </c>
      <c r="X40" s="29">
        <f t="shared" si="20"/>
        <v>2312457.0701652179</v>
      </c>
      <c r="Y40" s="35">
        <f t="shared" si="28"/>
        <v>24.645099844198189</v>
      </c>
      <c r="Z40" s="36">
        <f t="shared" si="29"/>
        <v>7.3296041974853203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1905</v>
      </c>
      <c r="E41" s="51">
        <v>12</v>
      </c>
      <c r="F41" s="3">
        <f t="shared" si="21"/>
        <v>6.2992125984251968E-3</v>
      </c>
      <c r="G41" s="2">
        <v>0.5</v>
      </c>
      <c r="H41" s="3">
        <f t="shared" si="22"/>
        <v>3.1007751937984496E-2</v>
      </c>
      <c r="I41" s="3">
        <f t="shared" si="23"/>
        <v>0.96899224806201545</v>
      </c>
      <c r="J41" s="5">
        <f t="shared" si="30"/>
        <v>92073.542148942404</v>
      </c>
      <c r="K41" s="5">
        <f t="shared" si="24"/>
        <v>2854.9935550059658</v>
      </c>
      <c r="L41" s="5">
        <f t="shared" si="25"/>
        <v>453230.22685719706</v>
      </c>
      <c r="M41" s="5">
        <f t="shared" si="16"/>
        <v>2535436.4173433967</v>
      </c>
      <c r="N41" s="33">
        <f t="shared" si="26"/>
        <v>27.537079145298417</v>
      </c>
      <c r="O41" s="4"/>
      <c r="Q41" s="27" t="s">
        <v>58</v>
      </c>
      <c r="R41" s="29">
        <f t="shared" si="17"/>
        <v>92073.542148942404</v>
      </c>
      <c r="S41" s="29">
        <f t="shared" si="18"/>
        <v>453230.22685719706</v>
      </c>
      <c r="T41" s="35">
        <f t="shared" si="19"/>
        <v>27.537079145298417</v>
      </c>
      <c r="U41" s="42">
        <v>0.86473435856680392</v>
      </c>
      <c r="V41" s="43">
        <f t="shared" si="31"/>
        <v>0.13526564143319608</v>
      </c>
      <c r="W41" s="29">
        <f t="shared" si="27"/>
        <v>391923.74950444535</v>
      </c>
      <c r="X41" s="29">
        <f t="shared" si="20"/>
        <v>1896163.6093983471</v>
      </c>
      <c r="Y41" s="35">
        <f t="shared" si="28"/>
        <v>20.594011755635787</v>
      </c>
      <c r="Z41" s="36">
        <f t="shared" si="29"/>
        <v>6.9430673896626303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1505</v>
      </c>
      <c r="E42" s="51">
        <v>16</v>
      </c>
      <c r="F42" s="3">
        <f t="shared" si="21"/>
        <v>1.0631229235880399E-2</v>
      </c>
      <c r="G42" s="2">
        <v>0.5</v>
      </c>
      <c r="H42" s="3">
        <f t="shared" si="22"/>
        <v>5.1779935275080909E-2</v>
      </c>
      <c r="I42" s="3">
        <f t="shared" si="23"/>
        <v>0.94822006472491904</v>
      </c>
      <c r="J42" s="5">
        <f t="shared" si="30"/>
        <v>89218.54859393643</v>
      </c>
      <c r="K42" s="5">
        <f t="shared" si="24"/>
        <v>4619.7306715306895</v>
      </c>
      <c r="L42" s="5">
        <f t="shared" si="25"/>
        <v>434543.41629085538</v>
      </c>
      <c r="M42" s="5">
        <f t="shared" si="16"/>
        <v>2082206.1904861997</v>
      </c>
      <c r="N42" s="33">
        <f t="shared" si="26"/>
        <v>23.33826567794797</v>
      </c>
      <c r="O42" s="4"/>
      <c r="Q42" s="27" t="s">
        <v>60</v>
      </c>
      <c r="R42" s="29">
        <f t="shared" si="17"/>
        <v>89218.54859393643</v>
      </c>
      <c r="S42" s="29">
        <f t="shared" si="18"/>
        <v>434543.41629085538</v>
      </c>
      <c r="T42" s="35">
        <f t="shared" si="19"/>
        <v>23.33826567794797</v>
      </c>
      <c r="U42" s="42">
        <v>0.81758889711164551</v>
      </c>
      <c r="V42" s="43">
        <f t="shared" si="31"/>
        <v>0.18241110288835449</v>
      </c>
      <c r="W42" s="29">
        <f t="shared" si="27"/>
        <v>355277.87247236713</v>
      </c>
      <c r="X42" s="29">
        <f t="shared" si="20"/>
        <v>1504239.8598939017</v>
      </c>
      <c r="Y42" s="35">
        <f t="shared" si="28"/>
        <v>16.860169590296771</v>
      </c>
      <c r="Z42" s="36">
        <f t="shared" si="29"/>
        <v>6.478096087651199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1046</v>
      </c>
      <c r="E43" s="51">
        <v>18</v>
      </c>
      <c r="F43" s="3">
        <f t="shared" si="21"/>
        <v>1.7208413001912046E-2</v>
      </c>
      <c r="G43" s="2">
        <v>0.5</v>
      </c>
      <c r="H43" s="3">
        <f t="shared" si="22"/>
        <v>8.2493125572868919E-2</v>
      </c>
      <c r="I43" s="3">
        <f t="shared" si="23"/>
        <v>0.91750687442713108</v>
      </c>
      <c r="J43" s="5">
        <f t="shared" si="30"/>
        <v>84598.817922405738</v>
      </c>
      <c r="K43" s="5">
        <f t="shared" si="24"/>
        <v>6978.8209101892899</v>
      </c>
      <c r="L43" s="5">
        <f t="shared" si="25"/>
        <v>405547.03733655554</v>
      </c>
      <c r="M43" s="5">
        <f t="shared" si="16"/>
        <v>1647662.7741953444</v>
      </c>
      <c r="N43" s="33">
        <f t="shared" si="26"/>
        <v>19.476191448757419</v>
      </c>
      <c r="O43" s="4"/>
      <c r="Q43" s="27" t="s">
        <v>62</v>
      </c>
      <c r="R43" s="29">
        <f t="shared" si="17"/>
        <v>84598.817922405738</v>
      </c>
      <c r="S43" s="29">
        <f t="shared" si="18"/>
        <v>405547.03733655554</v>
      </c>
      <c r="T43" s="35">
        <f t="shared" si="19"/>
        <v>19.476191448757419</v>
      </c>
      <c r="U43" s="42">
        <v>0.77888026534586052</v>
      </c>
      <c r="V43" s="43">
        <f t="shared" si="31"/>
        <v>0.22111973465413948</v>
      </c>
      <c r="W43" s="29">
        <f t="shared" si="27"/>
        <v>315872.58405092399</v>
      </c>
      <c r="X43" s="29">
        <f t="shared" si="20"/>
        <v>1148961.9874215347</v>
      </c>
      <c r="Y43" s="35">
        <f t="shared" si="28"/>
        <v>13.581300727811183</v>
      </c>
      <c r="Z43" s="36">
        <f t="shared" si="29"/>
        <v>5.8948907209462362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707</v>
      </c>
      <c r="E44" s="51">
        <v>16</v>
      </c>
      <c r="F44" s="3">
        <f t="shared" si="21"/>
        <v>2.2630834512022632E-2</v>
      </c>
      <c r="G44" s="2">
        <v>0.5</v>
      </c>
      <c r="H44" s="3">
        <f t="shared" si="22"/>
        <v>0.10709504685408301</v>
      </c>
      <c r="I44" s="3">
        <f t="shared" si="23"/>
        <v>0.892904953145917</v>
      </c>
      <c r="J44" s="5">
        <f t="shared" si="30"/>
        <v>77619.997012216452</v>
      </c>
      <c r="K44" s="5">
        <f t="shared" si="24"/>
        <v>8312.7172168371035</v>
      </c>
      <c r="L44" s="5">
        <f t="shared" si="25"/>
        <v>367318.19201898947</v>
      </c>
      <c r="M44" s="5">
        <f t="shared" si="16"/>
        <v>1242115.7368587889</v>
      </c>
      <c r="N44" s="33">
        <f t="shared" si="26"/>
        <v>16.002522348246096</v>
      </c>
      <c r="O44" s="4"/>
      <c r="Q44" s="27" t="s">
        <v>64</v>
      </c>
      <c r="R44" s="29">
        <f t="shared" si="17"/>
        <v>77619.997012216452</v>
      </c>
      <c r="S44" s="29">
        <f t="shared" si="18"/>
        <v>367318.19201898947</v>
      </c>
      <c r="T44" s="35">
        <f t="shared" si="19"/>
        <v>16.002522348246096</v>
      </c>
      <c r="U44" s="42">
        <v>0.71980976748499381</v>
      </c>
      <c r="V44" s="43">
        <f t="shared" si="31"/>
        <v>0.28019023251500619</v>
      </c>
      <c r="W44" s="29">
        <f t="shared" si="27"/>
        <v>264399.2223901971</v>
      </c>
      <c r="X44" s="29">
        <f t="shared" si="20"/>
        <v>833089.40337061067</v>
      </c>
      <c r="Y44" s="35">
        <f t="shared" si="28"/>
        <v>10.732922383899247</v>
      </c>
      <c r="Z44" s="36">
        <f t="shared" si="29"/>
        <v>5.269599964346849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489</v>
      </c>
      <c r="E45" s="51">
        <v>18</v>
      </c>
      <c r="F45" s="3">
        <f t="shared" si="21"/>
        <v>3.6809815950920248E-2</v>
      </c>
      <c r="G45" s="2">
        <v>0.5</v>
      </c>
      <c r="H45" s="3">
        <f t="shared" si="22"/>
        <v>0.16853932584269665</v>
      </c>
      <c r="I45" s="3">
        <f t="shared" si="23"/>
        <v>0.8314606741573034</v>
      </c>
      <c r="J45" s="5">
        <f t="shared" si="30"/>
        <v>69307.279795379349</v>
      </c>
      <c r="K45" s="5">
        <f t="shared" si="24"/>
        <v>11681.002212704387</v>
      </c>
      <c r="L45" s="5">
        <f t="shared" si="25"/>
        <v>317333.89344513579</v>
      </c>
      <c r="M45" s="5">
        <f t="shared" si="16"/>
        <v>874797.5448397994</v>
      </c>
      <c r="N45" s="33">
        <f t="shared" si="26"/>
        <v>12.622015283567965</v>
      </c>
      <c r="O45" s="4"/>
      <c r="Q45" s="27" t="s">
        <v>66</v>
      </c>
      <c r="R45" s="29">
        <f t="shared" si="17"/>
        <v>69307.279795379349</v>
      </c>
      <c r="S45" s="29">
        <f t="shared" si="18"/>
        <v>317333.89344513579</v>
      </c>
      <c r="T45" s="35">
        <f t="shared" si="19"/>
        <v>12.622015283567965</v>
      </c>
      <c r="U45" s="42">
        <v>0.68480776711742686</v>
      </c>
      <c r="V45" s="43">
        <f t="shared" si="31"/>
        <v>0.31519223288257314</v>
      </c>
      <c r="W45" s="29">
        <f t="shared" si="27"/>
        <v>217312.7150008429</v>
      </c>
      <c r="X45" s="29">
        <f t="shared" si="20"/>
        <v>568690.18098041357</v>
      </c>
      <c r="Y45" s="35">
        <f t="shared" si="28"/>
        <v>8.205345566286784</v>
      </c>
      <c r="Z45" s="36">
        <f t="shared" si="29"/>
        <v>4.4166697172811809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306</v>
      </c>
      <c r="E46" s="51">
        <v>21</v>
      </c>
      <c r="F46" s="3">
        <f t="shared" si="21"/>
        <v>6.8627450980392163E-2</v>
      </c>
      <c r="G46" s="2">
        <v>0.5</v>
      </c>
      <c r="H46" s="3">
        <f t="shared" si="22"/>
        <v>0.29288702928870292</v>
      </c>
      <c r="I46" s="3">
        <f t="shared" si="23"/>
        <v>0.70711297071129708</v>
      </c>
      <c r="J46" s="5">
        <f t="shared" si="30"/>
        <v>57626.277582674964</v>
      </c>
      <c r="K46" s="5">
        <f t="shared" si="24"/>
        <v>16877.989250155846</v>
      </c>
      <c r="L46" s="5">
        <f t="shared" si="25"/>
        <v>245936.41478798521</v>
      </c>
      <c r="M46" s="5">
        <f>L46+M47</f>
        <v>557463.65139466361</v>
      </c>
      <c r="N46" s="33">
        <f t="shared" si="26"/>
        <v>9.6737751383452562</v>
      </c>
      <c r="O46" s="4"/>
      <c r="Q46" s="27" t="s">
        <v>68</v>
      </c>
      <c r="R46" s="29">
        <f t="shared" si="17"/>
        <v>57626.277582674964</v>
      </c>
      <c r="S46" s="29">
        <f t="shared" si="18"/>
        <v>245936.41478798521</v>
      </c>
      <c r="T46" s="35">
        <f t="shared" si="19"/>
        <v>9.6737751383452562</v>
      </c>
      <c r="U46" s="42">
        <v>0.65629805890441617</v>
      </c>
      <c r="V46" s="43">
        <f t="shared" si="31"/>
        <v>0.34370194109558383</v>
      </c>
      <c r="W46" s="29">
        <f t="shared" si="27"/>
        <v>161407.59163926606</v>
      </c>
      <c r="X46" s="29">
        <f>X47+W46</f>
        <v>351377.46597957064</v>
      </c>
      <c r="Y46" s="35">
        <f t="shared" si="28"/>
        <v>6.0975214905293553</v>
      </c>
      <c r="Z46" s="36">
        <f t="shared" si="29"/>
        <v>3.5762536478159008</v>
      </c>
    </row>
    <row r="47" spans="1:26" s="2" customFormat="1" x14ac:dyDescent="0.25">
      <c r="A47" s="12">
        <v>19</v>
      </c>
      <c r="B47" s="13" t="s">
        <v>69</v>
      </c>
      <c r="C47" s="12"/>
      <c r="D47">
        <v>237</v>
      </c>
      <c r="E47" s="51">
        <v>31</v>
      </c>
      <c r="F47" s="17">
        <f t="shared" si="21"/>
        <v>0.13080168776371309</v>
      </c>
      <c r="G47" s="12"/>
      <c r="H47" s="17">
        <v>1</v>
      </c>
      <c r="I47" s="17">
        <f t="shared" si="23"/>
        <v>0</v>
      </c>
      <c r="J47" s="21">
        <f t="shared" si="30"/>
        <v>40748.288332519114</v>
      </c>
      <c r="K47" s="21">
        <f t="shared" si="24"/>
        <v>40748.288332519114</v>
      </c>
      <c r="L47" s="21">
        <f>K47/F47</f>
        <v>311527.23660667834</v>
      </c>
      <c r="M47" s="21">
        <f>L47</f>
        <v>311527.23660667834</v>
      </c>
      <c r="N47" s="34">
        <f t="shared" si="26"/>
        <v>7.6451612903225792</v>
      </c>
      <c r="O47" s="4"/>
      <c r="Q47" s="30" t="s">
        <v>69</v>
      </c>
      <c r="R47" s="31">
        <f t="shared" si="17"/>
        <v>40748.288332519114</v>
      </c>
      <c r="S47" s="31">
        <f t="shared" si="18"/>
        <v>311527.23660667834</v>
      </c>
      <c r="T47" s="38">
        <f t="shared" si="19"/>
        <v>7.6451612903225792</v>
      </c>
      <c r="U47" s="44">
        <v>0.6098018151143324</v>
      </c>
      <c r="V47" s="45">
        <f t="shared" si="31"/>
        <v>0.3901981848856676</v>
      </c>
      <c r="W47" s="31">
        <f t="shared" si="27"/>
        <v>189969.87434030455</v>
      </c>
      <c r="X47" s="31">
        <f>W47</f>
        <v>189969.87434030455</v>
      </c>
      <c r="Y47" s="38">
        <f t="shared" si="28"/>
        <v>4.6620332316805406</v>
      </c>
      <c r="Z47" s="37">
        <f t="shared" si="29"/>
        <v>2.9831280586420386</v>
      </c>
    </row>
    <row r="48" spans="1:26" s="2" customFormat="1" ht="13.2" x14ac:dyDescent="0.25">
      <c r="B48" s="2" t="s">
        <v>70</v>
      </c>
      <c r="D48" s="25">
        <f>SUM(D29:D47)</f>
        <v>29785</v>
      </c>
      <c r="E48" s="25">
        <f>SUM(E29:E47)</f>
        <v>169</v>
      </c>
    </row>
    <row r="51" spans="1:26" s="2" customFormat="1" ht="18" thickBot="1" x14ac:dyDescent="0.35">
      <c r="B51" s="65" t="s">
        <v>89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Q51" s="66" t="s">
        <v>92</v>
      </c>
      <c r="R51" s="67"/>
      <c r="S51" s="67"/>
      <c r="T51" s="67"/>
      <c r="U51" s="67"/>
      <c r="V51" s="67"/>
      <c r="W51" s="67"/>
      <c r="X51" s="67"/>
      <c r="Y51" s="67"/>
      <c r="Z51" s="68"/>
    </row>
    <row r="52" spans="1:26" s="9" customFormat="1" ht="14.25" customHeight="1" x14ac:dyDescent="0.35">
      <c r="A52" s="7"/>
      <c r="B52" s="62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3" t="s">
        <v>14</v>
      </c>
      <c r="S52" s="73"/>
      <c r="T52" s="73"/>
      <c r="U52" s="70" t="s">
        <v>15</v>
      </c>
      <c r="V52" s="74" t="s">
        <v>16</v>
      </c>
      <c r="W52" s="75" t="s">
        <v>17</v>
      </c>
      <c r="X52" s="75" t="s">
        <v>18</v>
      </c>
      <c r="Y52" s="76" t="s">
        <v>19</v>
      </c>
      <c r="Z52" s="76" t="s">
        <v>20</v>
      </c>
    </row>
    <row r="53" spans="1:26" s="10" customFormat="1" ht="35.549999999999997" customHeight="1" thickBot="1" x14ac:dyDescent="0.35">
      <c r="B53" s="63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0"/>
      <c r="V53" s="74"/>
      <c r="W53" s="75"/>
      <c r="X53" s="75"/>
      <c r="Y53" s="76"/>
      <c r="Z53" s="76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527</v>
      </c>
      <c r="E54" s="49">
        <f>E4+E29</f>
        <v>2</v>
      </c>
      <c r="F54" s="3">
        <f>E54/D54</f>
        <v>3.7950664136622392E-3</v>
      </c>
      <c r="G54" s="2">
        <v>0.3</v>
      </c>
      <c r="H54" s="18">
        <f>C54*F54/(1+(1-G54)*C54*F54)</f>
        <v>3.7850113550340651E-3</v>
      </c>
      <c r="I54" s="18">
        <f>1-H54</f>
        <v>0.99621498864496594</v>
      </c>
      <c r="J54" s="19">
        <v>100000</v>
      </c>
      <c r="K54" s="20">
        <f>J54*H54</f>
        <v>378.50113550340649</v>
      </c>
      <c r="L54" s="20">
        <f>C54*(J55+G54*K54)</f>
        <v>99735.049205147618</v>
      </c>
      <c r="M54" s="5">
        <f t="shared" ref="M54:M70" si="32">L54+M55</f>
        <v>7581246.9231171086</v>
      </c>
      <c r="N54" s="32">
        <f>M54/J54</f>
        <v>75.812469231171093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99735.049205147618</v>
      </c>
      <c r="T54" s="35">
        <f t="shared" ref="T54:T72" si="35">N54</f>
        <v>75.812469231171093</v>
      </c>
      <c r="U54" s="42">
        <v>0.96170886472285344</v>
      </c>
      <c r="V54" s="43">
        <f>1-U54</f>
        <v>3.829113527714656E-2</v>
      </c>
      <c r="W54" s="29">
        <f>S54*U54</f>
        <v>95916.080944160436</v>
      </c>
      <c r="X54" s="29">
        <f t="shared" ref="X54:X70" si="36">X55+W54</f>
        <v>6717253.3725869274</v>
      </c>
      <c r="Y54" s="40">
        <f>X54/R54</f>
        <v>67.172533725869272</v>
      </c>
      <c r="Z54" s="36">
        <f>T54-Y54</f>
        <v>8.6399355053018212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2516</v>
      </c>
      <c r="E55" s="49">
        <f t="shared" si="37"/>
        <v>1</v>
      </c>
      <c r="F55" s="3">
        <f t="shared" ref="F55:F72" si="38">E55/D55</f>
        <v>3.9745627980922101E-4</v>
      </c>
      <c r="G55" s="2">
        <v>0.4</v>
      </c>
      <c r="H55" s="3">
        <f t="shared" ref="H55:H71" si="39">C55*F55/(1+(1-G55)*C55*F55)</f>
        <v>1.5883100381194409E-3</v>
      </c>
      <c r="I55" s="3">
        <f t="shared" ref="I55:I72" si="40">1-H55</f>
        <v>0.99841168996188057</v>
      </c>
      <c r="J55" s="5">
        <f>I54*J54</f>
        <v>99621.498864496592</v>
      </c>
      <c r="K55" s="5">
        <f t="shared" ref="K55:K72" si="41">J55*H55</f>
        <v>158.22982665898442</v>
      </c>
      <c r="L55" s="5">
        <f t="shared" ref="L55:L71" si="42">C55*(J56+G55*K55)</f>
        <v>398106.24387400481</v>
      </c>
      <c r="M55" s="5">
        <f t="shared" si="32"/>
        <v>7481511.873911961</v>
      </c>
      <c r="N55" s="33">
        <f t="shared" ref="N55:N72" si="43">M55/J55</f>
        <v>75.09937071001292</v>
      </c>
      <c r="O55" s="4"/>
      <c r="Q55" s="27" t="s">
        <v>36</v>
      </c>
      <c r="R55" s="29">
        <f t="shared" si="33"/>
        <v>99621.498864496592</v>
      </c>
      <c r="S55" s="29">
        <f t="shared" si="34"/>
        <v>398106.24387400481</v>
      </c>
      <c r="T55" s="35">
        <f t="shared" si="35"/>
        <v>75.09937071001292</v>
      </c>
      <c r="U55" s="42">
        <v>0.96170886472285344</v>
      </c>
      <c r="V55" s="43">
        <f>1-U55</f>
        <v>3.829113527714656E-2</v>
      </c>
      <c r="W55" s="29">
        <f t="shared" ref="W55:W72" si="44">S55*U55</f>
        <v>382862.30383514857</v>
      </c>
      <c r="X55" s="29">
        <f t="shared" si="36"/>
        <v>6621337.2916427674</v>
      </c>
      <c r="Y55" s="35">
        <f t="shared" ref="Y55:Y72" si="45">X55/R55</f>
        <v>66.464943482219567</v>
      </c>
      <c r="Z55" s="36">
        <f t="shared" ref="Z55:Z72" si="46">T55-Y55</f>
        <v>8.6344272277933527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4047</v>
      </c>
      <c r="E56" s="49">
        <f t="shared" si="37"/>
        <v>3</v>
      </c>
      <c r="F56" s="3">
        <f t="shared" si="38"/>
        <v>7.4128984432913266E-4</v>
      </c>
      <c r="G56" s="2">
        <v>0.5</v>
      </c>
      <c r="H56" s="3">
        <f t="shared" si="39"/>
        <v>3.6995930447650755E-3</v>
      </c>
      <c r="I56" s="3">
        <f t="shared" si="40"/>
        <v>0.99630040695523492</v>
      </c>
      <c r="J56" s="5">
        <f t="shared" ref="J56:J72" si="47">I55*J55</f>
        <v>99463.269037837614</v>
      </c>
      <c r="K56" s="5">
        <f t="shared" si="41"/>
        <v>367.97361834198153</v>
      </c>
      <c r="L56" s="5">
        <f t="shared" si="42"/>
        <v>496396.41114333307</v>
      </c>
      <c r="M56" s="5">
        <f t="shared" si="32"/>
        <v>7083405.6300379559</v>
      </c>
      <c r="N56" s="33">
        <f t="shared" si="43"/>
        <v>71.216296212256012</v>
      </c>
      <c r="O56" s="4"/>
      <c r="Q56" s="27" t="s">
        <v>38</v>
      </c>
      <c r="R56" s="29">
        <f t="shared" si="33"/>
        <v>99463.269037837614</v>
      </c>
      <c r="S56" s="29">
        <f t="shared" si="34"/>
        <v>496396.41114333307</v>
      </c>
      <c r="T56" s="35">
        <f t="shared" si="35"/>
        <v>71.216296212256012</v>
      </c>
      <c r="U56" s="42">
        <v>0.96170886472285344</v>
      </c>
      <c r="V56" s="43">
        <f>1-U56</f>
        <v>3.829113527714656E-2</v>
      </c>
      <c r="W56" s="29">
        <f t="shared" si="44"/>
        <v>477388.82901315362</v>
      </c>
      <c r="X56" s="29">
        <f t="shared" si="36"/>
        <v>6238474.9878076185</v>
      </c>
      <c r="Y56" s="35">
        <f t="shared" si="45"/>
        <v>62.721395025075942</v>
      </c>
      <c r="Z56" s="36">
        <f t="shared" si="46"/>
        <v>8.4949011871800693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3967</v>
      </c>
      <c r="E57" s="49">
        <f t="shared" si="37"/>
        <v>2</v>
      </c>
      <c r="F57" s="3">
        <f t="shared" si="38"/>
        <v>5.0415931434333251E-4</v>
      </c>
      <c r="G57" s="2">
        <v>0.5</v>
      </c>
      <c r="H57" s="3">
        <f t="shared" si="39"/>
        <v>2.5176233635448137E-3</v>
      </c>
      <c r="I57" s="3">
        <f t="shared" si="40"/>
        <v>0.99748237663645523</v>
      </c>
      <c r="J57" s="5">
        <f t="shared" si="47"/>
        <v>99095.295419495626</v>
      </c>
      <c r="K57" s="5">
        <f t="shared" si="41"/>
        <v>249.48463096549756</v>
      </c>
      <c r="L57" s="5">
        <f t="shared" si="42"/>
        <v>494852.76552006439</v>
      </c>
      <c r="M57" s="5">
        <f t="shared" si="32"/>
        <v>6587009.2188946232</v>
      </c>
      <c r="N57" s="33">
        <f t="shared" si="43"/>
        <v>66.471462555413311</v>
      </c>
      <c r="O57" s="4"/>
      <c r="Q57" s="27" t="s">
        <v>40</v>
      </c>
      <c r="R57" s="29">
        <f t="shared" si="33"/>
        <v>99095.295419495626</v>
      </c>
      <c r="S57" s="29">
        <f t="shared" si="34"/>
        <v>494852.76552006439</v>
      </c>
      <c r="T57" s="35">
        <f t="shared" si="35"/>
        <v>66.471462555413311</v>
      </c>
      <c r="U57" s="42">
        <v>0.96170886472285344</v>
      </c>
      <c r="V57" s="43">
        <f>1-U57</f>
        <v>3.829113527714656E-2</v>
      </c>
      <c r="W57" s="29">
        <f t="shared" si="44"/>
        <v>475904.29133326554</v>
      </c>
      <c r="X57" s="29">
        <f t="shared" si="36"/>
        <v>5761086.1587944645</v>
      </c>
      <c r="Y57" s="35">
        <f t="shared" si="45"/>
        <v>58.136828135042329</v>
      </c>
      <c r="Z57" s="36">
        <f t="shared" si="46"/>
        <v>8.3346344203709819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3927</v>
      </c>
      <c r="E58" s="49">
        <f t="shared" si="37"/>
        <v>3</v>
      </c>
      <c r="F58" s="3">
        <f t="shared" si="38"/>
        <v>7.6394194041252863E-4</v>
      </c>
      <c r="G58" s="2">
        <v>0.5</v>
      </c>
      <c r="H58" s="3">
        <f t="shared" si="39"/>
        <v>3.8124285169653075E-3</v>
      </c>
      <c r="I58" s="3">
        <f t="shared" si="40"/>
        <v>0.99618757148303472</v>
      </c>
      <c r="J58" s="5">
        <f t="shared" si="47"/>
        <v>98845.810788530129</v>
      </c>
      <c r="K58" s="5">
        <f t="shared" si="41"/>
        <v>376.8425878327493</v>
      </c>
      <c r="L58" s="5">
        <f t="shared" si="42"/>
        <v>493286.94747306878</v>
      </c>
      <c r="M58" s="5">
        <f t="shared" si="32"/>
        <v>6092156.4533745591</v>
      </c>
      <c r="N58" s="33">
        <f t="shared" si="43"/>
        <v>61.632925106032729</v>
      </c>
      <c r="O58" s="4"/>
      <c r="Q58" s="27" t="s">
        <v>42</v>
      </c>
      <c r="R58" s="29">
        <f t="shared" si="33"/>
        <v>98845.810788530129</v>
      </c>
      <c r="S58" s="29">
        <f t="shared" si="34"/>
        <v>493286.94747306878</v>
      </c>
      <c r="T58" s="35">
        <f t="shared" si="35"/>
        <v>61.632925106032729</v>
      </c>
      <c r="U58" s="42">
        <v>0.96170886472285344</v>
      </c>
      <c r="V58" s="43">
        <f>1-U58</f>
        <v>3.829113527714656E-2</v>
      </c>
      <c r="W58" s="29">
        <f t="shared" si="44"/>
        <v>474398.43023692683</v>
      </c>
      <c r="X58" s="29">
        <f t="shared" si="36"/>
        <v>5285181.8674611989</v>
      </c>
      <c r="Y58" s="35">
        <f t="shared" si="45"/>
        <v>53.46895154482845</v>
      </c>
      <c r="Z58" s="36">
        <f t="shared" si="46"/>
        <v>8.1639735612042799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4214</v>
      </c>
      <c r="E59" s="49">
        <f t="shared" si="37"/>
        <v>5</v>
      </c>
      <c r="F59" s="3">
        <f t="shared" si="38"/>
        <v>1.1865211200759373E-3</v>
      </c>
      <c r="G59" s="2">
        <v>0.5</v>
      </c>
      <c r="H59" s="3">
        <f t="shared" si="39"/>
        <v>5.9150597421033955E-3</v>
      </c>
      <c r="I59" s="3">
        <f t="shared" si="40"/>
        <v>0.99408494025789662</v>
      </c>
      <c r="J59" s="5">
        <f t="shared" si="47"/>
        <v>98468.968200697389</v>
      </c>
      <c r="K59" s="5">
        <f t="shared" si="41"/>
        <v>582.44982965040458</v>
      </c>
      <c r="L59" s="5">
        <f t="shared" si="42"/>
        <v>490888.71642936091</v>
      </c>
      <c r="M59" s="5">
        <f t="shared" si="32"/>
        <v>5598869.5059014903</v>
      </c>
      <c r="N59" s="33">
        <f t="shared" si="43"/>
        <v>56.859227919297297</v>
      </c>
      <c r="O59" s="4"/>
      <c r="Q59" s="27" t="s">
        <v>44</v>
      </c>
      <c r="R59" s="29">
        <f t="shared" si="33"/>
        <v>98468.968200697389</v>
      </c>
      <c r="S59" s="29">
        <f t="shared" si="34"/>
        <v>490888.71642936091</v>
      </c>
      <c r="T59" s="35">
        <f t="shared" si="35"/>
        <v>56.859227919297297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472770.84307111771</v>
      </c>
      <c r="X59" s="29">
        <f t="shared" si="36"/>
        <v>4810783.4372242717</v>
      </c>
      <c r="Y59" s="35">
        <f t="shared" si="45"/>
        <v>48.855832706797877</v>
      </c>
      <c r="Z59" s="36">
        <f t="shared" si="46"/>
        <v>8.0033952124994201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4494</v>
      </c>
      <c r="E60" s="49">
        <f t="shared" si="37"/>
        <v>8</v>
      </c>
      <c r="F60" s="3">
        <f t="shared" si="38"/>
        <v>1.7801513128615932E-3</v>
      </c>
      <c r="G60" s="2">
        <v>0.5</v>
      </c>
      <c r="H60" s="3">
        <f t="shared" si="39"/>
        <v>8.8613203367301739E-3</v>
      </c>
      <c r="I60" s="3">
        <f t="shared" si="40"/>
        <v>0.99113867966326985</v>
      </c>
      <c r="J60" s="5">
        <f t="shared" si="47"/>
        <v>97886.518371046986</v>
      </c>
      <c r="K60" s="5">
        <f t="shared" si="41"/>
        <v>867.40379593307046</v>
      </c>
      <c r="L60" s="5">
        <f t="shared" si="42"/>
        <v>487264.0823654022</v>
      </c>
      <c r="M60" s="5">
        <f t="shared" si="32"/>
        <v>5107980.7894721292</v>
      </c>
      <c r="N60" s="33">
        <f t="shared" si="43"/>
        <v>52.182679233823634</v>
      </c>
      <c r="O60" s="4"/>
      <c r="Q60" s="27" t="s">
        <v>46</v>
      </c>
      <c r="R60" s="29">
        <f t="shared" si="33"/>
        <v>97886.518371046986</v>
      </c>
      <c r="S60" s="29">
        <f t="shared" si="34"/>
        <v>487264.0823654022</v>
      </c>
      <c r="T60" s="35">
        <f t="shared" si="35"/>
        <v>52.182679233823634</v>
      </c>
      <c r="U60" s="42">
        <v>0.95736753435116873</v>
      </c>
      <c r="V60" s="43">
        <f t="shared" si="48"/>
        <v>4.2632465648831275E-2</v>
      </c>
      <c r="W60" s="29">
        <f t="shared" si="44"/>
        <v>466490.81311204989</v>
      </c>
      <c r="X60" s="29">
        <f t="shared" si="36"/>
        <v>4338012.5941531537</v>
      </c>
      <c r="Y60" s="35">
        <f t="shared" si="45"/>
        <v>44.316752361234833</v>
      </c>
      <c r="Z60" s="36">
        <f t="shared" si="46"/>
        <v>7.8659268725888012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4297</v>
      </c>
      <c r="E61" s="49">
        <f t="shared" si="37"/>
        <v>13</v>
      </c>
      <c r="F61" s="3">
        <f t="shared" si="38"/>
        <v>3.0253665347917151E-3</v>
      </c>
      <c r="G61" s="2">
        <v>0.5</v>
      </c>
      <c r="H61" s="3">
        <f t="shared" si="39"/>
        <v>1.5013280979327867E-2</v>
      </c>
      <c r="I61" s="3">
        <f t="shared" si="40"/>
        <v>0.98498671902067214</v>
      </c>
      <c r="J61" s="5">
        <f t="shared" si="47"/>
        <v>97019.114575113912</v>
      </c>
      <c r="K61" s="5">
        <f t="shared" si="41"/>
        <v>1456.5752274817887</v>
      </c>
      <c r="L61" s="5">
        <f t="shared" si="42"/>
        <v>481454.13480686501</v>
      </c>
      <c r="M61" s="5">
        <f t="shared" si="32"/>
        <v>4620716.7071067272</v>
      </c>
      <c r="N61" s="33">
        <f t="shared" si="43"/>
        <v>47.626869481779146</v>
      </c>
      <c r="O61" s="4"/>
      <c r="Q61" s="27" t="s">
        <v>48</v>
      </c>
      <c r="R61" s="29">
        <f t="shared" si="33"/>
        <v>97019.114575113912</v>
      </c>
      <c r="S61" s="29">
        <f t="shared" si="34"/>
        <v>481454.13480686501</v>
      </c>
      <c r="T61" s="35">
        <f t="shared" si="35"/>
        <v>47.626869481779146</v>
      </c>
      <c r="U61" s="42">
        <v>0.95681081085376496</v>
      </c>
      <c r="V61" s="43">
        <f t="shared" si="48"/>
        <v>4.3189189146235041E-2</v>
      </c>
      <c r="W61" s="29">
        <f t="shared" si="44"/>
        <v>460660.52111345436</v>
      </c>
      <c r="X61" s="29">
        <f t="shared" si="36"/>
        <v>3871521.7810411034</v>
      </c>
      <c r="Y61" s="35">
        <f t="shared" si="45"/>
        <v>39.904732155061083</v>
      </c>
      <c r="Z61" s="36">
        <f t="shared" si="46"/>
        <v>7.7221373267180624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4656</v>
      </c>
      <c r="E62" s="49">
        <f t="shared" si="37"/>
        <v>9</v>
      </c>
      <c r="F62" s="3">
        <f t="shared" si="38"/>
        <v>1.9329896907216496E-3</v>
      </c>
      <c r="G62" s="2">
        <v>0.5</v>
      </c>
      <c r="H62" s="3">
        <f t="shared" si="39"/>
        <v>9.6184674575184349E-3</v>
      </c>
      <c r="I62" s="3">
        <f t="shared" si="40"/>
        <v>0.99038153254248151</v>
      </c>
      <c r="J62" s="5">
        <f t="shared" si="47"/>
        <v>95562.539347632119</v>
      </c>
      <c r="K62" s="5">
        <f t="shared" si="41"/>
        <v>919.16517487302451</v>
      </c>
      <c r="L62" s="5">
        <f t="shared" si="42"/>
        <v>475514.78380097798</v>
      </c>
      <c r="M62" s="5">
        <f t="shared" si="32"/>
        <v>4139262.5722998623</v>
      </c>
      <c r="N62" s="33">
        <f t="shared" si="43"/>
        <v>43.314698422174423</v>
      </c>
      <c r="O62" s="4"/>
      <c r="Q62" s="27" t="s">
        <v>50</v>
      </c>
      <c r="R62" s="29">
        <f t="shared" si="33"/>
        <v>95562.539347632119</v>
      </c>
      <c r="S62" s="29">
        <f t="shared" si="34"/>
        <v>475514.78380097798</v>
      </c>
      <c r="T62" s="35">
        <f t="shared" si="35"/>
        <v>43.314698422174423</v>
      </c>
      <c r="U62" s="42">
        <v>0.94800928093814252</v>
      </c>
      <c r="V62" s="43">
        <f t="shared" si="48"/>
        <v>5.1990719061857482E-2</v>
      </c>
      <c r="W62" s="29">
        <f t="shared" si="44"/>
        <v>450792.42826662143</v>
      </c>
      <c r="X62" s="29">
        <f t="shared" si="36"/>
        <v>3410861.2599276491</v>
      </c>
      <c r="Y62" s="35">
        <f t="shared" si="45"/>
        <v>35.692451071437176</v>
      </c>
      <c r="Z62" s="36">
        <f t="shared" si="46"/>
        <v>7.622247350737247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5170</v>
      </c>
      <c r="E63" s="49">
        <f t="shared" si="37"/>
        <v>26</v>
      </c>
      <c r="F63" s="3">
        <f t="shared" si="38"/>
        <v>5.0290135396518377E-3</v>
      </c>
      <c r="G63" s="2">
        <v>0.5</v>
      </c>
      <c r="H63" s="3">
        <f t="shared" si="39"/>
        <v>2.4832855778414518E-2</v>
      </c>
      <c r="I63" s="3">
        <f t="shared" si="40"/>
        <v>0.97516714422158546</v>
      </c>
      <c r="J63" s="5">
        <f t="shared" si="47"/>
        <v>94643.374172759082</v>
      </c>
      <c r="K63" s="5">
        <f t="shared" si="41"/>
        <v>2350.2652612146476</v>
      </c>
      <c r="L63" s="5">
        <f t="shared" si="42"/>
        <v>467341.20771075878</v>
      </c>
      <c r="M63" s="5">
        <f t="shared" si="32"/>
        <v>3663747.7884988841</v>
      </c>
      <c r="N63" s="33">
        <f t="shared" si="43"/>
        <v>38.711085910897388</v>
      </c>
      <c r="O63" s="4"/>
      <c r="Q63" s="27" t="s">
        <v>52</v>
      </c>
      <c r="R63" s="29">
        <f t="shared" si="33"/>
        <v>94643.374172759082</v>
      </c>
      <c r="S63" s="29">
        <f t="shared" si="34"/>
        <v>467341.20771075878</v>
      </c>
      <c r="T63" s="35">
        <f t="shared" si="35"/>
        <v>38.711085910897388</v>
      </c>
      <c r="U63" s="42">
        <v>0.94216194080535964</v>
      </c>
      <c r="V63" s="43">
        <f t="shared" si="48"/>
        <v>5.7838059194640357E-2</v>
      </c>
      <c r="W63" s="29">
        <f t="shared" si="44"/>
        <v>440311.09927508922</v>
      </c>
      <c r="X63" s="29">
        <f t="shared" si="36"/>
        <v>2960068.8316610279</v>
      </c>
      <c r="Y63" s="35">
        <f t="shared" si="45"/>
        <v>31.276028116430105</v>
      </c>
      <c r="Z63" s="36">
        <f t="shared" si="46"/>
        <v>7.4350577944672835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5364</v>
      </c>
      <c r="E64" s="49">
        <f t="shared" si="37"/>
        <v>20</v>
      </c>
      <c r="F64" s="3">
        <f t="shared" si="38"/>
        <v>3.7285607755406414E-3</v>
      </c>
      <c r="G64" s="2">
        <v>0.5</v>
      </c>
      <c r="H64" s="3">
        <f t="shared" si="39"/>
        <v>1.8470631695603989E-2</v>
      </c>
      <c r="I64" s="3">
        <f t="shared" si="40"/>
        <v>0.98152936830439597</v>
      </c>
      <c r="J64" s="5">
        <f t="shared" si="47"/>
        <v>92293.108911544434</v>
      </c>
      <c r="K64" s="5">
        <f t="shared" si="41"/>
        <v>1704.7120227474036</v>
      </c>
      <c r="L64" s="5">
        <f t="shared" si="42"/>
        <v>457203.76450085366</v>
      </c>
      <c r="M64" s="5">
        <f t="shared" si="32"/>
        <v>3196406.5807881253</v>
      </c>
      <c r="N64" s="33">
        <f t="shared" si="43"/>
        <v>34.633209548197421</v>
      </c>
      <c r="O64" s="4"/>
      <c r="Q64" s="27" t="s">
        <v>54</v>
      </c>
      <c r="R64" s="29">
        <f t="shared" si="33"/>
        <v>92293.108911544434</v>
      </c>
      <c r="S64" s="29">
        <f t="shared" si="34"/>
        <v>457203.76450085366</v>
      </c>
      <c r="T64" s="35">
        <f t="shared" si="35"/>
        <v>34.633209548197421</v>
      </c>
      <c r="U64" s="42">
        <v>0.92489605986448908</v>
      </c>
      <c r="V64" s="43">
        <f t="shared" si="48"/>
        <v>7.5103940135510916E-2</v>
      </c>
      <c r="W64" s="29">
        <f t="shared" si="44"/>
        <v>422865.96034205134</v>
      </c>
      <c r="X64" s="29">
        <f t="shared" si="36"/>
        <v>2519757.7323859385</v>
      </c>
      <c r="Y64" s="35">
        <f t="shared" si="45"/>
        <v>27.301688740390411</v>
      </c>
      <c r="Z64" s="36">
        <f t="shared" si="46"/>
        <v>7.33152080780701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4799</v>
      </c>
      <c r="E65" s="49">
        <f t="shared" si="37"/>
        <v>24</v>
      </c>
      <c r="F65" s="3">
        <f t="shared" si="38"/>
        <v>5.0010418837257761E-3</v>
      </c>
      <c r="G65" s="2">
        <v>0.5</v>
      </c>
      <c r="H65" s="3">
        <f t="shared" si="39"/>
        <v>2.4696439596624823E-2</v>
      </c>
      <c r="I65" s="3">
        <f t="shared" si="40"/>
        <v>0.97530356040337518</v>
      </c>
      <c r="J65" s="5">
        <f t="shared" si="47"/>
        <v>90588.396888797026</v>
      </c>
      <c r="K65" s="5">
        <f t="shared" si="41"/>
        <v>2237.210871919252</v>
      </c>
      <c r="L65" s="5">
        <f t="shared" si="42"/>
        <v>447348.95726418705</v>
      </c>
      <c r="M65" s="5">
        <f t="shared" si="32"/>
        <v>2739202.8162872717</v>
      </c>
      <c r="N65" s="33">
        <f t="shared" si="43"/>
        <v>30.237899227312919</v>
      </c>
      <c r="O65" s="4"/>
      <c r="Q65" s="27" t="s">
        <v>56</v>
      </c>
      <c r="R65" s="29">
        <f t="shared" si="33"/>
        <v>90588.396888797026</v>
      </c>
      <c r="S65" s="29">
        <f t="shared" si="34"/>
        <v>447348.95726418705</v>
      </c>
      <c r="T65" s="35">
        <f t="shared" si="35"/>
        <v>30.237899227312919</v>
      </c>
      <c r="U65" s="42">
        <v>0.89970667843387275</v>
      </c>
      <c r="V65" s="43">
        <f t="shared" si="48"/>
        <v>0.10029332156612725</v>
      </c>
      <c r="W65" s="29">
        <f t="shared" si="44"/>
        <v>402482.84444101824</v>
      </c>
      <c r="X65" s="29">
        <f t="shared" si="36"/>
        <v>2096891.7720438873</v>
      </c>
      <c r="Y65" s="35">
        <f t="shared" si="45"/>
        <v>23.147465283196858</v>
      </c>
      <c r="Z65" s="36">
        <f t="shared" si="46"/>
        <v>7.0904339441160609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3706</v>
      </c>
      <c r="E66" s="49">
        <f t="shared" si="37"/>
        <v>30</v>
      </c>
      <c r="F66" s="3">
        <f t="shared" si="38"/>
        <v>8.094981111710739E-3</v>
      </c>
      <c r="G66" s="2">
        <v>0.5</v>
      </c>
      <c r="H66" s="3">
        <f t="shared" si="39"/>
        <v>3.9672044432689763E-2</v>
      </c>
      <c r="I66" s="3">
        <f t="shared" si="40"/>
        <v>0.96032795556731021</v>
      </c>
      <c r="J66" s="5">
        <f t="shared" si="47"/>
        <v>88351.186016877778</v>
      </c>
      <c r="K66" s="5">
        <f t="shared" si="41"/>
        <v>3505.0721773424139</v>
      </c>
      <c r="L66" s="5">
        <f t="shared" si="42"/>
        <v>432993.24964103283</v>
      </c>
      <c r="M66" s="5">
        <f t="shared" si="32"/>
        <v>2291853.8590230849</v>
      </c>
      <c r="N66" s="33">
        <f t="shared" si="43"/>
        <v>25.940272704265347</v>
      </c>
      <c r="O66" s="4"/>
      <c r="Q66" s="27" t="s">
        <v>58</v>
      </c>
      <c r="R66" s="29">
        <f t="shared" si="33"/>
        <v>88351.186016877778</v>
      </c>
      <c r="S66" s="29">
        <f t="shared" si="34"/>
        <v>432993.24964103283</v>
      </c>
      <c r="T66" s="35">
        <f t="shared" si="35"/>
        <v>25.940272704265347</v>
      </c>
      <c r="U66" s="42">
        <v>0.86438699185239576</v>
      </c>
      <c r="V66" s="43">
        <f t="shared" si="48"/>
        <v>0.13561300814760424</v>
      </c>
      <c r="W66" s="29">
        <f t="shared" si="44"/>
        <v>374273.73254960583</v>
      </c>
      <c r="X66" s="29">
        <f t="shared" si="36"/>
        <v>1694408.927602869</v>
      </c>
      <c r="Y66" s="35">
        <f t="shared" si="45"/>
        <v>19.17811185103033</v>
      </c>
      <c r="Z66" s="36">
        <f t="shared" si="46"/>
        <v>6.7621608532350166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2924</v>
      </c>
      <c r="E67" s="49">
        <f t="shared" si="37"/>
        <v>46</v>
      </c>
      <c r="F67" s="3">
        <f t="shared" si="38"/>
        <v>1.573187414500684E-2</v>
      </c>
      <c r="G67" s="2">
        <v>0.5</v>
      </c>
      <c r="H67" s="3">
        <f t="shared" si="39"/>
        <v>7.5682790391576174E-2</v>
      </c>
      <c r="I67" s="3">
        <f t="shared" si="40"/>
        <v>0.92431720960842378</v>
      </c>
      <c r="J67" s="5">
        <f t="shared" si="47"/>
        <v>84846.113839535363</v>
      </c>
      <c r="K67" s="5">
        <f t="shared" si="41"/>
        <v>6421.3906492573651</v>
      </c>
      <c r="L67" s="5">
        <f t="shared" si="42"/>
        <v>408177.09257453337</v>
      </c>
      <c r="M67" s="5">
        <f t="shared" si="32"/>
        <v>1858860.6093820522</v>
      </c>
      <c r="N67" s="33">
        <f t="shared" si="43"/>
        <v>21.908612254152381</v>
      </c>
      <c r="O67" s="4"/>
      <c r="Q67" s="27" t="s">
        <v>60</v>
      </c>
      <c r="R67" s="29">
        <f t="shared" si="33"/>
        <v>84846.113839535363</v>
      </c>
      <c r="S67" s="29">
        <f t="shared" si="34"/>
        <v>408177.09257453337</v>
      </c>
      <c r="T67" s="35">
        <f t="shared" si="35"/>
        <v>21.908612254152381</v>
      </c>
      <c r="U67" s="42">
        <v>0.82345390469096191</v>
      </c>
      <c r="V67" s="43">
        <f t="shared" si="48"/>
        <v>0.17654609530903809</v>
      </c>
      <c r="W67" s="29">
        <f t="shared" si="44"/>
        <v>336115.02068590373</v>
      </c>
      <c r="X67" s="29">
        <f t="shared" si="36"/>
        <v>1320135.1950532631</v>
      </c>
      <c r="Y67" s="35">
        <f t="shared" si="45"/>
        <v>15.559171013418007</v>
      </c>
      <c r="Z67" s="36">
        <f t="shared" si="46"/>
        <v>6.3494412407343734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2081</v>
      </c>
      <c r="E68" s="49">
        <f t="shared" si="37"/>
        <v>38</v>
      </c>
      <c r="F68" s="3">
        <f t="shared" si="38"/>
        <v>1.8260451705910619E-2</v>
      </c>
      <c r="G68" s="2">
        <v>0.5</v>
      </c>
      <c r="H68" s="3">
        <f t="shared" si="39"/>
        <v>8.731617647058823E-2</v>
      </c>
      <c r="I68" s="3">
        <f t="shared" si="40"/>
        <v>0.9126838235294118</v>
      </c>
      <c r="J68" s="5">
        <f t="shared" si="47"/>
        <v>78424.723190277989</v>
      </c>
      <c r="K68" s="5">
        <f t="shared" si="41"/>
        <v>6847.7469697393462</v>
      </c>
      <c r="L68" s="5">
        <f t="shared" si="42"/>
        <v>375004.24852704164</v>
      </c>
      <c r="M68" s="5">
        <f t="shared" si="32"/>
        <v>1450683.5168075189</v>
      </c>
      <c r="N68" s="33">
        <f t="shared" si="43"/>
        <v>18.497783068839119</v>
      </c>
      <c r="O68" s="4"/>
      <c r="Q68" s="27" t="s">
        <v>62</v>
      </c>
      <c r="R68" s="29">
        <f t="shared" si="33"/>
        <v>78424.723190277989</v>
      </c>
      <c r="S68" s="29">
        <f t="shared" si="34"/>
        <v>375004.24852704164</v>
      </c>
      <c r="T68" s="35">
        <f t="shared" si="35"/>
        <v>18.497783068839119</v>
      </c>
      <c r="U68" s="42">
        <v>0.7557222850963411</v>
      </c>
      <c r="V68" s="43">
        <f t="shared" si="48"/>
        <v>0.2442777149036589</v>
      </c>
      <c r="W68" s="29">
        <f t="shared" si="44"/>
        <v>283399.06761769211</v>
      </c>
      <c r="X68" s="29">
        <f t="shared" si="36"/>
        <v>984020.17436735937</v>
      </c>
      <c r="Y68" s="35">
        <f t="shared" si="45"/>
        <v>12.54732097657368</v>
      </c>
      <c r="Z68" s="36">
        <f t="shared" si="46"/>
        <v>5.9504620922654397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1373</v>
      </c>
      <c r="E69" s="49">
        <f t="shared" si="37"/>
        <v>32</v>
      </c>
      <c r="F69" s="3">
        <f t="shared" si="38"/>
        <v>2.3306627822286964E-2</v>
      </c>
      <c r="G69" s="2">
        <v>0.5</v>
      </c>
      <c r="H69" s="3">
        <f t="shared" si="39"/>
        <v>0.11011699931176876</v>
      </c>
      <c r="I69" s="3">
        <f t="shared" si="40"/>
        <v>0.88988300068823123</v>
      </c>
      <c r="J69" s="5">
        <f t="shared" si="47"/>
        <v>71576.976220538651</v>
      </c>
      <c r="K69" s="5">
        <f t="shared" si="41"/>
        <v>7881.8418412155434</v>
      </c>
      <c r="L69" s="5">
        <f t="shared" si="42"/>
        <v>338180.27649965434</v>
      </c>
      <c r="M69" s="5">
        <f t="shared" si="32"/>
        <v>1075679.2682804773</v>
      </c>
      <c r="N69" s="33">
        <f t="shared" si="43"/>
        <v>15.028285980762297</v>
      </c>
      <c r="O69" s="4"/>
      <c r="Q69" s="27" t="s">
        <v>64</v>
      </c>
      <c r="R69" s="29">
        <f t="shared" si="33"/>
        <v>71576.976220538651</v>
      </c>
      <c r="S69" s="29">
        <f t="shared" si="34"/>
        <v>338180.27649965434</v>
      </c>
      <c r="T69" s="35">
        <f t="shared" si="35"/>
        <v>15.028285980762297</v>
      </c>
      <c r="U69" s="42">
        <v>0.69850988448397933</v>
      </c>
      <c r="V69" s="43">
        <f t="shared" si="48"/>
        <v>0.30149011551602067</v>
      </c>
      <c r="W69" s="29">
        <f t="shared" si="44"/>
        <v>236222.26587253375</v>
      </c>
      <c r="X69" s="29">
        <f t="shared" si="36"/>
        <v>700621.1067496672</v>
      </c>
      <c r="Y69" s="35">
        <f t="shared" si="45"/>
        <v>9.7883585441071972</v>
      </c>
      <c r="Z69" s="36">
        <f t="shared" si="46"/>
        <v>5.2399274366550994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871</v>
      </c>
      <c r="E70" s="49">
        <f t="shared" si="37"/>
        <v>39</v>
      </c>
      <c r="F70" s="3">
        <f t="shared" si="38"/>
        <v>4.4776119402985072E-2</v>
      </c>
      <c r="G70" s="2">
        <v>0.5</v>
      </c>
      <c r="H70" s="3">
        <f t="shared" si="39"/>
        <v>0.20134228187919462</v>
      </c>
      <c r="I70" s="3">
        <f t="shared" si="40"/>
        <v>0.79865771812080544</v>
      </c>
      <c r="J70" s="5">
        <f t="shared" si="47"/>
        <v>63695.134379323106</v>
      </c>
      <c r="K70" s="5">
        <f t="shared" si="41"/>
        <v>12824.523700534854</v>
      </c>
      <c r="L70" s="5">
        <f t="shared" si="42"/>
        <v>286414.36264527845</v>
      </c>
      <c r="M70" s="5">
        <f t="shared" si="32"/>
        <v>737498.99178082298</v>
      </c>
      <c r="N70" s="33">
        <f t="shared" si="43"/>
        <v>11.578576589363974</v>
      </c>
      <c r="O70" s="4"/>
      <c r="Q70" s="27" t="s">
        <v>66</v>
      </c>
      <c r="R70" s="29">
        <f t="shared" si="33"/>
        <v>63695.134379323106</v>
      </c>
      <c r="S70" s="29">
        <f t="shared" si="34"/>
        <v>286414.36264527845</v>
      </c>
      <c r="T70" s="35">
        <f t="shared" si="35"/>
        <v>11.578576589363974</v>
      </c>
      <c r="U70" s="42">
        <v>0.67065690345363116</v>
      </c>
      <c r="V70" s="43">
        <f t="shared" si="48"/>
        <v>0.32934309654636884</v>
      </c>
      <c r="W70" s="29">
        <f t="shared" si="44"/>
        <v>192085.76955632781</v>
      </c>
      <c r="X70" s="29">
        <f t="shared" si="36"/>
        <v>464398.84087713342</v>
      </c>
      <c r="Y70" s="35">
        <f t="shared" si="45"/>
        <v>7.2909625735539363</v>
      </c>
      <c r="Z70" s="36">
        <f t="shared" si="46"/>
        <v>4.2876140158100382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502</v>
      </c>
      <c r="E71" s="49">
        <f t="shared" si="49"/>
        <v>41</v>
      </c>
      <c r="F71" s="3">
        <f t="shared" si="38"/>
        <v>8.1673306772908363E-2</v>
      </c>
      <c r="G71" s="2">
        <v>0.5</v>
      </c>
      <c r="H71" s="3">
        <f t="shared" si="39"/>
        <v>0.33912324234904878</v>
      </c>
      <c r="I71" s="3">
        <f t="shared" si="40"/>
        <v>0.66087675765095122</v>
      </c>
      <c r="J71" s="5">
        <f t="shared" si="47"/>
        <v>50870.61067878826</v>
      </c>
      <c r="K71" s="5">
        <f t="shared" si="41"/>
        <v>17251.40643366682</v>
      </c>
      <c r="L71" s="5">
        <f t="shared" si="42"/>
        <v>211224.53730977426</v>
      </c>
      <c r="M71" s="5">
        <f>L71+M72</f>
        <v>451084.62913554453</v>
      </c>
      <c r="N71" s="33">
        <f t="shared" si="43"/>
        <v>8.8672933765985871</v>
      </c>
      <c r="O71" s="4"/>
      <c r="Q71" s="27" t="s">
        <v>68</v>
      </c>
      <c r="R71" s="29">
        <f t="shared" si="33"/>
        <v>50870.61067878826</v>
      </c>
      <c r="S71" s="29">
        <f t="shared" si="34"/>
        <v>211224.53730977426</v>
      </c>
      <c r="T71" s="35">
        <f t="shared" si="35"/>
        <v>8.8672933765985871</v>
      </c>
      <c r="U71" s="42">
        <v>0.63527807449444496</v>
      </c>
      <c r="V71" s="43">
        <f t="shared" si="48"/>
        <v>0.36472192550555504</v>
      </c>
      <c r="W71" s="29">
        <f t="shared" si="44"/>
        <v>134186.31734813342</v>
      </c>
      <c r="X71" s="29">
        <f>X72+W71</f>
        <v>272313.07132080558</v>
      </c>
      <c r="Y71" s="35">
        <f t="shared" si="45"/>
        <v>5.3530529255933059</v>
      </c>
      <c r="Z71" s="36">
        <f t="shared" si="46"/>
        <v>3.5142404510052812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371</v>
      </c>
      <c r="E72" s="50">
        <f t="shared" si="49"/>
        <v>52</v>
      </c>
      <c r="F72" s="17">
        <f t="shared" si="38"/>
        <v>0.14016172506738545</v>
      </c>
      <c r="G72" s="12"/>
      <c r="H72" s="17">
        <v>1</v>
      </c>
      <c r="I72" s="17">
        <f t="shared" si="40"/>
        <v>0</v>
      </c>
      <c r="J72" s="21">
        <f t="shared" si="47"/>
        <v>33619.204245121437</v>
      </c>
      <c r="K72" s="21">
        <f t="shared" si="41"/>
        <v>33619.204245121437</v>
      </c>
      <c r="L72" s="21">
        <f>K72/F72</f>
        <v>239860.09182577024</v>
      </c>
      <c r="M72" s="21">
        <f>L72</f>
        <v>239860.09182577024</v>
      </c>
      <c r="N72" s="34">
        <f t="shared" si="43"/>
        <v>7.1346153846153841</v>
      </c>
      <c r="O72" s="4"/>
      <c r="Q72" s="30" t="s">
        <v>69</v>
      </c>
      <c r="R72" s="31">
        <f t="shared" si="33"/>
        <v>33619.204245121437</v>
      </c>
      <c r="S72" s="31">
        <f t="shared" si="34"/>
        <v>239860.09182577024</v>
      </c>
      <c r="T72" s="38">
        <f t="shared" si="35"/>
        <v>7.1346153846153841</v>
      </c>
      <c r="U72" s="44">
        <v>0.57586384179742911</v>
      </c>
      <c r="V72" s="45">
        <f t="shared" si="48"/>
        <v>0.42413615820257089</v>
      </c>
      <c r="W72" s="31">
        <f t="shared" si="44"/>
        <v>138126.75397267219</v>
      </c>
      <c r="X72" s="31">
        <f>W72</f>
        <v>138126.75397267219</v>
      </c>
      <c r="Y72" s="38">
        <f t="shared" si="45"/>
        <v>4.1085670251316584</v>
      </c>
      <c r="Z72" s="37">
        <f t="shared" si="46"/>
        <v>3.0260483594837257</v>
      </c>
    </row>
    <row r="73" spans="1:26" s="2" customFormat="1" ht="13.2" x14ac:dyDescent="0.25">
      <c r="B73" s="2" t="s">
        <v>70</v>
      </c>
      <c r="D73" s="25">
        <f>SUM(D54:D72)</f>
        <v>59806</v>
      </c>
      <c r="E73" s="25">
        <f>SUM(E54:E72)</f>
        <v>394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72.89878937158386</v>
      </c>
      <c r="F78" s="55">
        <f>$Y$4</f>
        <v>66.089083963377846</v>
      </c>
      <c r="G78" s="55">
        <f>E78-F78</f>
        <v>6.809705408206014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78.784120996025337</v>
      </c>
      <c r="F79" s="55">
        <f>$Y$29</f>
        <v>69.624333673279779</v>
      </c>
      <c r="G79" s="55">
        <f t="shared" ref="G79:G80" si="50">E79-F79</f>
        <v>9.159787322745558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75.812469231171093</v>
      </c>
      <c r="F80" s="55">
        <f>$Y$54</f>
        <v>67.172533725869272</v>
      </c>
      <c r="G80" s="55">
        <f t="shared" si="50"/>
        <v>8.6399355053018212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91592-C61E-9945-B4F8-EF2E324956D0}">
  <dimension ref="A1:Z80"/>
  <sheetViews>
    <sheetView topLeftCell="A57" workbookViewId="0">
      <selection activeCell="D61" sqref="D61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1" t="s">
        <v>87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Q1" s="66" t="s">
        <v>90</v>
      </c>
      <c r="R1" s="67"/>
      <c r="S1" s="67"/>
      <c r="T1" s="67"/>
      <c r="U1" s="67"/>
      <c r="V1" s="67"/>
      <c r="W1" s="67"/>
      <c r="X1" s="67"/>
      <c r="Y1" s="67"/>
      <c r="Z1" s="68"/>
    </row>
    <row r="2" spans="1:26" s="9" customFormat="1" ht="35.549999999999997" customHeight="1" x14ac:dyDescent="0.25">
      <c r="A2" s="7"/>
      <c r="B2" s="62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70" t="s">
        <v>15</v>
      </c>
      <c r="V2" s="70" t="s">
        <v>16</v>
      </c>
      <c r="W2" s="71" t="s">
        <v>17</v>
      </c>
      <c r="X2" s="71" t="s">
        <v>18</v>
      </c>
      <c r="Y2" s="72" t="s">
        <v>19</v>
      </c>
      <c r="Z2" s="72" t="s">
        <v>20</v>
      </c>
    </row>
    <row r="3" spans="1:26" s="10" customFormat="1" ht="23.25" customHeight="1" thickBot="1" x14ac:dyDescent="0.35">
      <c r="B3" s="63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0"/>
      <c r="V3" s="70"/>
      <c r="W3" s="71"/>
      <c r="X3" s="71"/>
      <c r="Y3" s="72"/>
      <c r="Z3" s="72"/>
    </row>
    <row r="4" spans="1:26" s="2" customFormat="1" x14ac:dyDescent="0.25">
      <c r="A4" s="2">
        <v>1</v>
      </c>
      <c r="B4" s="1">
        <v>0</v>
      </c>
      <c r="C4" s="1">
        <v>1</v>
      </c>
      <c r="D4">
        <v>243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7241273.39447241</v>
      </c>
      <c r="N4" s="32">
        <f>M4/J4</f>
        <v>72.412733944724096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72.412733944724096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6580486.1130422885</v>
      </c>
      <c r="Y4" s="40">
        <f>X4/R4</f>
        <v>65.804861130422879</v>
      </c>
      <c r="Z4" s="36">
        <f>T4-Y4</f>
        <v>6.6078728143012171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1248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7141273.39447241</v>
      </c>
      <c r="N5" s="33">
        <f t="shared" ref="N5:N22" si="10">M5/J5</f>
        <v>71.412733944724096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71.412733944724096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6483805.9188674148</v>
      </c>
      <c r="Y5" s="35">
        <f t="shared" ref="Y5:Y22" si="12">X5/R5</f>
        <v>64.838059188674151</v>
      </c>
      <c r="Z5" s="36">
        <f t="shared" ref="Z5:Z22" si="13">T5-Y5</f>
        <v>6.5746747560499443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1916</v>
      </c>
      <c r="E6" s="51">
        <v>1</v>
      </c>
      <c r="F6" s="3">
        <f t="shared" si="5"/>
        <v>5.2192066805845506E-4</v>
      </c>
      <c r="G6" s="2">
        <v>0.5</v>
      </c>
      <c r="H6" s="3">
        <f t="shared" si="6"/>
        <v>2.6062027625749279E-3</v>
      </c>
      <c r="I6" s="3">
        <f t="shared" si="7"/>
        <v>0.99739379723742505</v>
      </c>
      <c r="J6" s="5">
        <f t="shared" ref="J6:J22" si="14">I5*J5</f>
        <v>100000</v>
      </c>
      <c r="K6" s="5">
        <f t="shared" si="8"/>
        <v>260.62027625749278</v>
      </c>
      <c r="L6" s="5">
        <f t="shared" si="9"/>
        <v>499348.44930935622</v>
      </c>
      <c r="M6" s="5">
        <f t="shared" si="0"/>
        <v>6741273.39447241</v>
      </c>
      <c r="N6" s="33">
        <f t="shared" si="10"/>
        <v>67.412733944724096</v>
      </c>
      <c r="O6" s="4"/>
      <c r="Q6" s="27" t="s">
        <v>38</v>
      </c>
      <c r="R6" s="29">
        <f t="shared" si="1"/>
        <v>100000</v>
      </c>
      <c r="S6" s="29">
        <f t="shared" si="2"/>
        <v>499348.44930935622</v>
      </c>
      <c r="T6" s="35">
        <f t="shared" si="3"/>
        <v>67.412733944724096</v>
      </c>
      <c r="U6" s="42">
        <v>0.96680194174873568</v>
      </c>
      <c r="V6" s="43">
        <f>1-U6</f>
        <v>3.3198058251264317E-2</v>
      </c>
      <c r="W6" s="29">
        <f t="shared" si="11"/>
        <v>482771.05040150572</v>
      </c>
      <c r="X6" s="29">
        <f t="shared" si="4"/>
        <v>6097085.1421679202</v>
      </c>
      <c r="Y6" s="35">
        <f t="shared" si="12"/>
        <v>60.9708514216792</v>
      </c>
      <c r="Z6" s="36">
        <f t="shared" si="13"/>
        <v>6.4418825230448959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2081</v>
      </c>
      <c r="E7" s="51">
        <v>2</v>
      </c>
      <c r="F7" s="3">
        <f t="shared" si="5"/>
        <v>9.6107640557424319E-4</v>
      </c>
      <c r="G7" s="2">
        <v>0.5</v>
      </c>
      <c r="H7" s="3">
        <f t="shared" si="6"/>
        <v>4.7938638542665392E-3</v>
      </c>
      <c r="I7" s="3">
        <f t="shared" si="7"/>
        <v>0.9952061361457335</v>
      </c>
      <c r="J7" s="5">
        <f t="shared" si="14"/>
        <v>99739.379723742502</v>
      </c>
      <c r="K7" s="5">
        <f t="shared" si="8"/>
        <v>478.13700730461414</v>
      </c>
      <c r="L7" s="5">
        <f t="shared" si="9"/>
        <v>497501.55610045098</v>
      </c>
      <c r="M7" s="5">
        <f t="shared" si="0"/>
        <v>6241924.9451630535</v>
      </c>
      <c r="N7" s="33">
        <f t="shared" si="10"/>
        <v>62.582351749648907</v>
      </c>
      <c r="O7" s="4"/>
      <c r="Q7" s="27" t="s">
        <v>40</v>
      </c>
      <c r="R7" s="29">
        <f t="shared" si="1"/>
        <v>99739.379723742502</v>
      </c>
      <c r="S7" s="29">
        <f t="shared" si="2"/>
        <v>497501.55610045098</v>
      </c>
      <c r="T7" s="35">
        <f t="shared" si="3"/>
        <v>62.582351749648907</v>
      </c>
      <c r="U7" s="42">
        <v>0.96680194174873568</v>
      </c>
      <c r="V7" s="43">
        <f>1-U7</f>
        <v>3.3198058251264317E-2</v>
      </c>
      <c r="W7" s="29">
        <f t="shared" si="11"/>
        <v>480985.47046093357</v>
      </c>
      <c r="X7" s="29">
        <f t="shared" si="4"/>
        <v>5614314.0917664142</v>
      </c>
      <c r="Y7" s="35">
        <f t="shared" si="12"/>
        <v>56.289843663725456</v>
      </c>
      <c r="Z7" s="36">
        <f t="shared" si="13"/>
        <v>6.2925080859234512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2017</v>
      </c>
      <c r="E8" s="51">
        <v>4</v>
      </c>
      <c r="F8" s="3">
        <f t="shared" si="5"/>
        <v>1.9831432821021317E-3</v>
      </c>
      <c r="G8" s="2">
        <v>0.5</v>
      </c>
      <c r="H8" s="3">
        <f t="shared" si="6"/>
        <v>9.8667982239763179E-3</v>
      </c>
      <c r="I8" s="3">
        <f t="shared" si="7"/>
        <v>0.99013320177602371</v>
      </c>
      <c r="J8" s="5">
        <f t="shared" si="14"/>
        <v>99261.24271643789</v>
      </c>
      <c r="K8" s="5">
        <f t="shared" si="8"/>
        <v>979.39065334423162</v>
      </c>
      <c r="L8" s="5">
        <f t="shared" si="9"/>
        <v>493857.73694882879</v>
      </c>
      <c r="M8" s="5">
        <f t="shared" si="0"/>
        <v>5744423.3890626021</v>
      </c>
      <c r="N8" s="33">
        <f t="shared" si="10"/>
        <v>57.871765775417927</v>
      </c>
      <c r="O8" s="4"/>
      <c r="Q8" s="27" t="s">
        <v>42</v>
      </c>
      <c r="R8" s="29">
        <f t="shared" si="1"/>
        <v>99261.24271643789</v>
      </c>
      <c r="S8" s="29">
        <f t="shared" si="2"/>
        <v>493857.73694882879</v>
      </c>
      <c r="T8" s="35">
        <f t="shared" si="3"/>
        <v>57.871765775417927</v>
      </c>
      <c r="U8" s="42">
        <v>0.96680194174873568</v>
      </c>
      <c r="V8" s="43">
        <f>1-U8</f>
        <v>3.3198058251264317E-2</v>
      </c>
      <c r="W8" s="29">
        <f t="shared" si="11"/>
        <v>477462.61902976403</v>
      </c>
      <c r="X8" s="29">
        <f t="shared" si="4"/>
        <v>5133328.6213054806</v>
      </c>
      <c r="Y8" s="35">
        <f t="shared" si="12"/>
        <v>51.715337032098127</v>
      </c>
      <c r="Z8" s="36">
        <f t="shared" si="13"/>
        <v>6.1564287433198004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1975</v>
      </c>
      <c r="E9" s="51">
        <v>4</v>
      </c>
      <c r="F9" s="3">
        <f t="shared" si="5"/>
        <v>2.0253164556962027E-3</v>
      </c>
      <c r="G9" s="2">
        <v>0.5</v>
      </c>
      <c r="H9" s="3">
        <f t="shared" si="6"/>
        <v>1.0075566750629723E-2</v>
      </c>
      <c r="I9" s="3">
        <f t="shared" si="7"/>
        <v>0.98992443324937029</v>
      </c>
      <c r="J9" s="5">
        <f t="shared" si="14"/>
        <v>98281.852063093655</v>
      </c>
      <c r="K9" s="5">
        <f t="shared" si="8"/>
        <v>990.24536083721569</v>
      </c>
      <c r="L9" s="5">
        <f t="shared" si="9"/>
        <v>488933.64691337518</v>
      </c>
      <c r="M9" s="5">
        <f t="shared" si="0"/>
        <v>5250565.6521137729</v>
      </c>
      <c r="N9" s="33">
        <f t="shared" si="10"/>
        <v>53.423552180753433</v>
      </c>
      <c r="O9" s="4"/>
      <c r="Q9" s="27" t="s">
        <v>44</v>
      </c>
      <c r="R9" s="29">
        <f t="shared" si="1"/>
        <v>98281.852063093655</v>
      </c>
      <c r="S9" s="29">
        <f t="shared" si="2"/>
        <v>488933.64691337518</v>
      </c>
      <c r="T9" s="35">
        <f t="shared" si="3"/>
        <v>53.423552180753433</v>
      </c>
      <c r="U9" s="42">
        <v>0.9555940589531835</v>
      </c>
      <c r="V9" s="43">
        <f t="shared" ref="V9:V22" si="15">1-U9</f>
        <v>4.4405941046816499E-2</v>
      </c>
      <c r="W9" s="29">
        <f t="shared" si="11"/>
        <v>467222.08821273485</v>
      </c>
      <c r="X9" s="29">
        <f t="shared" si="4"/>
        <v>4655866.0022757165</v>
      </c>
      <c r="Y9" s="35">
        <f t="shared" si="12"/>
        <v>47.372591221488243</v>
      </c>
      <c r="Z9" s="36">
        <f t="shared" si="13"/>
        <v>6.0509609592651898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2392</v>
      </c>
      <c r="E10" s="51">
        <v>4</v>
      </c>
      <c r="F10" s="3">
        <f t="shared" si="5"/>
        <v>1.6722408026755853E-3</v>
      </c>
      <c r="G10" s="2">
        <v>0.5</v>
      </c>
      <c r="H10" s="3">
        <f t="shared" si="6"/>
        <v>8.3263946711074101E-3</v>
      </c>
      <c r="I10" s="3">
        <f t="shared" si="7"/>
        <v>0.99167360532889259</v>
      </c>
      <c r="J10" s="5">
        <f t="shared" si="14"/>
        <v>97291.606702256438</v>
      </c>
      <c r="K10" s="5">
        <f t="shared" si="8"/>
        <v>810.08831558914596</v>
      </c>
      <c r="L10" s="5">
        <f t="shared" si="9"/>
        <v>484432.81272230932</v>
      </c>
      <c r="M10" s="5">
        <f t="shared" si="0"/>
        <v>4761632.0052003982</v>
      </c>
      <c r="N10" s="33">
        <f t="shared" si="10"/>
        <v>48.941858055366701</v>
      </c>
      <c r="O10" s="4"/>
      <c r="Q10" s="27" t="s">
        <v>46</v>
      </c>
      <c r="R10" s="29">
        <f t="shared" si="1"/>
        <v>97291.606702256438</v>
      </c>
      <c r="S10" s="29">
        <f t="shared" si="2"/>
        <v>484432.81272230932</v>
      </c>
      <c r="T10" s="35">
        <f t="shared" si="3"/>
        <v>48.941858055366701</v>
      </c>
      <c r="U10" s="42">
        <v>0.96363095511775332</v>
      </c>
      <c r="V10" s="43">
        <f t="shared" si="15"/>
        <v>3.6369044882246682E-2</v>
      </c>
      <c r="W10" s="29">
        <f t="shared" si="11"/>
        <v>466814.45401397865</v>
      </c>
      <c r="X10" s="29">
        <f t="shared" si="4"/>
        <v>4188643.9140629815</v>
      </c>
      <c r="Y10" s="35">
        <f t="shared" si="12"/>
        <v>43.052469334601255</v>
      </c>
      <c r="Z10" s="36">
        <f t="shared" si="13"/>
        <v>5.8893887207654458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2225</v>
      </c>
      <c r="E11" s="51">
        <v>8</v>
      </c>
      <c r="F11" s="3">
        <f t="shared" si="5"/>
        <v>3.5955056179775282E-3</v>
      </c>
      <c r="G11" s="2">
        <v>0.5</v>
      </c>
      <c r="H11" s="3">
        <f t="shared" si="6"/>
        <v>1.7817371937639201E-2</v>
      </c>
      <c r="I11" s="3">
        <f t="shared" si="7"/>
        <v>0.98218262806236079</v>
      </c>
      <c r="J11" s="5">
        <f t="shared" si="14"/>
        <v>96481.518386667289</v>
      </c>
      <c r="K11" s="5">
        <f t="shared" si="8"/>
        <v>1719.0470982034262</v>
      </c>
      <c r="L11" s="5">
        <f t="shared" si="9"/>
        <v>478109.97418782784</v>
      </c>
      <c r="M11" s="5">
        <f t="shared" si="0"/>
        <v>4277199.1924780887</v>
      </c>
      <c r="N11" s="33">
        <f t="shared" si="10"/>
        <v>44.3317980894168</v>
      </c>
      <c r="O11" s="4"/>
      <c r="Q11" s="27" t="s">
        <v>48</v>
      </c>
      <c r="R11" s="29">
        <f t="shared" si="1"/>
        <v>96481.518386667289</v>
      </c>
      <c r="S11" s="29">
        <f t="shared" si="2"/>
        <v>478109.97418782784</v>
      </c>
      <c r="T11" s="35">
        <f t="shared" si="3"/>
        <v>44.3317980894168</v>
      </c>
      <c r="U11" s="42">
        <v>0.96005435016735896</v>
      </c>
      <c r="V11" s="43">
        <f t="shared" si="15"/>
        <v>3.9945649832641039E-2</v>
      </c>
      <c r="W11" s="29">
        <f t="shared" si="11"/>
        <v>459011.56057742785</v>
      </c>
      <c r="X11" s="29">
        <f t="shared" si="4"/>
        <v>3721829.4600490029</v>
      </c>
      <c r="Y11" s="35">
        <f t="shared" si="12"/>
        <v>38.575568899455874</v>
      </c>
      <c r="Z11" s="36">
        <f t="shared" si="13"/>
        <v>5.7562291899609264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2312</v>
      </c>
      <c r="E12" s="51">
        <v>8</v>
      </c>
      <c r="F12" s="3">
        <f t="shared" si="5"/>
        <v>3.4602076124567475E-3</v>
      </c>
      <c r="G12" s="2">
        <v>0.5</v>
      </c>
      <c r="H12" s="3">
        <f t="shared" si="6"/>
        <v>1.7152658662092625E-2</v>
      </c>
      <c r="I12" s="3">
        <f t="shared" si="7"/>
        <v>0.98284734133790741</v>
      </c>
      <c r="J12" s="5">
        <f t="shared" si="14"/>
        <v>94762.471288463857</v>
      </c>
      <c r="K12" s="5">
        <f t="shared" si="8"/>
        <v>1625.4283239873732</v>
      </c>
      <c r="L12" s="5">
        <f t="shared" si="9"/>
        <v>469748.78563235083</v>
      </c>
      <c r="M12" s="5">
        <f t="shared" si="0"/>
        <v>3799089.218290261</v>
      </c>
      <c r="N12" s="33">
        <f t="shared" si="10"/>
        <v>40.090651569496927</v>
      </c>
      <c r="O12" s="4"/>
      <c r="Q12" s="27" t="s">
        <v>50</v>
      </c>
      <c r="R12" s="29">
        <f t="shared" si="1"/>
        <v>94762.471288463857</v>
      </c>
      <c r="S12" s="29">
        <f t="shared" si="2"/>
        <v>469748.78563235083</v>
      </c>
      <c r="T12" s="35">
        <f t="shared" si="3"/>
        <v>40.090651569496927</v>
      </c>
      <c r="U12" s="42">
        <v>0.94127750867207383</v>
      </c>
      <c r="V12" s="43">
        <f t="shared" si="15"/>
        <v>5.8722491327926174E-2</v>
      </c>
      <c r="W12" s="29">
        <f t="shared" si="11"/>
        <v>442163.96664175123</v>
      </c>
      <c r="X12" s="29">
        <f t="shared" si="4"/>
        <v>3262817.8994715749</v>
      </c>
      <c r="Y12" s="35">
        <f t="shared" si="12"/>
        <v>34.431540831594816</v>
      </c>
      <c r="Z12" s="36">
        <f t="shared" si="13"/>
        <v>5.6591107379021111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2483</v>
      </c>
      <c r="E13" s="51">
        <v>12</v>
      </c>
      <c r="F13" s="3">
        <f t="shared" si="5"/>
        <v>4.8328634716069269E-3</v>
      </c>
      <c r="G13" s="2">
        <v>0.5</v>
      </c>
      <c r="H13" s="3">
        <f t="shared" si="6"/>
        <v>2.3875845602865098E-2</v>
      </c>
      <c r="I13" s="3">
        <f t="shared" si="7"/>
        <v>0.97612415439713485</v>
      </c>
      <c r="J13" s="5">
        <f t="shared" si="14"/>
        <v>93137.042964476481</v>
      </c>
      <c r="K13" s="5">
        <f t="shared" si="8"/>
        <v>2223.7256577272533</v>
      </c>
      <c r="L13" s="5">
        <f t="shared" si="9"/>
        <v>460125.90067806421</v>
      </c>
      <c r="M13" s="5">
        <f t="shared" si="0"/>
        <v>3329340.43265791</v>
      </c>
      <c r="N13" s="33">
        <f t="shared" si="10"/>
        <v>35.746683883100715</v>
      </c>
      <c r="O13" s="4"/>
      <c r="Q13" s="27" t="s">
        <v>52</v>
      </c>
      <c r="R13" s="29">
        <f t="shared" si="1"/>
        <v>93137.042964476481</v>
      </c>
      <c r="S13" s="29">
        <f t="shared" si="2"/>
        <v>460125.90067806421</v>
      </c>
      <c r="T13" s="35">
        <f t="shared" si="3"/>
        <v>35.746683883100715</v>
      </c>
      <c r="U13" s="42">
        <v>0.95386474178345915</v>
      </c>
      <c r="V13" s="43">
        <f t="shared" si="15"/>
        <v>4.6135258216540853E-2</v>
      </c>
      <c r="W13" s="29">
        <f t="shared" si="11"/>
        <v>438897.87343816331</v>
      </c>
      <c r="X13" s="29">
        <f t="shared" si="4"/>
        <v>2820653.9328298238</v>
      </c>
      <c r="Y13" s="35">
        <f t="shared" si="12"/>
        <v>30.284984825056696</v>
      </c>
      <c r="Z13" s="36">
        <f t="shared" si="13"/>
        <v>5.4616990580440188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2597</v>
      </c>
      <c r="E14" s="51">
        <v>15</v>
      </c>
      <c r="F14" s="3">
        <f t="shared" si="5"/>
        <v>5.7758952637658838E-3</v>
      </c>
      <c r="G14" s="2">
        <v>0.5</v>
      </c>
      <c r="H14" s="3">
        <f t="shared" si="6"/>
        <v>2.846840007591573E-2</v>
      </c>
      <c r="I14" s="3">
        <f t="shared" si="7"/>
        <v>0.97153159992408422</v>
      </c>
      <c r="J14" s="5">
        <f t="shared" si="14"/>
        <v>90913.317306749217</v>
      </c>
      <c r="K14" s="5">
        <f t="shared" si="8"/>
        <v>2588.1566893172103</v>
      </c>
      <c r="L14" s="5">
        <f t="shared" si="9"/>
        <v>448096.19481045299</v>
      </c>
      <c r="M14" s="5">
        <f t="shared" si="0"/>
        <v>2869214.5319798458</v>
      </c>
      <c r="N14" s="33">
        <f t="shared" si="10"/>
        <v>31.559892620559356</v>
      </c>
      <c r="O14" s="4"/>
      <c r="Q14" s="27" t="s">
        <v>54</v>
      </c>
      <c r="R14" s="29">
        <f t="shared" si="1"/>
        <v>90913.317306749217</v>
      </c>
      <c r="S14" s="29">
        <f t="shared" si="2"/>
        <v>448096.19481045299</v>
      </c>
      <c r="T14" s="35">
        <f t="shared" si="3"/>
        <v>31.559892620559356</v>
      </c>
      <c r="U14" s="42">
        <v>0.94210046609890041</v>
      </c>
      <c r="V14" s="43">
        <f t="shared" si="15"/>
        <v>5.7899533901099587E-2</v>
      </c>
      <c r="W14" s="29">
        <f t="shared" si="11"/>
        <v>422151.63398807147</v>
      </c>
      <c r="X14" s="29">
        <f t="shared" si="4"/>
        <v>2381756.0593916606</v>
      </c>
      <c r="Y14" s="35">
        <f t="shared" si="12"/>
        <v>26.198098693895574</v>
      </c>
      <c r="Z14" s="36">
        <f t="shared" si="13"/>
        <v>5.3617939266637826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2423</v>
      </c>
      <c r="E15" s="51">
        <v>16</v>
      </c>
      <c r="F15" s="3">
        <f t="shared" si="5"/>
        <v>6.6033842344201408E-3</v>
      </c>
      <c r="G15" s="2">
        <v>0.5</v>
      </c>
      <c r="H15" s="3">
        <f t="shared" si="6"/>
        <v>3.2480714575720666E-2</v>
      </c>
      <c r="I15" s="3">
        <f t="shared" si="7"/>
        <v>0.96751928542427934</v>
      </c>
      <c r="J15" s="5">
        <f t="shared" si="14"/>
        <v>88325.160617432004</v>
      </c>
      <c r="K15" s="5">
        <f t="shared" si="8"/>
        <v>2868.8643318694926</v>
      </c>
      <c r="L15" s="5">
        <f t="shared" si="9"/>
        <v>434453.6422574863</v>
      </c>
      <c r="M15" s="5">
        <f t="shared" si="0"/>
        <v>2421118.337169393</v>
      </c>
      <c r="N15" s="33">
        <f t="shared" si="10"/>
        <v>27.411422976699992</v>
      </c>
      <c r="O15" s="4"/>
      <c r="Q15" s="27" t="s">
        <v>56</v>
      </c>
      <c r="R15" s="29">
        <f t="shared" si="1"/>
        <v>88325.160617432004</v>
      </c>
      <c r="S15" s="29">
        <f t="shared" si="2"/>
        <v>434453.6422574863</v>
      </c>
      <c r="T15" s="35">
        <f t="shared" si="3"/>
        <v>27.411422976699992</v>
      </c>
      <c r="U15" s="42">
        <v>0.91645683631107144</v>
      </c>
      <c r="V15" s="43">
        <f t="shared" si="15"/>
        <v>8.3543163688928557E-2</v>
      </c>
      <c r="W15" s="29">
        <f t="shared" si="11"/>
        <v>398158.0105071179</v>
      </c>
      <c r="X15" s="29">
        <f t="shared" si="4"/>
        <v>1959604.4254035891</v>
      </c>
      <c r="Y15" s="35">
        <f t="shared" si="12"/>
        <v>22.186253743611516</v>
      </c>
      <c r="Z15" s="36">
        <f t="shared" si="13"/>
        <v>5.2251692330884758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1903</v>
      </c>
      <c r="E16" s="51">
        <v>29</v>
      </c>
      <c r="F16" s="3">
        <f t="shared" si="5"/>
        <v>1.5239096163951655E-2</v>
      </c>
      <c r="G16" s="2">
        <v>0.5</v>
      </c>
      <c r="H16" s="3">
        <f t="shared" si="6"/>
        <v>7.3399139458364959E-2</v>
      </c>
      <c r="I16" s="3">
        <f t="shared" si="7"/>
        <v>0.92660086054163504</v>
      </c>
      <c r="J16" s="5">
        <f t="shared" si="14"/>
        <v>85456.296285562508</v>
      </c>
      <c r="K16" s="5">
        <f t="shared" si="8"/>
        <v>6272.4186086593581</v>
      </c>
      <c r="L16" s="5">
        <f t="shared" si="9"/>
        <v>411600.43490616418</v>
      </c>
      <c r="M16" s="5">
        <f t="shared" si="0"/>
        <v>1986664.6949119065</v>
      </c>
      <c r="N16" s="33">
        <f t="shared" si="10"/>
        <v>23.247727566769651</v>
      </c>
      <c r="O16" s="4"/>
      <c r="Q16" s="27" t="s">
        <v>58</v>
      </c>
      <c r="R16" s="29">
        <f t="shared" si="1"/>
        <v>85456.296285562508</v>
      </c>
      <c r="S16" s="29">
        <f t="shared" si="2"/>
        <v>411600.43490616418</v>
      </c>
      <c r="T16" s="35">
        <f t="shared" si="3"/>
        <v>23.247727566769651</v>
      </c>
      <c r="U16" s="42">
        <v>0.8859396016463057</v>
      </c>
      <c r="V16" s="43">
        <f t="shared" si="15"/>
        <v>0.1140603983536943</v>
      </c>
      <c r="W16" s="29">
        <f t="shared" si="11"/>
        <v>364653.12533821329</v>
      </c>
      <c r="X16" s="29">
        <f t="shared" si="4"/>
        <v>1561446.4148964712</v>
      </c>
      <c r="Y16" s="35">
        <f t="shared" si="12"/>
        <v>18.271870918424899</v>
      </c>
      <c r="Z16" s="36">
        <f t="shared" si="13"/>
        <v>4.9758566483447524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1425</v>
      </c>
      <c r="E17" s="51">
        <v>26</v>
      </c>
      <c r="F17" s="3">
        <f t="shared" si="5"/>
        <v>1.8245614035087718E-2</v>
      </c>
      <c r="G17" s="2">
        <v>0.5</v>
      </c>
      <c r="H17" s="3">
        <f t="shared" si="6"/>
        <v>8.7248322147651006E-2</v>
      </c>
      <c r="I17" s="3">
        <f t="shared" si="7"/>
        <v>0.91275167785234901</v>
      </c>
      <c r="J17" s="5">
        <f t="shared" si="14"/>
        <v>79183.877676903154</v>
      </c>
      <c r="K17" s="5">
        <f t="shared" si="8"/>
        <v>6908.6604684546373</v>
      </c>
      <c r="L17" s="5">
        <f t="shared" si="9"/>
        <v>378647.73721337924</v>
      </c>
      <c r="M17" s="5">
        <f t="shared" si="0"/>
        <v>1575064.2600057423</v>
      </c>
      <c r="N17" s="33">
        <f t="shared" si="10"/>
        <v>19.891224150862303</v>
      </c>
      <c r="O17" s="4"/>
      <c r="Q17" s="27" t="s">
        <v>60</v>
      </c>
      <c r="R17" s="29">
        <f t="shared" si="1"/>
        <v>79183.877676903154</v>
      </c>
      <c r="S17" s="29">
        <f t="shared" si="2"/>
        <v>378647.73721337924</v>
      </c>
      <c r="T17" s="35">
        <f t="shared" si="3"/>
        <v>19.891224150862303</v>
      </c>
      <c r="U17" s="42">
        <v>0.85631920960893304</v>
      </c>
      <c r="V17" s="43">
        <f t="shared" si="15"/>
        <v>0.14368079039106696</v>
      </c>
      <c r="W17" s="29">
        <f t="shared" si="11"/>
        <v>324243.33105077187</v>
      </c>
      <c r="X17" s="29">
        <f t="shared" si="4"/>
        <v>1196793.2895582579</v>
      </c>
      <c r="Y17" s="35">
        <f t="shared" si="12"/>
        <v>15.114103080952628</v>
      </c>
      <c r="Z17" s="36">
        <f t="shared" si="13"/>
        <v>4.7771210699096756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1021</v>
      </c>
      <c r="E18" s="51">
        <v>16</v>
      </c>
      <c r="F18" s="3">
        <f t="shared" si="5"/>
        <v>1.5670910871694418E-2</v>
      </c>
      <c r="G18" s="2">
        <v>0.5</v>
      </c>
      <c r="H18" s="3">
        <f t="shared" si="6"/>
        <v>7.540056550424129E-2</v>
      </c>
      <c r="I18" s="3">
        <f t="shared" si="7"/>
        <v>0.92459943449575865</v>
      </c>
      <c r="J18" s="5">
        <f t="shared" si="14"/>
        <v>72275.217208448521</v>
      </c>
      <c r="K18" s="5">
        <f t="shared" si="8"/>
        <v>5449.5922494588904</v>
      </c>
      <c r="L18" s="5">
        <f t="shared" si="9"/>
        <v>347752.10541859537</v>
      </c>
      <c r="M18" s="5">
        <f t="shared" si="0"/>
        <v>1196416.5227923631</v>
      </c>
      <c r="N18" s="33">
        <f t="shared" si="10"/>
        <v>16.553620577047667</v>
      </c>
      <c r="O18" s="4"/>
      <c r="Q18" s="27" t="s">
        <v>62</v>
      </c>
      <c r="R18" s="29">
        <f t="shared" si="1"/>
        <v>72275.217208448521</v>
      </c>
      <c r="S18" s="29">
        <f t="shared" si="2"/>
        <v>347752.10541859537</v>
      </c>
      <c r="T18" s="35">
        <f t="shared" si="3"/>
        <v>16.553620577047667</v>
      </c>
      <c r="U18" s="42">
        <v>0.77613843304153718</v>
      </c>
      <c r="V18" s="43">
        <f t="shared" si="15"/>
        <v>0.22386156695846282</v>
      </c>
      <c r="W18" s="29">
        <f t="shared" si="11"/>
        <v>269903.77418648405</v>
      </c>
      <c r="X18" s="29">
        <f t="shared" si="4"/>
        <v>872549.95850748615</v>
      </c>
      <c r="Y18" s="35">
        <f t="shared" si="12"/>
        <v>12.072602369232182</v>
      </c>
      <c r="Z18" s="36">
        <f t="shared" si="13"/>
        <v>4.4810182078154845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697</v>
      </c>
      <c r="E19" s="51">
        <v>22</v>
      </c>
      <c r="F19" s="3">
        <f t="shared" si="5"/>
        <v>3.1563845050215207E-2</v>
      </c>
      <c r="G19" s="2">
        <v>0.5</v>
      </c>
      <c r="H19" s="3">
        <f t="shared" si="6"/>
        <v>0.14627659574468085</v>
      </c>
      <c r="I19" s="3">
        <f t="shared" si="7"/>
        <v>0.85372340425531912</v>
      </c>
      <c r="J19" s="5">
        <f t="shared" si="14"/>
        <v>66825.624958989632</v>
      </c>
      <c r="K19" s="5">
        <f t="shared" si="8"/>
        <v>9775.0249275117822</v>
      </c>
      <c r="L19" s="5">
        <f t="shared" si="9"/>
        <v>309690.56247616874</v>
      </c>
      <c r="M19" s="5">
        <f t="shared" si="0"/>
        <v>848664.4173737677</v>
      </c>
      <c r="N19" s="33">
        <f t="shared" si="10"/>
        <v>12.699685455909862</v>
      </c>
      <c r="O19" s="4"/>
      <c r="Q19" s="27" t="s">
        <v>64</v>
      </c>
      <c r="R19" s="29">
        <f t="shared" si="1"/>
        <v>66825.624958989632</v>
      </c>
      <c r="S19" s="29">
        <f t="shared" si="2"/>
        <v>309690.56247616874</v>
      </c>
      <c r="T19" s="35">
        <f t="shared" si="3"/>
        <v>12.699685455909862</v>
      </c>
      <c r="U19" s="42">
        <v>0.73716277889453141</v>
      </c>
      <c r="V19" s="43">
        <f t="shared" si="15"/>
        <v>0.26283722110546859</v>
      </c>
      <c r="W19" s="29">
        <f t="shared" si="11"/>
        <v>228292.35563234304</v>
      </c>
      <c r="X19" s="29">
        <f t="shared" si="4"/>
        <v>602646.1843210021</v>
      </c>
      <c r="Y19" s="35">
        <f t="shared" si="12"/>
        <v>9.0181900235252783</v>
      </c>
      <c r="Z19" s="36">
        <f t="shared" si="13"/>
        <v>3.6814954323845832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379</v>
      </c>
      <c r="E20" s="51">
        <v>21</v>
      </c>
      <c r="F20" s="3">
        <f t="shared" si="5"/>
        <v>5.5408970976253295E-2</v>
      </c>
      <c r="G20" s="2">
        <v>0.5</v>
      </c>
      <c r="H20" s="3">
        <f t="shared" si="6"/>
        <v>0.24333719582850522</v>
      </c>
      <c r="I20" s="3">
        <f t="shared" si="7"/>
        <v>0.75666280417149478</v>
      </c>
      <c r="J20" s="5">
        <f t="shared" si="14"/>
        <v>57050.60003147785</v>
      </c>
      <c r="K20" s="5">
        <f t="shared" si="8"/>
        <v>13882.533031993451</v>
      </c>
      <c r="L20" s="5">
        <f t="shared" si="9"/>
        <v>250546.66757740561</v>
      </c>
      <c r="M20" s="5">
        <f t="shared" si="0"/>
        <v>538973.85489759897</v>
      </c>
      <c r="N20" s="33">
        <f t="shared" si="10"/>
        <v>9.4472951134645111</v>
      </c>
      <c r="O20" s="4"/>
      <c r="Q20" s="27" t="s">
        <v>66</v>
      </c>
      <c r="R20" s="29">
        <f t="shared" si="1"/>
        <v>57050.60003147785</v>
      </c>
      <c r="S20" s="29">
        <f t="shared" si="2"/>
        <v>250546.66757740561</v>
      </c>
      <c r="T20" s="35">
        <f t="shared" si="3"/>
        <v>9.4472951134645111</v>
      </c>
      <c r="U20" s="42">
        <v>0.7271372759570951</v>
      </c>
      <c r="V20" s="43">
        <f t="shared" si="15"/>
        <v>0.2728627240429049</v>
      </c>
      <c r="W20" s="29">
        <f t="shared" si="11"/>
        <v>182181.82136236256</v>
      </c>
      <c r="X20" s="29">
        <f t="shared" si="4"/>
        <v>374353.82868865901</v>
      </c>
      <c r="Y20" s="35">
        <f t="shared" si="12"/>
        <v>6.5617860019370191</v>
      </c>
      <c r="Z20" s="36">
        <f t="shared" si="13"/>
        <v>2.885509111527492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178</v>
      </c>
      <c r="E21" s="51">
        <v>29</v>
      </c>
      <c r="F21" s="3">
        <f t="shared" si="5"/>
        <v>0.16292134831460675</v>
      </c>
      <c r="G21" s="2">
        <v>0.5</v>
      </c>
      <c r="H21" s="3">
        <f t="shared" si="6"/>
        <v>0.57884231536926156</v>
      </c>
      <c r="I21" s="3">
        <f t="shared" si="7"/>
        <v>0.42115768463073844</v>
      </c>
      <c r="J21" s="5">
        <f t="shared" si="14"/>
        <v>43168.066999484399</v>
      </c>
      <c r="K21" s="5">
        <f t="shared" si="8"/>
        <v>24987.50385199696</v>
      </c>
      <c r="L21" s="5">
        <f t="shared" si="9"/>
        <v>153371.57536742958</v>
      </c>
      <c r="M21" s="5">
        <f>L21+M22</f>
        <v>288427.18732019339</v>
      </c>
      <c r="N21" s="33">
        <f t="shared" si="10"/>
        <v>6.6814941545480453</v>
      </c>
      <c r="O21" s="4"/>
      <c r="Q21" s="27" t="s">
        <v>68</v>
      </c>
      <c r="R21" s="29">
        <f t="shared" si="1"/>
        <v>43168.066999484399</v>
      </c>
      <c r="S21" s="29">
        <f t="shared" si="2"/>
        <v>153371.57536742958</v>
      </c>
      <c r="T21" s="35">
        <f t="shared" si="3"/>
        <v>6.6814941545480453</v>
      </c>
      <c r="U21" s="42">
        <v>0.68635947845240242</v>
      </c>
      <c r="V21" s="43">
        <f t="shared" si="15"/>
        <v>0.31364052154759758</v>
      </c>
      <c r="W21" s="29">
        <f t="shared" si="11"/>
        <v>105268.0344786123</v>
      </c>
      <c r="X21" s="29">
        <f>X22+W21</f>
        <v>192172.00732629641</v>
      </c>
      <c r="Y21" s="35">
        <f t="shared" si="12"/>
        <v>4.4517167592561355</v>
      </c>
      <c r="Z21" s="36">
        <f t="shared" si="13"/>
        <v>2.2297773952919098</v>
      </c>
    </row>
    <row r="22" spans="1:26" s="2" customFormat="1" x14ac:dyDescent="0.25">
      <c r="A22" s="12">
        <v>19</v>
      </c>
      <c r="B22" s="13" t="s">
        <v>69</v>
      </c>
      <c r="C22" s="12"/>
      <c r="D22">
        <v>104</v>
      </c>
      <c r="E22" s="51">
        <v>14</v>
      </c>
      <c r="F22" s="17">
        <f t="shared" si="5"/>
        <v>0.13461538461538461</v>
      </c>
      <c r="G22" s="12"/>
      <c r="H22" s="17">
        <v>1</v>
      </c>
      <c r="I22" s="17">
        <f t="shared" si="7"/>
        <v>0</v>
      </c>
      <c r="J22" s="21">
        <f t="shared" si="14"/>
        <v>18180.563147487439</v>
      </c>
      <c r="K22" s="21">
        <f t="shared" si="8"/>
        <v>18180.563147487439</v>
      </c>
      <c r="L22" s="21">
        <f>K22/F22</f>
        <v>135055.61195276384</v>
      </c>
      <c r="M22" s="21">
        <f>L22</f>
        <v>135055.61195276384</v>
      </c>
      <c r="N22" s="34">
        <f t="shared" si="10"/>
        <v>7.4285714285714288</v>
      </c>
      <c r="O22" s="4"/>
      <c r="Q22" s="30" t="s">
        <v>69</v>
      </c>
      <c r="R22" s="31">
        <f t="shared" si="1"/>
        <v>18180.563147487439</v>
      </c>
      <c r="S22" s="31">
        <f t="shared" si="2"/>
        <v>135055.61195276384</v>
      </c>
      <c r="T22" s="38">
        <f t="shared" si="3"/>
        <v>7.4285714285714288</v>
      </c>
      <c r="U22" s="44">
        <v>0.64346806172022719</v>
      </c>
      <c r="V22" s="45">
        <f t="shared" si="15"/>
        <v>0.35653193827977281</v>
      </c>
      <c r="W22" s="31">
        <f t="shared" si="11"/>
        <v>86903.972847684097</v>
      </c>
      <c r="X22" s="31">
        <f>W22</f>
        <v>86903.972847684097</v>
      </c>
      <c r="Y22" s="38">
        <f t="shared" si="12"/>
        <v>4.7800484584931162</v>
      </c>
      <c r="Z22" s="37">
        <f t="shared" si="13"/>
        <v>2.6485229700783126</v>
      </c>
    </row>
    <row r="23" spans="1:26" s="2" customFormat="1" ht="13.2" x14ac:dyDescent="0.25">
      <c r="B23" s="2" t="s">
        <v>70</v>
      </c>
      <c r="D23" s="25">
        <f>SUM(D4:D22)</f>
        <v>29619</v>
      </c>
      <c r="E23" s="25">
        <f>SUM(E4:E22)</f>
        <v>231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4" t="s">
        <v>88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Q26" s="66" t="s">
        <v>91</v>
      </c>
      <c r="R26" s="67"/>
      <c r="S26" s="67"/>
      <c r="T26" s="67"/>
      <c r="U26" s="67"/>
      <c r="V26" s="67"/>
      <c r="W26" s="67"/>
      <c r="X26" s="67"/>
      <c r="Y26" s="67"/>
      <c r="Z26" s="68"/>
    </row>
    <row r="27" spans="1:26" s="9" customFormat="1" ht="14.25" customHeight="1" x14ac:dyDescent="0.35">
      <c r="A27" s="7"/>
      <c r="B27" s="62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3" t="s">
        <v>14</v>
      </c>
      <c r="S27" s="73"/>
      <c r="T27" s="73"/>
      <c r="U27" s="70" t="s">
        <v>15</v>
      </c>
      <c r="V27" s="74" t="s">
        <v>16</v>
      </c>
      <c r="W27" s="75" t="s">
        <v>17</v>
      </c>
      <c r="X27" s="75" t="s">
        <v>18</v>
      </c>
      <c r="Y27" s="76" t="s">
        <v>19</v>
      </c>
      <c r="Z27" s="76" t="s">
        <v>20</v>
      </c>
    </row>
    <row r="28" spans="1:26" s="10" customFormat="1" ht="32.549999999999997" customHeight="1" thickBot="1" x14ac:dyDescent="0.35">
      <c r="B28" s="63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0"/>
      <c r="V28" s="74"/>
      <c r="W28" s="75"/>
      <c r="X28" s="75"/>
      <c r="Y28" s="76"/>
      <c r="Z28" s="76"/>
    </row>
    <row r="29" spans="1:26" s="2" customFormat="1" x14ac:dyDescent="0.25">
      <c r="A29" s="2">
        <v>1</v>
      </c>
      <c r="B29" s="1">
        <v>0</v>
      </c>
      <c r="C29" s="1">
        <v>1</v>
      </c>
      <c r="D29">
        <v>258</v>
      </c>
      <c r="E29" s="51">
        <v>2</v>
      </c>
      <c r="F29" s="3">
        <f>E29/D29</f>
        <v>7.7519379844961239E-3</v>
      </c>
      <c r="G29" s="2">
        <v>0.3</v>
      </c>
      <c r="H29" s="18">
        <f>C29*F29/(1+(1-G29)*C29*F29)</f>
        <v>7.7101002313030072E-3</v>
      </c>
      <c r="I29" s="18">
        <f>1-H29</f>
        <v>0.99228989976869697</v>
      </c>
      <c r="J29" s="19">
        <v>100000</v>
      </c>
      <c r="K29" s="20">
        <f>J29*H29</f>
        <v>771.01002313030074</v>
      </c>
      <c r="L29" s="20">
        <f>C29*(J30+G29*K29)</f>
        <v>99460.292983808788</v>
      </c>
      <c r="M29" s="5">
        <f t="shared" ref="M29:M45" si="16">L29+M30</f>
        <v>7773839.4753570035</v>
      </c>
      <c r="N29" s="32">
        <f>M29/J29</f>
        <v>77.738394753570034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99460.292983808788</v>
      </c>
      <c r="T29" s="35">
        <f t="shared" ref="T29:T47" si="19">N29</f>
        <v>77.738394753570034</v>
      </c>
      <c r="U29" s="42">
        <v>0.95864674002964168</v>
      </c>
      <c r="V29" s="43">
        <f>1-U29</f>
        <v>4.1353259970358325E-2</v>
      </c>
      <c r="W29" s="29">
        <f>S29*U29</f>
        <v>95347.285631321341</v>
      </c>
      <c r="X29" s="29">
        <f t="shared" ref="X29:X45" si="20">X30+W29</f>
        <v>6874782.1383731822</v>
      </c>
      <c r="Y29" s="40">
        <f>X29/R29</f>
        <v>68.747821383731818</v>
      </c>
      <c r="Z29" s="36">
        <f>T29-Y29</f>
        <v>8.9905733698382164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1182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99228.989976869692</v>
      </c>
      <c r="K30" s="5">
        <f t="shared" ref="K30:K47" si="24">J30*H30</f>
        <v>0</v>
      </c>
      <c r="L30" s="5">
        <f t="shared" ref="L30:L46" si="25">C30*(J31+G30*K30)</f>
        <v>396915.95990747877</v>
      </c>
      <c r="M30" s="5">
        <f t="shared" si="16"/>
        <v>7674379.182373195</v>
      </c>
      <c r="N30" s="33">
        <f t="shared" ref="N30:N47" si="26">M30/J30</f>
        <v>77.340091682502205</v>
      </c>
      <c r="O30" s="4"/>
      <c r="Q30" s="27" t="s">
        <v>36</v>
      </c>
      <c r="R30" s="29">
        <f t="shared" si="17"/>
        <v>99228.989976869692</v>
      </c>
      <c r="S30" s="29">
        <f t="shared" si="18"/>
        <v>396915.95990747877</v>
      </c>
      <c r="T30" s="35">
        <f t="shared" si="19"/>
        <v>77.340091682502205</v>
      </c>
      <c r="U30" s="42">
        <v>0.95864674002964168</v>
      </c>
      <c r="V30" s="43">
        <f>1-U30</f>
        <v>4.1353259970358325E-2</v>
      </c>
      <c r="W30" s="29">
        <f t="shared" ref="W30:W47" si="27">S30*U30</f>
        <v>380502.19103104045</v>
      </c>
      <c r="X30" s="29">
        <f t="shared" si="20"/>
        <v>6779434.8527418608</v>
      </c>
      <c r="Y30" s="35">
        <f t="shared" ref="Y30:Y47" si="28">X30/R30</f>
        <v>68.321111142239275</v>
      </c>
      <c r="Z30" s="36">
        <f t="shared" ref="Z30:Z47" si="29">T30-Y30</f>
        <v>9.0189805402629304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1894</v>
      </c>
      <c r="E31" s="51">
        <v>2</v>
      </c>
      <c r="F31" s="3">
        <f t="shared" si="21"/>
        <v>1.0559662090813093E-3</v>
      </c>
      <c r="G31" s="2">
        <v>0.5</v>
      </c>
      <c r="H31" s="3">
        <f t="shared" si="22"/>
        <v>5.2659294365455505E-3</v>
      </c>
      <c r="I31" s="3">
        <f t="shared" si="23"/>
        <v>0.99473407056345442</v>
      </c>
      <c r="J31" s="5">
        <f t="shared" ref="J31:J47" si="30">I30*J30</f>
        <v>99228.989976869692</v>
      </c>
      <c r="K31" s="5">
        <f t="shared" si="24"/>
        <v>522.53285927788147</v>
      </c>
      <c r="L31" s="5">
        <f t="shared" si="25"/>
        <v>494838.61773615377</v>
      </c>
      <c r="M31" s="5">
        <f t="shared" si="16"/>
        <v>7277463.2224657163</v>
      </c>
      <c r="N31" s="33">
        <f t="shared" si="26"/>
        <v>73.340091682502205</v>
      </c>
      <c r="O31" s="4"/>
      <c r="Q31" s="27" t="s">
        <v>38</v>
      </c>
      <c r="R31" s="29">
        <f t="shared" si="17"/>
        <v>99228.989976869692</v>
      </c>
      <c r="S31" s="29">
        <f t="shared" si="18"/>
        <v>494838.61773615377</v>
      </c>
      <c r="T31" s="35">
        <f t="shared" si="19"/>
        <v>73.340091682502205</v>
      </c>
      <c r="U31" s="42">
        <v>0.95864674002964168</v>
      </c>
      <c r="V31" s="43">
        <f>1-U31</f>
        <v>4.1353259970358325E-2</v>
      </c>
      <c r="W31" s="29">
        <f t="shared" si="27"/>
        <v>474375.42773353786</v>
      </c>
      <c r="X31" s="29">
        <f t="shared" si="20"/>
        <v>6398932.6617108202</v>
      </c>
      <c r="Y31" s="35">
        <f t="shared" si="28"/>
        <v>64.486524182120704</v>
      </c>
      <c r="Z31" s="36">
        <f t="shared" si="29"/>
        <v>8.8535675003815015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1930</v>
      </c>
      <c r="E32" s="51">
        <v>4</v>
      </c>
      <c r="F32" s="3">
        <f t="shared" si="21"/>
        <v>2.0725388601036268E-3</v>
      </c>
      <c r="G32" s="2">
        <v>0.5</v>
      </c>
      <c r="H32" s="3">
        <f t="shared" si="22"/>
        <v>1.0309278350515462E-2</v>
      </c>
      <c r="I32" s="3">
        <f t="shared" si="23"/>
        <v>0.98969072164948457</v>
      </c>
      <c r="J32" s="5">
        <f t="shared" si="30"/>
        <v>98706.45711759181</v>
      </c>
      <c r="K32" s="5">
        <f t="shared" si="24"/>
        <v>1017.5923414184721</v>
      </c>
      <c r="L32" s="5">
        <f t="shared" si="25"/>
        <v>490988.30473441287</v>
      </c>
      <c r="M32" s="5">
        <f t="shared" si="16"/>
        <v>6782624.604729563</v>
      </c>
      <c r="N32" s="33">
        <f t="shared" si="26"/>
        <v>68.715105402367243</v>
      </c>
      <c r="O32" s="4"/>
      <c r="Q32" s="27" t="s">
        <v>40</v>
      </c>
      <c r="R32" s="29">
        <f t="shared" si="17"/>
        <v>98706.45711759181</v>
      </c>
      <c r="S32" s="29">
        <f t="shared" si="18"/>
        <v>490988.30473441287</v>
      </c>
      <c r="T32" s="35">
        <f t="shared" si="19"/>
        <v>68.715105402367243</v>
      </c>
      <c r="U32" s="42">
        <v>0.95864674002964168</v>
      </c>
      <c r="V32" s="43">
        <f>1-U32</f>
        <v>4.1353259970358325E-2</v>
      </c>
      <c r="W32" s="29">
        <f t="shared" si="27"/>
        <v>470684.3377263252</v>
      </c>
      <c r="X32" s="29">
        <f t="shared" si="20"/>
        <v>5924557.2339772824</v>
      </c>
      <c r="Y32" s="35">
        <f t="shared" si="28"/>
        <v>60.021982421263374</v>
      </c>
      <c r="Z32" s="36">
        <f t="shared" si="29"/>
        <v>8.6931229811038691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1877</v>
      </c>
      <c r="E33" s="51">
        <v>1</v>
      </c>
      <c r="F33" s="3">
        <f t="shared" si="21"/>
        <v>5.3276505061267978E-4</v>
      </c>
      <c r="G33" s="2">
        <v>0.5</v>
      </c>
      <c r="H33" s="3">
        <f t="shared" si="22"/>
        <v>2.6602819898909288E-3</v>
      </c>
      <c r="I33" s="3">
        <f t="shared" si="23"/>
        <v>0.99733971801010912</v>
      </c>
      <c r="J33" s="5">
        <f t="shared" si="30"/>
        <v>97688.864776173345</v>
      </c>
      <c r="K33" s="5">
        <f t="shared" si="24"/>
        <v>259.87992757694428</v>
      </c>
      <c r="L33" s="5">
        <f t="shared" si="25"/>
        <v>487794.62406192441</v>
      </c>
      <c r="M33" s="5">
        <f t="shared" si="16"/>
        <v>6291636.2999951504</v>
      </c>
      <c r="N33" s="33">
        <f t="shared" si="26"/>
        <v>64.4048460836419</v>
      </c>
      <c r="O33" s="4"/>
      <c r="Q33" s="27" t="s">
        <v>42</v>
      </c>
      <c r="R33" s="29">
        <f t="shared" si="17"/>
        <v>97688.864776173345</v>
      </c>
      <c r="S33" s="29">
        <f t="shared" si="18"/>
        <v>487794.62406192441</v>
      </c>
      <c r="T33" s="35">
        <f t="shared" si="19"/>
        <v>64.4048460836419</v>
      </c>
      <c r="U33" s="42">
        <v>0.95864674002964168</v>
      </c>
      <c r="V33" s="43">
        <f>1-U33</f>
        <v>4.1353259970358325E-2</v>
      </c>
      <c r="W33" s="29">
        <f t="shared" si="27"/>
        <v>467622.72616094846</v>
      </c>
      <c r="X33" s="29">
        <f t="shared" si="20"/>
        <v>5453872.8962509576</v>
      </c>
      <c r="Y33" s="35">
        <f t="shared" si="28"/>
        <v>55.829012945815052</v>
      </c>
      <c r="Z33" s="36">
        <f t="shared" si="29"/>
        <v>8.575833137826848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2065</v>
      </c>
      <c r="E34" s="51">
        <v>1</v>
      </c>
      <c r="F34" s="3">
        <f t="shared" si="21"/>
        <v>4.8426150121065375E-4</v>
      </c>
      <c r="G34" s="2">
        <v>0.5</v>
      </c>
      <c r="H34" s="3">
        <f t="shared" si="22"/>
        <v>2.4183796856106412E-3</v>
      </c>
      <c r="I34" s="3">
        <f t="shared" si="23"/>
        <v>0.99758162031438935</v>
      </c>
      <c r="J34" s="5">
        <f t="shared" si="30"/>
        <v>97428.984848596403</v>
      </c>
      <c r="K34" s="5">
        <f t="shared" si="24"/>
        <v>235.62027774751249</v>
      </c>
      <c r="L34" s="5">
        <f t="shared" si="25"/>
        <v>486555.87354861322</v>
      </c>
      <c r="M34" s="5">
        <f t="shared" si="16"/>
        <v>5803841.675933226</v>
      </c>
      <c r="N34" s="33">
        <f t="shared" si="26"/>
        <v>59.569969706164279</v>
      </c>
      <c r="O34" s="4"/>
      <c r="Q34" s="27" t="s">
        <v>44</v>
      </c>
      <c r="R34" s="29">
        <f t="shared" si="17"/>
        <v>97428.984848596403</v>
      </c>
      <c r="S34" s="29">
        <f t="shared" si="18"/>
        <v>486555.87354861322</v>
      </c>
      <c r="T34" s="35">
        <f t="shared" si="19"/>
        <v>59.569969706164279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471560.32723689417</v>
      </c>
      <c r="X34" s="29">
        <f t="shared" si="20"/>
        <v>4986250.1700900095</v>
      </c>
      <c r="Y34" s="35">
        <f t="shared" si="28"/>
        <v>51.178303641761111</v>
      </c>
      <c r="Z34" s="36">
        <f t="shared" si="29"/>
        <v>8.391666064403168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2136</v>
      </c>
      <c r="E35" s="51">
        <v>1</v>
      </c>
      <c r="F35" s="3">
        <f t="shared" si="21"/>
        <v>4.6816479400749064E-4</v>
      </c>
      <c r="G35" s="2">
        <v>0.5</v>
      </c>
      <c r="H35" s="3">
        <f t="shared" si="22"/>
        <v>2.3380874444704236E-3</v>
      </c>
      <c r="I35" s="3">
        <f t="shared" si="23"/>
        <v>0.99766191255552961</v>
      </c>
      <c r="J35" s="5">
        <f t="shared" si="30"/>
        <v>97193.364570848891</v>
      </c>
      <c r="K35" s="5">
        <f t="shared" si="24"/>
        <v>227.24658538893829</v>
      </c>
      <c r="L35" s="5">
        <f t="shared" si="25"/>
        <v>485398.70639077213</v>
      </c>
      <c r="M35" s="5">
        <f t="shared" si="16"/>
        <v>5317285.8023846131</v>
      </c>
      <c r="N35" s="33">
        <f t="shared" si="26"/>
        <v>54.708321147876191</v>
      </c>
      <c r="O35" s="4"/>
      <c r="Q35" s="27" t="s">
        <v>46</v>
      </c>
      <c r="R35" s="29">
        <f t="shared" si="17"/>
        <v>97193.364570848891</v>
      </c>
      <c r="S35" s="29">
        <f t="shared" si="18"/>
        <v>485398.70639077213</v>
      </c>
      <c r="T35" s="35">
        <f t="shared" si="19"/>
        <v>54.708321147876191</v>
      </c>
      <c r="U35" s="42">
        <v>0.96192878092594225</v>
      </c>
      <c r="V35" s="43">
        <f t="shared" si="31"/>
        <v>3.8071219074057749E-2</v>
      </c>
      <c r="W35" s="29">
        <f t="shared" si="27"/>
        <v>466918.98590150481</v>
      </c>
      <c r="X35" s="29">
        <f t="shared" si="20"/>
        <v>4514689.8428531149</v>
      </c>
      <c r="Y35" s="35">
        <f t="shared" si="28"/>
        <v>46.450597350831927</v>
      </c>
      <c r="Z35" s="36">
        <f t="shared" si="29"/>
        <v>8.2577237970442638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2048</v>
      </c>
      <c r="E36" s="51">
        <v>6</v>
      </c>
      <c r="F36" s="3">
        <f t="shared" si="21"/>
        <v>2.9296875E-3</v>
      </c>
      <c r="G36" s="2">
        <v>0.5</v>
      </c>
      <c r="H36" s="3">
        <f t="shared" si="22"/>
        <v>1.4541929229277752E-2</v>
      </c>
      <c r="I36" s="3">
        <f t="shared" si="23"/>
        <v>0.98545807077072223</v>
      </c>
      <c r="J36" s="5">
        <f t="shared" si="30"/>
        <v>96966.117985459961</v>
      </c>
      <c r="K36" s="5">
        <f t="shared" si="24"/>
        <v>1410.0744253823552</v>
      </c>
      <c r="L36" s="5">
        <f t="shared" si="25"/>
        <v>481305.403863844</v>
      </c>
      <c r="M36" s="5">
        <f t="shared" si="16"/>
        <v>4831887.0959938411</v>
      </c>
      <c r="N36" s="33">
        <f t="shared" si="26"/>
        <v>49.830674841684193</v>
      </c>
      <c r="O36" s="4"/>
      <c r="Q36" s="27" t="s">
        <v>48</v>
      </c>
      <c r="R36" s="29">
        <f t="shared" si="17"/>
        <v>96966.117985459961</v>
      </c>
      <c r="S36" s="29">
        <f t="shared" si="18"/>
        <v>481305.403863844</v>
      </c>
      <c r="T36" s="35">
        <f t="shared" si="19"/>
        <v>49.830674841684193</v>
      </c>
      <c r="U36" s="42">
        <v>0.95558309086652893</v>
      </c>
      <c r="V36" s="43">
        <f t="shared" si="31"/>
        <v>4.4416909133471072E-2</v>
      </c>
      <c r="W36" s="29">
        <f t="shared" si="27"/>
        <v>459927.30547497503</v>
      </c>
      <c r="X36" s="29">
        <f t="shared" si="20"/>
        <v>4047770.8569516102</v>
      </c>
      <c r="Y36" s="35">
        <f t="shared" si="28"/>
        <v>41.744177667900168</v>
      </c>
      <c r="Z36" s="36">
        <f t="shared" si="29"/>
        <v>8.086497173784025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2176</v>
      </c>
      <c r="E37" s="51">
        <v>1</v>
      </c>
      <c r="F37" s="3">
        <f t="shared" si="21"/>
        <v>4.5955882352941176E-4</v>
      </c>
      <c r="G37" s="2">
        <v>0.5</v>
      </c>
      <c r="H37" s="3">
        <f t="shared" si="22"/>
        <v>2.2951572182694515E-3</v>
      </c>
      <c r="I37" s="3">
        <f t="shared" si="23"/>
        <v>0.99770484278173055</v>
      </c>
      <c r="J37" s="5">
        <f t="shared" si="30"/>
        <v>95556.043560077611</v>
      </c>
      <c r="K37" s="5">
        <f t="shared" si="24"/>
        <v>219.31614312618225</v>
      </c>
      <c r="L37" s="5">
        <f t="shared" si="25"/>
        <v>477231.92744257255</v>
      </c>
      <c r="M37" s="5">
        <f t="shared" si="16"/>
        <v>4350581.6921299975</v>
      </c>
      <c r="N37" s="33">
        <f t="shared" si="26"/>
        <v>45.529110771468027</v>
      </c>
      <c r="O37" s="4"/>
      <c r="Q37" s="27" t="s">
        <v>50</v>
      </c>
      <c r="R37" s="29">
        <f t="shared" si="17"/>
        <v>95556.043560077611</v>
      </c>
      <c r="S37" s="29">
        <f t="shared" si="18"/>
        <v>477231.92744257255</v>
      </c>
      <c r="T37" s="35">
        <f t="shared" si="19"/>
        <v>45.529110771468027</v>
      </c>
      <c r="U37" s="42">
        <v>0.95343645724036619</v>
      </c>
      <c r="V37" s="43">
        <f t="shared" si="31"/>
        <v>4.6563542759633814E-2</v>
      </c>
      <c r="W37" s="29">
        <f t="shared" si="27"/>
        <v>455010.31818283786</v>
      </c>
      <c r="X37" s="29">
        <f t="shared" si="20"/>
        <v>3587843.551476635</v>
      </c>
      <c r="Y37" s="35">
        <f t="shared" si="28"/>
        <v>37.547008203839042</v>
      </c>
      <c r="Z37" s="36">
        <f t="shared" si="29"/>
        <v>7.982102567628985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2592</v>
      </c>
      <c r="E38" s="51">
        <v>8</v>
      </c>
      <c r="F38" s="3">
        <f t="shared" si="21"/>
        <v>3.0864197530864196E-3</v>
      </c>
      <c r="G38" s="2">
        <v>0.5</v>
      </c>
      <c r="H38" s="3">
        <f t="shared" si="22"/>
        <v>1.5313935681470138E-2</v>
      </c>
      <c r="I38" s="3">
        <f t="shared" si="23"/>
        <v>0.9846860643185299</v>
      </c>
      <c r="J38" s="5">
        <f t="shared" si="30"/>
        <v>95336.727416951428</v>
      </c>
      <c r="K38" s="5">
        <f t="shared" si="24"/>
        <v>1459.9805117450449</v>
      </c>
      <c r="L38" s="5">
        <f t="shared" si="25"/>
        <v>473033.68580539449</v>
      </c>
      <c r="M38" s="5">
        <f t="shared" si="16"/>
        <v>3873349.7646874255</v>
      </c>
      <c r="N38" s="33">
        <f t="shared" si="26"/>
        <v>40.628096533537203</v>
      </c>
      <c r="O38" s="4"/>
      <c r="Q38" s="27" t="s">
        <v>52</v>
      </c>
      <c r="R38" s="29">
        <f t="shared" si="17"/>
        <v>95336.727416951428</v>
      </c>
      <c r="S38" s="29">
        <f t="shared" si="18"/>
        <v>473033.68580539449</v>
      </c>
      <c r="T38" s="35">
        <f t="shared" si="19"/>
        <v>40.628096533537203</v>
      </c>
      <c r="U38" s="42">
        <v>0.93748024841036759</v>
      </c>
      <c r="V38" s="43">
        <f t="shared" si="31"/>
        <v>6.2519751589632411E-2</v>
      </c>
      <c r="W38" s="29">
        <f t="shared" si="27"/>
        <v>443459.737275313</v>
      </c>
      <c r="X38" s="29">
        <f t="shared" si="20"/>
        <v>3132833.2332937974</v>
      </c>
      <c r="Y38" s="35">
        <f t="shared" si="28"/>
        <v>32.860717146210341</v>
      </c>
      <c r="Z38" s="36">
        <f t="shared" si="29"/>
        <v>7.7673793873268622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2545</v>
      </c>
      <c r="E39" s="51">
        <v>6</v>
      </c>
      <c r="F39" s="3">
        <f t="shared" si="21"/>
        <v>2.3575638506876228E-3</v>
      </c>
      <c r="G39" s="2">
        <v>0.5</v>
      </c>
      <c r="H39" s="3">
        <f t="shared" si="22"/>
        <v>1.171875E-2</v>
      </c>
      <c r="I39" s="3">
        <f t="shared" si="23"/>
        <v>0.98828125</v>
      </c>
      <c r="J39" s="5">
        <f t="shared" si="30"/>
        <v>93876.746905206383</v>
      </c>
      <c r="K39" s="5">
        <f t="shared" si="24"/>
        <v>1100.1181277953874</v>
      </c>
      <c r="L39" s="5">
        <f t="shared" si="25"/>
        <v>466633.43920654338</v>
      </c>
      <c r="M39" s="5">
        <f t="shared" si="16"/>
        <v>3400316.0788820311</v>
      </c>
      <c r="N39" s="33">
        <f t="shared" si="26"/>
        <v>36.221068485847269</v>
      </c>
      <c r="O39" s="4"/>
      <c r="Q39" s="27" t="s">
        <v>54</v>
      </c>
      <c r="R39" s="29">
        <f t="shared" si="17"/>
        <v>93876.746905206383</v>
      </c>
      <c r="S39" s="29">
        <f t="shared" si="18"/>
        <v>466633.43920654338</v>
      </c>
      <c r="T39" s="35">
        <f t="shared" si="19"/>
        <v>36.221068485847269</v>
      </c>
      <c r="U39" s="42">
        <v>0.91788799906018037</v>
      </c>
      <c r="V39" s="43">
        <f t="shared" si="31"/>
        <v>8.2112000939819629E-2</v>
      </c>
      <c r="W39" s="29">
        <f t="shared" si="27"/>
        <v>428317.23380786442</v>
      </c>
      <c r="X39" s="29">
        <f t="shared" si="20"/>
        <v>2689373.4960184842</v>
      </c>
      <c r="Y39" s="35">
        <f t="shared" si="28"/>
        <v>28.647919582621714</v>
      </c>
      <c r="Z39" s="36">
        <f t="shared" si="29"/>
        <v>7.5731489032255546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2451</v>
      </c>
      <c r="E40" s="51">
        <v>13</v>
      </c>
      <c r="F40" s="3">
        <f t="shared" si="21"/>
        <v>5.3039575683394534E-3</v>
      </c>
      <c r="G40" s="2">
        <v>0.5</v>
      </c>
      <c r="H40" s="3">
        <f t="shared" si="22"/>
        <v>2.6172740084558086E-2</v>
      </c>
      <c r="I40" s="3">
        <f t="shared" si="23"/>
        <v>0.97382725991544195</v>
      </c>
      <c r="J40" s="5">
        <f t="shared" si="30"/>
        <v>92776.628777410995</v>
      </c>
      <c r="K40" s="5">
        <f t="shared" si="24"/>
        <v>2428.2185909127102</v>
      </c>
      <c r="L40" s="5">
        <f t="shared" si="25"/>
        <v>457812.59740977321</v>
      </c>
      <c r="M40" s="5">
        <f t="shared" si="16"/>
        <v>2933682.6396754878</v>
      </c>
      <c r="N40" s="33">
        <f t="shared" si="26"/>
        <v>31.620923052873128</v>
      </c>
      <c r="O40" s="4"/>
      <c r="Q40" s="27" t="s">
        <v>56</v>
      </c>
      <c r="R40" s="29">
        <f t="shared" si="17"/>
        <v>92776.628777410995</v>
      </c>
      <c r="S40" s="29">
        <f t="shared" si="18"/>
        <v>457812.59740977321</v>
      </c>
      <c r="T40" s="35">
        <f t="shared" si="19"/>
        <v>31.620923052873128</v>
      </c>
      <c r="U40" s="42">
        <v>0.89571782863194893</v>
      </c>
      <c r="V40" s="43">
        <f t="shared" si="31"/>
        <v>0.10428217136805107</v>
      </c>
      <c r="W40" s="29">
        <f t="shared" si="27"/>
        <v>410070.90567223466</v>
      </c>
      <c r="X40" s="29">
        <f t="shared" si="20"/>
        <v>2261056.2622106196</v>
      </c>
      <c r="Y40" s="35">
        <f t="shared" si="28"/>
        <v>24.370968119948927</v>
      </c>
      <c r="Z40" s="36">
        <f t="shared" si="29"/>
        <v>7.2499549329242008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1916</v>
      </c>
      <c r="E41" s="51">
        <v>15</v>
      </c>
      <c r="F41" s="3">
        <f t="shared" si="21"/>
        <v>7.8288100208768266E-3</v>
      </c>
      <c r="G41" s="2">
        <v>0.5</v>
      </c>
      <c r="H41" s="3">
        <f t="shared" si="22"/>
        <v>3.839262861530586E-2</v>
      </c>
      <c r="I41" s="3">
        <f t="shared" si="23"/>
        <v>0.9616073713846941</v>
      </c>
      <c r="J41" s="5">
        <f t="shared" si="30"/>
        <v>90348.410186498295</v>
      </c>
      <c r="K41" s="5">
        <f t="shared" si="24"/>
        <v>3468.7129582735461</v>
      </c>
      <c r="L41" s="5">
        <f t="shared" si="25"/>
        <v>443070.26853680756</v>
      </c>
      <c r="M41" s="5">
        <f t="shared" si="16"/>
        <v>2475870.0422657146</v>
      </c>
      <c r="N41" s="33">
        <f t="shared" si="26"/>
        <v>27.403581724957785</v>
      </c>
      <c r="O41" s="4"/>
      <c r="Q41" s="27" t="s">
        <v>58</v>
      </c>
      <c r="R41" s="29">
        <f t="shared" si="17"/>
        <v>90348.410186498295</v>
      </c>
      <c r="S41" s="29">
        <f t="shared" si="18"/>
        <v>443070.26853680756</v>
      </c>
      <c r="T41" s="35">
        <f t="shared" si="19"/>
        <v>27.403581724957785</v>
      </c>
      <c r="U41" s="42">
        <v>0.86473435856680392</v>
      </c>
      <c r="V41" s="43">
        <f t="shared" si="31"/>
        <v>0.13526564143319608</v>
      </c>
      <c r="W41" s="29">
        <f t="shared" si="27"/>
        <v>383138.08446319785</v>
      </c>
      <c r="X41" s="29">
        <f t="shared" si="20"/>
        <v>1850985.3565383852</v>
      </c>
      <c r="Y41" s="35">
        <f t="shared" si="28"/>
        <v>20.4871934405659</v>
      </c>
      <c r="Z41" s="36">
        <f t="shared" si="29"/>
        <v>6.9163882843918856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1493</v>
      </c>
      <c r="E42" s="51">
        <v>12</v>
      </c>
      <c r="F42" s="3">
        <f t="shared" si="21"/>
        <v>8.0375083724045539E-3</v>
      </c>
      <c r="G42" s="2">
        <v>0.5</v>
      </c>
      <c r="H42" s="3">
        <f t="shared" si="22"/>
        <v>3.9395929087327634E-2</v>
      </c>
      <c r="I42" s="3">
        <f t="shared" si="23"/>
        <v>0.96060407091267241</v>
      </c>
      <c r="J42" s="5">
        <f t="shared" si="30"/>
        <v>86879.697228224744</v>
      </c>
      <c r="K42" s="5">
        <f t="shared" si="24"/>
        <v>3422.7063911316372</v>
      </c>
      <c r="L42" s="5">
        <f t="shared" si="25"/>
        <v>425841.7201632947</v>
      </c>
      <c r="M42" s="5">
        <f t="shared" si="16"/>
        <v>2032799.7737289071</v>
      </c>
      <c r="N42" s="33">
        <f t="shared" si="26"/>
        <v>23.397868991059379</v>
      </c>
      <c r="O42" s="4"/>
      <c r="Q42" s="27" t="s">
        <v>60</v>
      </c>
      <c r="R42" s="29">
        <f t="shared" si="17"/>
        <v>86879.697228224744</v>
      </c>
      <c r="S42" s="29">
        <f t="shared" si="18"/>
        <v>425841.7201632947</v>
      </c>
      <c r="T42" s="35">
        <f t="shared" si="19"/>
        <v>23.397868991059379</v>
      </c>
      <c r="U42" s="42">
        <v>0.81758889711164551</v>
      </c>
      <c r="V42" s="43">
        <f t="shared" si="31"/>
        <v>0.18241110288835449</v>
      </c>
      <c r="W42" s="29">
        <f t="shared" si="27"/>
        <v>348163.46233243408</v>
      </c>
      <c r="X42" s="29">
        <f t="shared" si="20"/>
        <v>1467847.2720751872</v>
      </c>
      <c r="Y42" s="35">
        <f t="shared" si="28"/>
        <v>16.895170205523293</v>
      </c>
      <c r="Z42" s="36">
        <f t="shared" si="29"/>
        <v>6.5026987855360865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1048</v>
      </c>
      <c r="E43" s="51">
        <v>19</v>
      </c>
      <c r="F43" s="3">
        <f t="shared" si="21"/>
        <v>1.8129770992366411E-2</v>
      </c>
      <c r="G43" s="2">
        <v>0.5</v>
      </c>
      <c r="H43" s="3">
        <f t="shared" si="22"/>
        <v>8.6718393427658608E-2</v>
      </c>
      <c r="I43" s="3">
        <f t="shared" si="23"/>
        <v>0.91328160657234136</v>
      </c>
      <c r="J43" s="5">
        <f t="shared" si="30"/>
        <v>83456.990837093108</v>
      </c>
      <c r="K43" s="5">
        <f t="shared" si="24"/>
        <v>7237.2561656995395</v>
      </c>
      <c r="L43" s="5">
        <f t="shared" si="25"/>
        <v>399191.81377121666</v>
      </c>
      <c r="M43" s="5">
        <f t="shared" si="16"/>
        <v>1606958.0535656125</v>
      </c>
      <c r="N43" s="33">
        <f t="shared" si="26"/>
        <v>19.254924452073432</v>
      </c>
      <c r="O43" s="4"/>
      <c r="Q43" s="27" t="s">
        <v>62</v>
      </c>
      <c r="R43" s="29">
        <f t="shared" si="17"/>
        <v>83456.990837093108</v>
      </c>
      <c r="S43" s="29">
        <f t="shared" si="18"/>
        <v>399191.81377121666</v>
      </c>
      <c r="T43" s="35">
        <f t="shared" si="19"/>
        <v>19.254924452073432</v>
      </c>
      <c r="U43" s="42">
        <v>0.77888026534586052</v>
      </c>
      <c r="V43" s="43">
        <f t="shared" si="31"/>
        <v>0.22111973465413948</v>
      </c>
      <c r="W43" s="29">
        <f t="shared" si="27"/>
        <v>310922.62583402055</v>
      </c>
      <c r="X43" s="29">
        <f t="shared" si="20"/>
        <v>1119683.8097427532</v>
      </c>
      <c r="Y43" s="35">
        <f t="shared" si="28"/>
        <v>13.41629740674883</v>
      </c>
      <c r="Z43" s="36">
        <f t="shared" si="29"/>
        <v>5.8386270453246016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757</v>
      </c>
      <c r="E44" s="51">
        <v>13</v>
      </c>
      <c r="F44" s="3">
        <f t="shared" si="21"/>
        <v>1.7173051519154558E-2</v>
      </c>
      <c r="G44" s="2">
        <v>0.5</v>
      </c>
      <c r="H44" s="3">
        <f t="shared" si="22"/>
        <v>8.2330588980367325E-2</v>
      </c>
      <c r="I44" s="3">
        <f t="shared" si="23"/>
        <v>0.91766941101963262</v>
      </c>
      <c r="J44" s="5">
        <f t="shared" si="30"/>
        <v>76219.734671393569</v>
      </c>
      <c r="K44" s="5">
        <f t="shared" si="24"/>
        <v>6275.215647423157</v>
      </c>
      <c r="L44" s="5">
        <f t="shared" si="25"/>
        <v>365410.63423840993</v>
      </c>
      <c r="M44" s="5">
        <f t="shared" si="16"/>
        <v>1207766.2397943959</v>
      </c>
      <c r="N44" s="33">
        <f t="shared" si="26"/>
        <v>15.845846813839525</v>
      </c>
      <c r="O44" s="4"/>
      <c r="Q44" s="27" t="s">
        <v>64</v>
      </c>
      <c r="R44" s="29">
        <f t="shared" si="17"/>
        <v>76219.734671393569</v>
      </c>
      <c r="S44" s="29">
        <f t="shared" si="18"/>
        <v>365410.63423840993</v>
      </c>
      <c r="T44" s="35">
        <f t="shared" si="19"/>
        <v>15.845846813839525</v>
      </c>
      <c r="U44" s="42">
        <v>0.71980976748499381</v>
      </c>
      <c r="V44" s="43">
        <f t="shared" si="31"/>
        <v>0.28019023251500619</v>
      </c>
      <c r="W44" s="29">
        <f t="shared" si="27"/>
        <v>263026.14366769395</v>
      </c>
      <c r="X44" s="29">
        <f t="shared" si="20"/>
        <v>808761.18390873261</v>
      </c>
      <c r="Y44" s="35">
        <f t="shared" si="28"/>
        <v>10.610915760800635</v>
      </c>
      <c r="Z44" s="36">
        <f t="shared" si="29"/>
        <v>5.2349310530388902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468</v>
      </c>
      <c r="E45" s="51">
        <v>33</v>
      </c>
      <c r="F45" s="3">
        <f t="shared" si="21"/>
        <v>7.0512820512820512E-2</v>
      </c>
      <c r="G45" s="2">
        <v>0.5</v>
      </c>
      <c r="H45" s="3">
        <f t="shared" si="22"/>
        <v>0.29972752043596729</v>
      </c>
      <c r="I45" s="3">
        <f t="shared" si="23"/>
        <v>0.70027247956403271</v>
      </c>
      <c r="J45" s="5">
        <f t="shared" si="30"/>
        <v>69944.51902397041</v>
      </c>
      <c r="K45" s="5">
        <f t="shared" si="24"/>
        <v>20964.297255140995</v>
      </c>
      <c r="L45" s="5">
        <f t="shared" si="25"/>
        <v>297311.85198199959</v>
      </c>
      <c r="M45" s="5">
        <f t="shared" si="16"/>
        <v>842355.60555598582</v>
      </c>
      <c r="N45" s="33">
        <f t="shared" si="26"/>
        <v>12.043196769532512</v>
      </c>
      <c r="O45" s="4"/>
      <c r="Q45" s="27" t="s">
        <v>66</v>
      </c>
      <c r="R45" s="29">
        <f t="shared" si="17"/>
        <v>69944.51902397041</v>
      </c>
      <c r="S45" s="29">
        <f t="shared" si="18"/>
        <v>297311.85198199959</v>
      </c>
      <c r="T45" s="35">
        <f t="shared" si="19"/>
        <v>12.043196769532512</v>
      </c>
      <c r="U45" s="42">
        <v>0.68480776711742686</v>
      </c>
      <c r="V45" s="43">
        <f t="shared" si="31"/>
        <v>0.31519223288257314</v>
      </c>
      <c r="W45" s="29">
        <f t="shared" si="27"/>
        <v>203601.46549334005</v>
      </c>
      <c r="X45" s="29">
        <f t="shared" si="20"/>
        <v>545735.04024103866</v>
      </c>
      <c r="Y45" s="35">
        <f t="shared" si="28"/>
        <v>7.8023989278418222</v>
      </c>
      <c r="Z45" s="36">
        <f t="shared" si="29"/>
        <v>4.2407978416906902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301</v>
      </c>
      <c r="E46" s="51">
        <v>20</v>
      </c>
      <c r="F46" s="3">
        <f t="shared" si="21"/>
        <v>6.6445182724252497E-2</v>
      </c>
      <c r="G46" s="2">
        <v>0.5</v>
      </c>
      <c r="H46" s="3">
        <f t="shared" si="22"/>
        <v>0.28490028490028491</v>
      </c>
      <c r="I46" s="3">
        <f t="shared" si="23"/>
        <v>0.71509971509971515</v>
      </c>
      <c r="J46" s="5">
        <f t="shared" si="30"/>
        <v>48980.221768829419</v>
      </c>
      <c r="K46" s="5">
        <f t="shared" si="24"/>
        <v>13954.479136418639</v>
      </c>
      <c r="L46" s="5">
        <f t="shared" si="25"/>
        <v>210014.91100310051</v>
      </c>
      <c r="M46" s="5">
        <f>L46+M47</f>
        <v>545043.75357398624</v>
      </c>
      <c r="N46" s="33">
        <f t="shared" si="26"/>
        <v>11.127833519137868</v>
      </c>
      <c r="O46" s="4"/>
      <c r="Q46" s="27" t="s">
        <v>68</v>
      </c>
      <c r="R46" s="29">
        <f t="shared" si="17"/>
        <v>48980.221768829419</v>
      </c>
      <c r="S46" s="29">
        <f t="shared" si="18"/>
        <v>210014.91100310051</v>
      </c>
      <c r="T46" s="35">
        <f t="shared" si="19"/>
        <v>11.127833519137868</v>
      </c>
      <c r="U46" s="42">
        <v>0.65629805890441617</v>
      </c>
      <c r="V46" s="43">
        <f t="shared" si="31"/>
        <v>0.34370194109558383</v>
      </c>
      <c r="W46" s="29">
        <f t="shared" si="27"/>
        <v>137832.37843231857</v>
      </c>
      <c r="X46" s="29">
        <f>X47+W46</f>
        <v>342133.57474769861</v>
      </c>
      <c r="Y46" s="35">
        <f t="shared" si="28"/>
        <v>6.9851373144543292</v>
      </c>
      <c r="Z46" s="36">
        <f t="shared" si="29"/>
        <v>4.1426962046835385</v>
      </c>
    </row>
    <row r="47" spans="1:26" s="2" customFormat="1" x14ac:dyDescent="0.25">
      <c r="A47" s="12">
        <v>19</v>
      </c>
      <c r="B47" s="13" t="s">
        <v>69</v>
      </c>
      <c r="C47" s="12"/>
      <c r="D47">
        <v>220</v>
      </c>
      <c r="E47" s="51">
        <v>23</v>
      </c>
      <c r="F47" s="17">
        <f t="shared" si="21"/>
        <v>0.10454545454545454</v>
      </c>
      <c r="G47" s="12"/>
      <c r="H47" s="17">
        <v>1</v>
      </c>
      <c r="I47" s="17">
        <f t="shared" si="23"/>
        <v>0</v>
      </c>
      <c r="J47" s="21">
        <f t="shared" si="30"/>
        <v>35025.74263241078</v>
      </c>
      <c r="K47" s="21">
        <f t="shared" si="24"/>
        <v>35025.74263241078</v>
      </c>
      <c r="L47" s="21">
        <f>K47/F47</f>
        <v>335028.84257088572</v>
      </c>
      <c r="M47" s="21">
        <f>L47</f>
        <v>335028.84257088572</v>
      </c>
      <c r="N47" s="34">
        <f t="shared" si="26"/>
        <v>9.5652173913043477</v>
      </c>
      <c r="O47" s="4"/>
      <c r="Q47" s="30" t="s">
        <v>69</v>
      </c>
      <c r="R47" s="31">
        <f t="shared" si="17"/>
        <v>35025.74263241078</v>
      </c>
      <c r="S47" s="31">
        <f t="shared" si="18"/>
        <v>335028.84257088572</v>
      </c>
      <c r="T47" s="38">
        <f t="shared" si="19"/>
        <v>9.5652173913043477</v>
      </c>
      <c r="U47" s="44">
        <v>0.6098018151143324</v>
      </c>
      <c r="V47" s="45">
        <f t="shared" si="31"/>
        <v>0.3901981848856676</v>
      </c>
      <c r="W47" s="31">
        <f t="shared" si="27"/>
        <v>204301.19631538005</v>
      </c>
      <c r="X47" s="31">
        <f>W47</f>
        <v>204301.19631538005</v>
      </c>
      <c r="Y47" s="38">
        <f t="shared" si="28"/>
        <v>5.8328869271805708</v>
      </c>
      <c r="Z47" s="37">
        <f t="shared" si="29"/>
        <v>3.7323304641237769</v>
      </c>
    </row>
    <row r="48" spans="1:26" s="2" customFormat="1" ht="13.2" x14ac:dyDescent="0.25">
      <c r="B48" s="2" t="s">
        <v>70</v>
      </c>
      <c r="D48" s="25">
        <f>SUM(D29:D47)</f>
        <v>29357</v>
      </c>
      <c r="E48" s="25">
        <f>SUM(E29:E47)</f>
        <v>180</v>
      </c>
    </row>
    <row r="51" spans="1:26" s="2" customFormat="1" ht="18" thickBot="1" x14ac:dyDescent="0.35">
      <c r="B51" s="65" t="s">
        <v>89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Q51" s="66" t="s">
        <v>92</v>
      </c>
      <c r="R51" s="67"/>
      <c r="S51" s="67"/>
      <c r="T51" s="67"/>
      <c r="U51" s="67"/>
      <c r="V51" s="67"/>
      <c r="W51" s="67"/>
      <c r="X51" s="67"/>
      <c r="Y51" s="67"/>
      <c r="Z51" s="68"/>
    </row>
    <row r="52" spans="1:26" s="9" customFormat="1" ht="14.25" customHeight="1" x14ac:dyDescent="0.35">
      <c r="A52" s="7"/>
      <c r="B52" s="62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3" t="s">
        <v>14</v>
      </c>
      <c r="S52" s="73"/>
      <c r="T52" s="73"/>
      <c r="U52" s="70" t="s">
        <v>15</v>
      </c>
      <c r="V52" s="74" t="s">
        <v>16</v>
      </c>
      <c r="W52" s="75" t="s">
        <v>17</v>
      </c>
      <c r="X52" s="75" t="s">
        <v>18</v>
      </c>
      <c r="Y52" s="76" t="s">
        <v>19</v>
      </c>
      <c r="Z52" s="76" t="s">
        <v>20</v>
      </c>
    </row>
    <row r="53" spans="1:26" s="10" customFormat="1" ht="35.549999999999997" customHeight="1" thickBot="1" x14ac:dyDescent="0.35">
      <c r="B53" s="63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0"/>
      <c r="V53" s="74"/>
      <c r="W53" s="75"/>
      <c r="X53" s="75"/>
      <c r="Y53" s="76"/>
      <c r="Z53" s="76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501</v>
      </c>
      <c r="E54" s="49">
        <f>E4+E29</f>
        <v>2</v>
      </c>
      <c r="F54" s="3">
        <f>E54/D54</f>
        <v>3.9920159680638719E-3</v>
      </c>
      <c r="G54" s="2">
        <v>0.3</v>
      </c>
      <c r="H54" s="18">
        <f>C54*F54/(1+(1-G54)*C54*F54)</f>
        <v>3.980891719745222E-3</v>
      </c>
      <c r="I54" s="18">
        <f>1-H54</f>
        <v>0.99601910828025475</v>
      </c>
      <c r="J54" s="19">
        <v>100000</v>
      </c>
      <c r="K54" s="20">
        <f>J54*H54</f>
        <v>398.08917197452223</v>
      </c>
      <c r="L54" s="20">
        <f>C54*(J55+G54*K54)</f>
        <v>99721.33757961783</v>
      </c>
      <c r="M54" s="5">
        <f t="shared" ref="M54:M70" si="32">L54+M55</f>
        <v>7505869.8127883766</v>
      </c>
      <c r="N54" s="32">
        <f>M54/J54</f>
        <v>75.058698127883773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99721.33757961783</v>
      </c>
      <c r="T54" s="35">
        <f t="shared" ref="T54:T72" si="35">N54</f>
        <v>75.058698127883773</v>
      </c>
      <c r="U54" s="42">
        <v>0.96170886472285344</v>
      </c>
      <c r="V54" s="43">
        <f>1-U54</f>
        <v>3.829113527714656E-2</v>
      </c>
      <c r="W54" s="29">
        <f>S54*U54</f>
        <v>95902.894352338684</v>
      </c>
      <c r="X54" s="29">
        <f t="shared" ref="X54:X70" si="36">X55+W54</f>
        <v>6661302.9831729736</v>
      </c>
      <c r="Y54" s="40">
        <f>X54/R54</f>
        <v>66.613029831729733</v>
      </c>
      <c r="Z54" s="36">
        <f>T54-Y54</f>
        <v>8.4456682961540395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2430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99601.910828025473</v>
      </c>
      <c r="K55" s="5">
        <f t="shared" ref="K55:K72" si="41">J55*H55</f>
        <v>0</v>
      </c>
      <c r="L55" s="5">
        <f t="shared" ref="L55:L71" si="42">C55*(J56+G55*K55)</f>
        <v>398407.64331210189</v>
      </c>
      <c r="M55" s="5">
        <f t="shared" si="32"/>
        <v>7406148.4752087584</v>
      </c>
      <c r="N55" s="33">
        <f t="shared" ref="N55:N72" si="43">M55/J55</f>
        <v>74.357493883790582</v>
      </c>
      <c r="O55" s="4"/>
      <c r="Q55" s="27" t="s">
        <v>36</v>
      </c>
      <c r="R55" s="29">
        <f t="shared" si="33"/>
        <v>99601.910828025473</v>
      </c>
      <c r="S55" s="29">
        <f t="shared" si="34"/>
        <v>398407.64331210189</v>
      </c>
      <c r="T55" s="35">
        <f t="shared" si="35"/>
        <v>74.357493883790582</v>
      </c>
      <c r="U55" s="42">
        <v>0.96170886472285344</v>
      </c>
      <c r="V55" s="43">
        <f>1-U55</f>
        <v>3.829113527714656E-2</v>
      </c>
      <c r="W55" s="29">
        <f t="shared" ref="W55:W72" si="44">S55*U55</f>
        <v>383152.16234658903</v>
      </c>
      <c r="X55" s="29">
        <f t="shared" si="36"/>
        <v>6565400.0888206353</v>
      </c>
      <c r="Y55" s="35">
        <f t="shared" ref="Y55:Y72" si="45">X55/R55</f>
        <v>65.916406966896233</v>
      </c>
      <c r="Z55" s="36">
        <f t="shared" ref="Z55:Z72" si="46">T55-Y55</f>
        <v>8.4410869168943492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3810</v>
      </c>
      <c r="E56" s="49">
        <f t="shared" si="37"/>
        <v>3</v>
      </c>
      <c r="F56" s="3">
        <f t="shared" si="38"/>
        <v>7.874015748031496E-4</v>
      </c>
      <c r="G56" s="2">
        <v>0.5</v>
      </c>
      <c r="H56" s="3">
        <f t="shared" si="39"/>
        <v>3.929273084479371E-3</v>
      </c>
      <c r="I56" s="3">
        <f t="shared" si="40"/>
        <v>0.99607072691552068</v>
      </c>
      <c r="J56" s="5">
        <f t="shared" ref="J56:J72" si="47">I55*J55</f>
        <v>99601.910828025473</v>
      </c>
      <c r="K56" s="5">
        <f t="shared" si="41"/>
        <v>391.36310737927494</v>
      </c>
      <c r="L56" s="5">
        <f t="shared" si="42"/>
        <v>497031.14637167921</v>
      </c>
      <c r="M56" s="5">
        <f t="shared" si="32"/>
        <v>7007740.8318966562</v>
      </c>
      <c r="N56" s="33">
        <f t="shared" si="43"/>
        <v>70.357493883790568</v>
      </c>
      <c r="O56" s="4"/>
      <c r="Q56" s="27" t="s">
        <v>38</v>
      </c>
      <c r="R56" s="29">
        <f t="shared" si="33"/>
        <v>99601.910828025473</v>
      </c>
      <c r="S56" s="29">
        <f t="shared" si="34"/>
        <v>497031.14637167921</v>
      </c>
      <c r="T56" s="35">
        <f t="shared" si="35"/>
        <v>70.357493883790568</v>
      </c>
      <c r="U56" s="42">
        <v>0.96170886472285344</v>
      </c>
      <c r="V56" s="43">
        <f>1-U56</f>
        <v>3.829113527714656E-2</v>
      </c>
      <c r="W56" s="29">
        <f t="shared" si="44"/>
        <v>477999.25950900599</v>
      </c>
      <c r="X56" s="29">
        <f t="shared" si="36"/>
        <v>6182247.926474046</v>
      </c>
      <c r="Y56" s="35">
        <f t="shared" si="45"/>
        <v>62.069571508004813</v>
      </c>
      <c r="Z56" s="36">
        <f t="shared" si="46"/>
        <v>8.2879223757857545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4011</v>
      </c>
      <c r="E57" s="49">
        <f t="shared" si="37"/>
        <v>6</v>
      </c>
      <c r="F57" s="3">
        <f t="shared" si="38"/>
        <v>1.4958863126402393E-3</v>
      </c>
      <c r="G57" s="2">
        <v>0.5</v>
      </c>
      <c r="H57" s="3">
        <f t="shared" si="39"/>
        <v>7.4515648286140089E-3</v>
      </c>
      <c r="I57" s="3">
        <f t="shared" si="40"/>
        <v>0.99254843517138602</v>
      </c>
      <c r="J57" s="5">
        <f t="shared" si="47"/>
        <v>99210.547720646209</v>
      </c>
      <c r="K57" s="5">
        <f t="shared" si="41"/>
        <v>739.27382802269904</v>
      </c>
      <c r="L57" s="5">
        <f t="shared" si="42"/>
        <v>494204.55403317435</v>
      </c>
      <c r="M57" s="5">
        <f t="shared" si="32"/>
        <v>6510709.6855249768</v>
      </c>
      <c r="N57" s="33">
        <f t="shared" si="43"/>
        <v>65.625176305422869</v>
      </c>
      <c r="O57" s="4"/>
      <c r="Q57" s="27" t="s">
        <v>40</v>
      </c>
      <c r="R57" s="29">
        <f t="shared" si="33"/>
        <v>99210.547720646209</v>
      </c>
      <c r="S57" s="29">
        <f t="shared" si="34"/>
        <v>494204.55403317435</v>
      </c>
      <c r="T57" s="35">
        <f t="shared" si="35"/>
        <v>65.625176305422869</v>
      </c>
      <c r="U57" s="42">
        <v>0.96170886472285344</v>
      </c>
      <c r="V57" s="43">
        <f>1-U57</f>
        <v>3.829113527714656E-2</v>
      </c>
      <c r="W57" s="29">
        <f t="shared" si="44"/>
        <v>475280.9006001082</v>
      </c>
      <c r="X57" s="29">
        <f t="shared" si="36"/>
        <v>5704248.6669650404</v>
      </c>
      <c r="Y57" s="35">
        <f t="shared" si="45"/>
        <v>57.496393256762133</v>
      </c>
      <c r="Z57" s="36">
        <f t="shared" si="46"/>
        <v>8.1287830486607362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3894</v>
      </c>
      <c r="E58" s="49">
        <f t="shared" si="37"/>
        <v>5</v>
      </c>
      <c r="F58" s="3">
        <f t="shared" si="38"/>
        <v>1.2840267077555213E-3</v>
      </c>
      <c r="G58" s="2">
        <v>0.5</v>
      </c>
      <c r="H58" s="3">
        <f t="shared" si="39"/>
        <v>6.3995904262127224E-3</v>
      </c>
      <c r="I58" s="3">
        <f t="shared" si="40"/>
        <v>0.99360040957378726</v>
      </c>
      <c r="J58" s="5">
        <f t="shared" si="47"/>
        <v>98471.273892623518</v>
      </c>
      <c r="K58" s="5">
        <f t="shared" si="41"/>
        <v>630.17582166020429</v>
      </c>
      <c r="L58" s="5">
        <f t="shared" si="42"/>
        <v>490780.92990896711</v>
      </c>
      <c r="M58" s="5">
        <f t="shared" si="32"/>
        <v>6016505.1314918026</v>
      </c>
      <c r="N58" s="33">
        <f t="shared" si="43"/>
        <v>61.099089040448568</v>
      </c>
      <c r="O58" s="4"/>
      <c r="Q58" s="27" t="s">
        <v>42</v>
      </c>
      <c r="R58" s="29">
        <f t="shared" si="33"/>
        <v>98471.273892623518</v>
      </c>
      <c r="S58" s="29">
        <f t="shared" si="34"/>
        <v>490780.92990896711</v>
      </c>
      <c r="T58" s="35">
        <f t="shared" si="35"/>
        <v>61.099089040448568</v>
      </c>
      <c r="U58" s="42">
        <v>0.96170886472285344</v>
      </c>
      <c r="V58" s="43">
        <f>1-U58</f>
        <v>3.829113527714656E-2</v>
      </c>
      <c r="W58" s="29">
        <f t="shared" si="44"/>
        <v>471988.37093037908</v>
      </c>
      <c r="X58" s="29">
        <f t="shared" si="36"/>
        <v>5228967.7663649321</v>
      </c>
      <c r="Y58" s="35">
        <f t="shared" si="45"/>
        <v>53.101453445872743</v>
      </c>
      <c r="Z58" s="36">
        <f t="shared" si="46"/>
        <v>7.9976355945758257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4040</v>
      </c>
      <c r="E59" s="49">
        <f t="shared" si="37"/>
        <v>5</v>
      </c>
      <c r="F59" s="3">
        <f t="shared" si="38"/>
        <v>1.2376237623762376E-3</v>
      </c>
      <c r="G59" s="2">
        <v>0.5</v>
      </c>
      <c r="H59" s="3">
        <f t="shared" si="39"/>
        <v>6.1690314620604569E-3</v>
      </c>
      <c r="I59" s="3">
        <f t="shared" si="40"/>
        <v>0.99383096853793951</v>
      </c>
      <c r="J59" s="5">
        <f t="shared" si="47"/>
        <v>97841.098070963315</v>
      </c>
      <c r="K59" s="5">
        <f t="shared" si="41"/>
        <v>603.5848122823154</v>
      </c>
      <c r="L59" s="5">
        <f t="shared" si="42"/>
        <v>487696.52832411078</v>
      </c>
      <c r="M59" s="5">
        <f t="shared" si="32"/>
        <v>5525724.2015828351</v>
      </c>
      <c r="N59" s="33">
        <f t="shared" si="43"/>
        <v>56.476514578516628</v>
      </c>
      <c r="O59" s="4"/>
      <c r="Q59" s="27" t="s">
        <v>44</v>
      </c>
      <c r="R59" s="29">
        <f t="shared" si="33"/>
        <v>97841.098070963315</v>
      </c>
      <c r="S59" s="29">
        <f t="shared" si="34"/>
        <v>487696.52832411078</v>
      </c>
      <c r="T59" s="35">
        <f t="shared" si="35"/>
        <v>56.476514578516628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469696.47323687468</v>
      </c>
      <c r="X59" s="29">
        <f t="shared" si="36"/>
        <v>4756979.3954345528</v>
      </c>
      <c r="Y59" s="35">
        <f t="shared" si="45"/>
        <v>48.61943998200384</v>
      </c>
      <c r="Z59" s="36">
        <f t="shared" si="46"/>
        <v>7.8570745965127884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4528</v>
      </c>
      <c r="E60" s="49">
        <f t="shared" si="37"/>
        <v>5</v>
      </c>
      <c r="F60" s="3">
        <f t="shared" si="38"/>
        <v>1.1042402826855124E-3</v>
      </c>
      <c r="G60" s="2">
        <v>0.5</v>
      </c>
      <c r="H60" s="3">
        <f t="shared" si="39"/>
        <v>5.5060015416804314E-3</v>
      </c>
      <c r="I60" s="3">
        <f t="shared" si="40"/>
        <v>0.99449399845831954</v>
      </c>
      <c r="J60" s="5">
        <f t="shared" si="47"/>
        <v>97237.513258680992</v>
      </c>
      <c r="K60" s="5">
        <f t="shared" si="41"/>
        <v>535.38989791146889</v>
      </c>
      <c r="L60" s="5">
        <f t="shared" si="42"/>
        <v>484849.09154862625</v>
      </c>
      <c r="M60" s="5">
        <f t="shared" si="32"/>
        <v>5038027.6732587246</v>
      </c>
      <c r="N60" s="33">
        <f t="shared" si="43"/>
        <v>51.811564327607371</v>
      </c>
      <c r="O60" s="4"/>
      <c r="Q60" s="27" t="s">
        <v>46</v>
      </c>
      <c r="R60" s="29">
        <f t="shared" si="33"/>
        <v>97237.513258680992</v>
      </c>
      <c r="S60" s="29">
        <f t="shared" si="34"/>
        <v>484849.09154862625</v>
      </c>
      <c r="T60" s="35">
        <f t="shared" si="35"/>
        <v>51.811564327607371</v>
      </c>
      <c r="U60" s="42">
        <v>0.95736753435116873</v>
      </c>
      <c r="V60" s="43">
        <f t="shared" si="48"/>
        <v>4.2632465648831275E-2</v>
      </c>
      <c r="W60" s="29">
        <f t="shared" si="44"/>
        <v>464178.7793083124</v>
      </c>
      <c r="X60" s="29">
        <f t="shared" si="36"/>
        <v>4287282.9221976781</v>
      </c>
      <c r="Y60" s="35">
        <f t="shared" si="45"/>
        <v>44.090832627447163</v>
      </c>
      <c r="Z60" s="36">
        <f t="shared" si="46"/>
        <v>7.7207317001602078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4273</v>
      </c>
      <c r="E61" s="49">
        <f t="shared" si="37"/>
        <v>14</v>
      </c>
      <c r="F61" s="3">
        <f t="shared" si="38"/>
        <v>3.2763866136204071E-3</v>
      </c>
      <c r="G61" s="2">
        <v>0.5</v>
      </c>
      <c r="H61" s="3">
        <f t="shared" si="39"/>
        <v>1.6248839368616527E-2</v>
      </c>
      <c r="I61" s="3">
        <f t="shared" si="40"/>
        <v>0.98375116063138346</v>
      </c>
      <c r="J61" s="5">
        <f t="shared" si="47"/>
        <v>96702.123360769518</v>
      </c>
      <c r="K61" s="5">
        <f t="shared" si="41"/>
        <v>1571.2972690932836</v>
      </c>
      <c r="L61" s="5">
        <f t="shared" si="42"/>
        <v>479582.37363111437</v>
      </c>
      <c r="M61" s="5">
        <f t="shared" si="32"/>
        <v>4553178.5817100983</v>
      </c>
      <c r="N61" s="33">
        <f t="shared" si="43"/>
        <v>47.084577085483616</v>
      </c>
      <c r="O61" s="4"/>
      <c r="Q61" s="27" t="s">
        <v>48</v>
      </c>
      <c r="R61" s="29">
        <f t="shared" si="33"/>
        <v>96702.123360769518</v>
      </c>
      <c r="S61" s="29">
        <f t="shared" si="34"/>
        <v>479582.37363111437</v>
      </c>
      <c r="T61" s="35">
        <f t="shared" si="35"/>
        <v>47.084577085483616</v>
      </c>
      <c r="U61" s="42">
        <v>0.95681081085376496</v>
      </c>
      <c r="V61" s="43">
        <f t="shared" si="48"/>
        <v>4.3189189146235041E-2</v>
      </c>
      <c r="W61" s="29">
        <f t="shared" si="44"/>
        <v>458869.59978515981</v>
      </c>
      <c r="X61" s="29">
        <f t="shared" si="36"/>
        <v>3823104.1428893656</v>
      </c>
      <c r="Y61" s="35">
        <f t="shared" si="45"/>
        <v>39.53485207999411</v>
      </c>
      <c r="Z61" s="36">
        <f t="shared" si="46"/>
        <v>7.5497250054895062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4488</v>
      </c>
      <c r="E62" s="49">
        <f t="shared" si="37"/>
        <v>9</v>
      </c>
      <c r="F62" s="3">
        <f t="shared" si="38"/>
        <v>2.0053475935828879E-3</v>
      </c>
      <c r="G62" s="2">
        <v>0.5</v>
      </c>
      <c r="H62" s="3">
        <f t="shared" si="39"/>
        <v>9.9767209843698041E-3</v>
      </c>
      <c r="I62" s="3">
        <f t="shared" si="40"/>
        <v>0.99002327901563014</v>
      </c>
      <c r="J62" s="5">
        <f t="shared" si="47"/>
        <v>95130.826091676237</v>
      </c>
      <c r="K62" s="5">
        <f t="shared" si="41"/>
        <v>949.09370892926074</v>
      </c>
      <c r="L62" s="5">
        <f t="shared" si="42"/>
        <v>473281.39618605794</v>
      </c>
      <c r="M62" s="5">
        <f t="shared" si="32"/>
        <v>4073596.2080789842</v>
      </c>
      <c r="N62" s="33">
        <f t="shared" si="43"/>
        <v>42.820990581468479</v>
      </c>
      <c r="O62" s="4"/>
      <c r="Q62" s="27" t="s">
        <v>50</v>
      </c>
      <c r="R62" s="29">
        <f t="shared" si="33"/>
        <v>95130.826091676237</v>
      </c>
      <c r="S62" s="29">
        <f t="shared" si="34"/>
        <v>473281.39618605794</v>
      </c>
      <c r="T62" s="35">
        <f t="shared" si="35"/>
        <v>42.820990581468479</v>
      </c>
      <c r="U62" s="42">
        <v>0.94800928093814252</v>
      </c>
      <c r="V62" s="43">
        <f t="shared" si="48"/>
        <v>5.1990719061857482E-2</v>
      </c>
      <c r="W62" s="29">
        <f t="shared" si="44"/>
        <v>448675.15607974492</v>
      </c>
      <c r="X62" s="29">
        <f t="shared" si="36"/>
        <v>3364234.5431042057</v>
      </c>
      <c r="Y62" s="35">
        <f t="shared" si="45"/>
        <v>35.364294428202911</v>
      </c>
      <c r="Z62" s="36">
        <f t="shared" si="46"/>
        <v>7.4566961532655682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5075</v>
      </c>
      <c r="E63" s="49">
        <f t="shared" si="37"/>
        <v>20</v>
      </c>
      <c r="F63" s="3">
        <f t="shared" si="38"/>
        <v>3.9408866995073889E-3</v>
      </c>
      <c r="G63" s="2">
        <v>0.5</v>
      </c>
      <c r="H63" s="3">
        <f t="shared" si="39"/>
        <v>1.9512195121951216E-2</v>
      </c>
      <c r="I63" s="3">
        <f t="shared" si="40"/>
        <v>0.98048780487804876</v>
      </c>
      <c r="J63" s="5">
        <f t="shared" si="47"/>
        <v>94181.732382746966</v>
      </c>
      <c r="K63" s="5">
        <f t="shared" si="41"/>
        <v>1837.6923391755502</v>
      </c>
      <c r="L63" s="5">
        <f t="shared" si="42"/>
        <v>466314.43106579594</v>
      </c>
      <c r="M63" s="5">
        <f t="shared" si="32"/>
        <v>3600314.8118929262</v>
      </c>
      <c r="N63" s="33">
        <f t="shared" si="43"/>
        <v>38.227315646112103</v>
      </c>
      <c r="O63" s="4"/>
      <c r="Q63" s="27" t="s">
        <v>52</v>
      </c>
      <c r="R63" s="29">
        <f t="shared" si="33"/>
        <v>94181.732382746966</v>
      </c>
      <c r="S63" s="29">
        <f t="shared" si="34"/>
        <v>466314.43106579594</v>
      </c>
      <c r="T63" s="35">
        <f t="shared" si="35"/>
        <v>38.227315646112103</v>
      </c>
      <c r="U63" s="42">
        <v>0.94216194080535964</v>
      </c>
      <c r="V63" s="43">
        <f t="shared" si="48"/>
        <v>5.7838059194640357E-2</v>
      </c>
      <c r="W63" s="29">
        <f t="shared" si="44"/>
        <v>439343.70939849742</v>
      </c>
      <c r="X63" s="29">
        <f t="shared" si="36"/>
        <v>2915559.3870244608</v>
      </c>
      <c r="Y63" s="35">
        <f t="shared" si="45"/>
        <v>30.956739839694841</v>
      </c>
      <c r="Z63" s="36">
        <f t="shared" si="46"/>
        <v>7.2705758064172628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5142</v>
      </c>
      <c r="E64" s="49">
        <f t="shared" si="37"/>
        <v>21</v>
      </c>
      <c r="F64" s="3">
        <f t="shared" si="38"/>
        <v>4.0840140023337222E-3</v>
      </c>
      <c r="G64" s="2">
        <v>0.5</v>
      </c>
      <c r="H64" s="3">
        <f t="shared" si="39"/>
        <v>2.0213687554143805E-2</v>
      </c>
      <c r="I64" s="3">
        <f t="shared" si="40"/>
        <v>0.97978631244585623</v>
      </c>
      <c r="J64" s="5">
        <f t="shared" si="47"/>
        <v>92344.040043571411</v>
      </c>
      <c r="K64" s="5">
        <f t="shared" si="41"/>
        <v>1866.6135729280966</v>
      </c>
      <c r="L64" s="5">
        <f t="shared" si="42"/>
        <v>457053.66628553683</v>
      </c>
      <c r="M64" s="5">
        <f t="shared" si="32"/>
        <v>3134000.3808271303</v>
      </c>
      <c r="N64" s="33">
        <f t="shared" si="43"/>
        <v>33.938307002253644</v>
      </c>
      <c r="O64" s="4"/>
      <c r="Q64" s="27" t="s">
        <v>54</v>
      </c>
      <c r="R64" s="29">
        <f t="shared" si="33"/>
        <v>92344.040043571411</v>
      </c>
      <c r="S64" s="29">
        <f t="shared" si="34"/>
        <v>457053.66628553683</v>
      </c>
      <c r="T64" s="35">
        <f t="shared" si="35"/>
        <v>33.938307002253644</v>
      </c>
      <c r="U64" s="42">
        <v>0.92489605986448908</v>
      </c>
      <c r="V64" s="43">
        <f t="shared" si="48"/>
        <v>7.5103940135510916E-2</v>
      </c>
      <c r="W64" s="29">
        <f t="shared" si="44"/>
        <v>422727.13509411208</v>
      </c>
      <c r="X64" s="29">
        <f t="shared" si="36"/>
        <v>2476215.6776259635</v>
      </c>
      <c r="Y64" s="35">
        <f t="shared" si="45"/>
        <v>26.815110931442799</v>
      </c>
      <c r="Z64" s="36">
        <f t="shared" si="46"/>
        <v>7.1231960708108453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4874</v>
      </c>
      <c r="E65" s="49">
        <f t="shared" si="37"/>
        <v>29</v>
      </c>
      <c r="F65" s="3">
        <f t="shared" si="38"/>
        <v>5.9499384489125973E-3</v>
      </c>
      <c r="G65" s="2">
        <v>0.5</v>
      </c>
      <c r="H65" s="3">
        <f t="shared" si="39"/>
        <v>2.9313656120489237E-2</v>
      </c>
      <c r="I65" s="3">
        <f t="shared" si="40"/>
        <v>0.9706863438795108</v>
      </c>
      <c r="J65" s="5">
        <f t="shared" si="47"/>
        <v>90477.426470643317</v>
      </c>
      <c r="K65" s="5">
        <f t="shared" si="41"/>
        <v>2652.2241662272882</v>
      </c>
      <c r="L65" s="5">
        <f t="shared" si="42"/>
        <v>445756.5719376484</v>
      </c>
      <c r="M65" s="5">
        <f t="shared" si="32"/>
        <v>2676946.7145415936</v>
      </c>
      <c r="N65" s="33">
        <f t="shared" si="43"/>
        <v>29.586901605895775</v>
      </c>
      <c r="O65" s="4"/>
      <c r="Q65" s="27" t="s">
        <v>56</v>
      </c>
      <c r="R65" s="29">
        <f t="shared" si="33"/>
        <v>90477.426470643317</v>
      </c>
      <c r="S65" s="29">
        <f t="shared" si="34"/>
        <v>445756.5719376484</v>
      </c>
      <c r="T65" s="35">
        <f t="shared" si="35"/>
        <v>29.586901605895775</v>
      </c>
      <c r="U65" s="42">
        <v>0.89970667843387275</v>
      </c>
      <c r="V65" s="43">
        <f t="shared" si="48"/>
        <v>0.10029332156612725</v>
      </c>
      <c r="W65" s="29">
        <f t="shared" si="44"/>
        <v>401050.16472809127</v>
      </c>
      <c r="X65" s="29">
        <f t="shared" si="36"/>
        <v>2053488.5425318512</v>
      </c>
      <c r="Y65" s="35">
        <f t="shared" si="45"/>
        <v>22.69614226039171</v>
      </c>
      <c r="Z65" s="36">
        <f t="shared" si="46"/>
        <v>6.8907593455040654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3819</v>
      </c>
      <c r="E66" s="49">
        <f t="shared" si="37"/>
        <v>44</v>
      </c>
      <c r="F66" s="3">
        <f t="shared" si="38"/>
        <v>1.1521340665095576E-2</v>
      </c>
      <c r="G66" s="2">
        <v>0.5</v>
      </c>
      <c r="H66" s="3">
        <f t="shared" si="39"/>
        <v>5.5993891575464499E-2</v>
      </c>
      <c r="I66" s="3">
        <f t="shared" si="40"/>
        <v>0.94400610842453547</v>
      </c>
      <c r="J66" s="5">
        <f t="shared" si="47"/>
        <v>87825.202304416031</v>
      </c>
      <c r="K66" s="5">
        <f t="shared" si="41"/>
        <v>4917.674855426706</v>
      </c>
      <c r="L66" s="5">
        <f t="shared" si="42"/>
        <v>426831.82438351336</v>
      </c>
      <c r="M66" s="5">
        <f t="shared" si="32"/>
        <v>2231190.142603945</v>
      </c>
      <c r="N66" s="33">
        <f t="shared" si="43"/>
        <v>25.40489613528344</v>
      </c>
      <c r="O66" s="4"/>
      <c r="Q66" s="27" t="s">
        <v>58</v>
      </c>
      <c r="R66" s="29">
        <f t="shared" si="33"/>
        <v>87825.202304416031</v>
      </c>
      <c r="S66" s="29">
        <f t="shared" si="34"/>
        <v>426831.82438351336</v>
      </c>
      <c r="T66" s="35">
        <f t="shared" si="35"/>
        <v>25.40489613528344</v>
      </c>
      <c r="U66" s="42">
        <v>0.86438699185239576</v>
      </c>
      <c r="V66" s="43">
        <f t="shared" si="48"/>
        <v>0.13561300814760424</v>
      </c>
      <c r="W66" s="29">
        <f t="shared" si="44"/>
        <v>368947.87670573517</v>
      </c>
      <c r="X66" s="29">
        <f t="shared" si="36"/>
        <v>1652438.3778037599</v>
      </c>
      <c r="Y66" s="35">
        <f t="shared" si="45"/>
        <v>18.815081940559015</v>
      </c>
      <c r="Z66" s="36">
        <f t="shared" si="46"/>
        <v>6.5898141947244255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2918</v>
      </c>
      <c r="E67" s="49">
        <f t="shared" si="37"/>
        <v>38</v>
      </c>
      <c r="F67" s="3">
        <f t="shared" si="38"/>
        <v>1.3022618231665525E-2</v>
      </c>
      <c r="G67" s="2">
        <v>0.5</v>
      </c>
      <c r="H67" s="3">
        <f t="shared" si="39"/>
        <v>6.3060073016926649E-2</v>
      </c>
      <c r="I67" s="3">
        <f t="shared" si="40"/>
        <v>0.93693992698307338</v>
      </c>
      <c r="J67" s="5">
        <f t="shared" si="47"/>
        <v>82907.52744898932</v>
      </c>
      <c r="K67" s="5">
        <f t="shared" si="41"/>
        <v>5228.1547345861172</v>
      </c>
      <c r="L67" s="5">
        <f t="shared" si="42"/>
        <v>401467.25040848128</v>
      </c>
      <c r="M67" s="5">
        <f t="shared" si="32"/>
        <v>1804358.3182204315</v>
      </c>
      <c r="N67" s="33">
        <f t="shared" si="43"/>
        <v>21.763504156249294</v>
      </c>
      <c r="O67" s="4"/>
      <c r="Q67" s="27" t="s">
        <v>60</v>
      </c>
      <c r="R67" s="29">
        <f t="shared" si="33"/>
        <v>82907.52744898932</v>
      </c>
      <c r="S67" s="29">
        <f t="shared" si="34"/>
        <v>401467.25040848128</v>
      </c>
      <c r="T67" s="35">
        <f t="shared" si="35"/>
        <v>21.763504156249294</v>
      </c>
      <c r="U67" s="42">
        <v>0.82345390469096191</v>
      </c>
      <c r="V67" s="43">
        <f t="shared" si="48"/>
        <v>0.17654609530903809</v>
      </c>
      <c r="W67" s="29">
        <f t="shared" si="44"/>
        <v>330589.77495440806</v>
      </c>
      <c r="X67" s="29">
        <f t="shared" si="36"/>
        <v>1283490.5010980247</v>
      </c>
      <c r="Y67" s="35">
        <f t="shared" si="45"/>
        <v>15.480988766523286</v>
      </c>
      <c r="Z67" s="36">
        <f t="shared" si="46"/>
        <v>6.282515389726008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2069</v>
      </c>
      <c r="E68" s="49">
        <f t="shared" si="37"/>
        <v>35</v>
      </c>
      <c r="F68" s="3">
        <f t="shared" si="38"/>
        <v>1.6916384726921217E-2</v>
      </c>
      <c r="G68" s="2">
        <v>0.5</v>
      </c>
      <c r="H68" s="3">
        <f t="shared" si="39"/>
        <v>8.1150011592858798E-2</v>
      </c>
      <c r="I68" s="3">
        <f t="shared" si="40"/>
        <v>0.91884998840714116</v>
      </c>
      <c r="J68" s="5">
        <f t="shared" si="47"/>
        <v>77679.372714403202</v>
      </c>
      <c r="K68" s="5">
        <f t="shared" si="41"/>
        <v>6303.6819962998188</v>
      </c>
      <c r="L68" s="5">
        <f t="shared" si="42"/>
        <v>372637.65858126641</v>
      </c>
      <c r="M68" s="5">
        <f t="shared" si="32"/>
        <v>1402891.0678119501</v>
      </c>
      <c r="N68" s="33">
        <f t="shared" si="43"/>
        <v>18.060020553588071</v>
      </c>
      <c r="O68" s="4"/>
      <c r="Q68" s="27" t="s">
        <v>62</v>
      </c>
      <c r="R68" s="29">
        <f t="shared" si="33"/>
        <v>77679.372714403202</v>
      </c>
      <c r="S68" s="29">
        <f t="shared" si="34"/>
        <v>372637.65858126641</v>
      </c>
      <c r="T68" s="35">
        <f t="shared" si="35"/>
        <v>18.060020553588071</v>
      </c>
      <c r="U68" s="42">
        <v>0.7557222850963411</v>
      </c>
      <c r="V68" s="43">
        <f t="shared" si="48"/>
        <v>0.2442777149036589</v>
      </c>
      <c r="W68" s="29">
        <f t="shared" si="44"/>
        <v>281610.58285598486</v>
      </c>
      <c r="X68" s="29">
        <f t="shared" si="36"/>
        <v>952900.72614361672</v>
      </c>
      <c r="Y68" s="35">
        <f t="shared" si="45"/>
        <v>12.267101198757894</v>
      </c>
      <c r="Z68" s="36">
        <f t="shared" si="46"/>
        <v>5.7929193548301772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1454</v>
      </c>
      <c r="E69" s="49">
        <f t="shared" si="37"/>
        <v>35</v>
      </c>
      <c r="F69" s="3">
        <f t="shared" si="38"/>
        <v>2.4071526822558458E-2</v>
      </c>
      <c r="G69" s="2">
        <v>0.5</v>
      </c>
      <c r="H69" s="3">
        <f t="shared" si="39"/>
        <v>0.11352578657152124</v>
      </c>
      <c r="I69" s="3">
        <f t="shared" si="40"/>
        <v>0.88647421342847876</v>
      </c>
      <c r="J69" s="5">
        <f t="shared" si="47"/>
        <v>71375.690718103375</v>
      </c>
      <c r="K69" s="5">
        <f t="shared" si="41"/>
        <v>8102.9814308583127</v>
      </c>
      <c r="L69" s="5">
        <f t="shared" si="42"/>
        <v>336621.00001337111</v>
      </c>
      <c r="M69" s="5">
        <f t="shared" si="32"/>
        <v>1030253.4092306836</v>
      </c>
      <c r="N69" s="33">
        <f t="shared" si="43"/>
        <v>14.434233824785604</v>
      </c>
      <c r="O69" s="4"/>
      <c r="Q69" s="27" t="s">
        <v>64</v>
      </c>
      <c r="R69" s="29">
        <f t="shared" si="33"/>
        <v>71375.690718103375</v>
      </c>
      <c r="S69" s="29">
        <f t="shared" si="34"/>
        <v>336621.00001337111</v>
      </c>
      <c r="T69" s="35">
        <f t="shared" si="35"/>
        <v>14.434233824785604</v>
      </c>
      <c r="U69" s="42">
        <v>0.69850988448397933</v>
      </c>
      <c r="V69" s="43">
        <f t="shared" si="48"/>
        <v>0.30149011551602067</v>
      </c>
      <c r="W69" s="29">
        <f t="shared" si="44"/>
        <v>235133.09583422146</v>
      </c>
      <c r="X69" s="29">
        <f t="shared" si="36"/>
        <v>671290.14328763192</v>
      </c>
      <c r="Y69" s="35">
        <f t="shared" si="45"/>
        <v>9.4050248275547581</v>
      </c>
      <c r="Z69" s="36">
        <f t="shared" si="46"/>
        <v>5.029208997230846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847</v>
      </c>
      <c r="E70" s="49">
        <f t="shared" si="37"/>
        <v>54</v>
      </c>
      <c r="F70" s="3">
        <f t="shared" si="38"/>
        <v>6.3754427390791027E-2</v>
      </c>
      <c r="G70" s="2">
        <v>0.5</v>
      </c>
      <c r="H70" s="3">
        <f t="shared" si="39"/>
        <v>0.27494908350305503</v>
      </c>
      <c r="I70" s="3">
        <f t="shared" si="40"/>
        <v>0.72505091649694497</v>
      </c>
      <c r="J70" s="5">
        <f t="shared" si="47"/>
        <v>63272.709287245059</v>
      </c>
      <c r="K70" s="5">
        <f t="shared" si="41"/>
        <v>17396.773429283268</v>
      </c>
      <c r="L70" s="5">
        <f t="shared" si="42"/>
        <v>272871.61286301713</v>
      </c>
      <c r="M70" s="5">
        <f t="shared" si="32"/>
        <v>693632.40921731247</v>
      </c>
      <c r="N70" s="33">
        <f t="shared" si="43"/>
        <v>10.962584296309556</v>
      </c>
      <c r="O70" s="4"/>
      <c r="Q70" s="27" t="s">
        <v>66</v>
      </c>
      <c r="R70" s="29">
        <f t="shared" si="33"/>
        <v>63272.709287245059</v>
      </c>
      <c r="S70" s="29">
        <f t="shared" si="34"/>
        <v>272871.61286301713</v>
      </c>
      <c r="T70" s="35">
        <f t="shared" si="35"/>
        <v>10.962584296309556</v>
      </c>
      <c r="U70" s="42">
        <v>0.67065690345363116</v>
      </c>
      <c r="V70" s="43">
        <f t="shared" si="48"/>
        <v>0.32934309654636884</v>
      </c>
      <c r="W70" s="29">
        <f t="shared" si="44"/>
        <v>183003.23092310911</v>
      </c>
      <c r="X70" s="29">
        <f t="shared" si="36"/>
        <v>436157.04745341046</v>
      </c>
      <c r="Y70" s="35">
        <f t="shared" si="45"/>
        <v>6.8932886289624067</v>
      </c>
      <c r="Z70" s="36">
        <f t="shared" si="46"/>
        <v>4.0692956673471494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479</v>
      </c>
      <c r="E71" s="49">
        <f t="shared" si="49"/>
        <v>49</v>
      </c>
      <c r="F71" s="3">
        <f t="shared" si="38"/>
        <v>0.1022964509394572</v>
      </c>
      <c r="G71" s="2">
        <v>0.5</v>
      </c>
      <c r="H71" s="3">
        <f t="shared" si="39"/>
        <v>0.40731504571903576</v>
      </c>
      <c r="I71" s="3">
        <f t="shared" si="40"/>
        <v>0.59268495428096424</v>
      </c>
      <c r="J71" s="5">
        <f t="shared" si="47"/>
        <v>45875.935857961791</v>
      </c>
      <c r="K71" s="5">
        <f t="shared" si="41"/>
        <v>18685.958911389258</v>
      </c>
      <c r="L71" s="5">
        <f t="shared" si="42"/>
        <v>182664.7820113358</v>
      </c>
      <c r="M71" s="5">
        <f>L71+M72</f>
        <v>420760.79635429534</v>
      </c>
      <c r="N71" s="33">
        <f t="shared" si="43"/>
        <v>9.1717103637303143</v>
      </c>
      <c r="O71" s="4"/>
      <c r="Q71" s="27" t="s">
        <v>68</v>
      </c>
      <c r="R71" s="29">
        <f t="shared" si="33"/>
        <v>45875.935857961791</v>
      </c>
      <c r="S71" s="29">
        <f t="shared" si="34"/>
        <v>182664.7820113358</v>
      </c>
      <c r="T71" s="35">
        <f t="shared" si="35"/>
        <v>9.1717103637303143</v>
      </c>
      <c r="U71" s="42">
        <v>0.63527807449444496</v>
      </c>
      <c r="V71" s="43">
        <f t="shared" si="48"/>
        <v>0.36472192550555504</v>
      </c>
      <c r="W71" s="29">
        <f t="shared" si="44"/>
        <v>116042.93099410893</v>
      </c>
      <c r="X71" s="29">
        <f>X72+W71</f>
        <v>253153.81653030138</v>
      </c>
      <c r="Y71" s="35">
        <f t="shared" si="45"/>
        <v>5.5182267521277479</v>
      </c>
      <c r="Z71" s="36">
        <f t="shared" si="46"/>
        <v>3.6534836116025664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324</v>
      </c>
      <c r="E72" s="50">
        <f t="shared" si="49"/>
        <v>37</v>
      </c>
      <c r="F72" s="17">
        <f t="shared" si="38"/>
        <v>0.11419753086419752</v>
      </c>
      <c r="G72" s="12"/>
      <c r="H72" s="17">
        <v>1</v>
      </c>
      <c r="I72" s="17">
        <f t="shared" si="40"/>
        <v>0</v>
      </c>
      <c r="J72" s="21">
        <f t="shared" si="47"/>
        <v>27189.976946572533</v>
      </c>
      <c r="K72" s="21">
        <f t="shared" si="41"/>
        <v>27189.976946572533</v>
      </c>
      <c r="L72" s="21">
        <f>K72/F72</f>
        <v>238096.0143429595</v>
      </c>
      <c r="M72" s="21">
        <f>L72</f>
        <v>238096.0143429595</v>
      </c>
      <c r="N72" s="34">
        <f t="shared" si="43"/>
        <v>8.7567567567567579</v>
      </c>
      <c r="O72" s="4"/>
      <c r="Q72" s="30" t="s">
        <v>69</v>
      </c>
      <c r="R72" s="31">
        <f t="shared" si="33"/>
        <v>27189.976946572533</v>
      </c>
      <c r="S72" s="31">
        <f t="shared" si="34"/>
        <v>238096.0143429595</v>
      </c>
      <c r="T72" s="38">
        <f t="shared" si="35"/>
        <v>8.7567567567567579</v>
      </c>
      <c r="U72" s="44">
        <v>0.57586384179742911</v>
      </c>
      <c r="V72" s="45">
        <f t="shared" si="48"/>
        <v>0.42413615820257089</v>
      </c>
      <c r="W72" s="31">
        <f t="shared" si="44"/>
        <v>137110.88553619245</v>
      </c>
      <c r="X72" s="31">
        <f>W72</f>
        <v>137110.88553619245</v>
      </c>
      <c r="Y72" s="38">
        <f t="shared" si="45"/>
        <v>5.0426995876315424</v>
      </c>
      <c r="Z72" s="37">
        <f t="shared" si="46"/>
        <v>3.7140571691252156</v>
      </c>
    </row>
    <row r="73" spans="1:26" s="2" customFormat="1" ht="13.2" x14ac:dyDescent="0.25">
      <c r="B73" s="2" t="s">
        <v>70</v>
      </c>
      <c r="D73" s="25">
        <f>SUM(D54:D72)</f>
        <v>58976</v>
      </c>
      <c r="E73" s="25">
        <f>SUM(E54:E72)</f>
        <v>411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72.412733944724096</v>
      </c>
      <c r="F78" s="55">
        <f>$Y$4</f>
        <v>65.804861130422879</v>
      </c>
      <c r="G78" s="55">
        <f>E78-F78</f>
        <v>6.6078728143012171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77.738394753570034</v>
      </c>
      <c r="F79" s="55">
        <f>$Y$29</f>
        <v>68.747821383731818</v>
      </c>
      <c r="G79" s="55">
        <f t="shared" ref="G79:G80" si="50">E79-F79</f>
        <v>8.9905733698382164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75.058698127883773</v>
      </c>
      <c r="F80" s="55">
        <f>$Y$54</f>
        <v>66.613029831729733</v>
      </c>
      <c r="G80" s="55">
        <f t="shared" si="50"/>
        <v>8.4456682961540395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E10B9-FC1A-384B-AB14-E679BF971271}">
  <dimension ref="A1:Z80"/>
  <sheetViews>
    <sheetView topLeftCell="A19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1" t="s">
        <v>87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Q1" s="66" t="s">
        <v>90</v>
      </c>
      <c r="R1" s="67"/>
      <c r="S1" s="67"/>
      <c r="T1" s="67"/>
      <c r="U1" s="67"/>
      <c r="V1" s="67"/>
      <c r="W1" s="67"/>
      <c r="X1" s="67"/>
      <c r="Y1" s="67"/>
      <c r="Z1" s="68"/>
    </row>
    <row r="2" spans="1:26" s="9" customFormat="1" ht="35.549999999999997" customHeight="1" x14ac:dyDescent="0.25">
      <c r="A2" s="7"/>
      <c r="B2" s="62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70" t="s">
        <v>15</v>
      </c>
      <c r="V2" s="70" t="s">
        <v>16</v>
      </c>
      <c r="W2" s="71" t="s">
        <v>17</v>
      </c>
      <c r="X2" s="71" t="s">
        <v>18</v>
      </c>
      <c r="Y2" s="72" t="s">
        <v>19</v>
      </c>
      <c r="Z2" s="72" t="s">
        <v>20</v>
      </c>
    </row>
    <row r="3" spans="1:26" s="10" customFormat="1" ht="23.25" customHeight="1" thickBot="1" x14ac:dyDescent="0.35">
      <c r="B3" s="63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0"/>
      <c r="V3" s="70"/>
      <c r="W3" s="71"/>
      <c r="X3" s="71"/>
      <c r="Y3" s="72"/>
      <c r="Z3" s="72"/>
    </row>
    <row r="4" spans="1:26" s="2" customFormat="1" x14ac:dyDescent="0.25">
      <c r="A4" s="2">
        <v>1</v>
      </c>
      <c r="B4" s="1">
        <v>0</v>
      </c>
      <c r="C4" s="1">
        <v>1</v>
      </c>
      <c r="D4">
        <v>217</v>
      </c>
      <c r="E4" s="51">
        <v>2</v>
      </c>
      <c r="F4" s="3">
        <f>E4/D4</f>
        <v>9.2165898617511521E-3</v>
      </c>
      <c r="G4" s="2">
        <v>0.3</v>
      </c>
      <c r="H4" s="18">
        <f>C4*F4/(1+(1-G4)*C4*F4)</f>
        <v>9.1575091575091579E-3</v>
      </c>
      <c r="I4" s="18">
        <f>1-H4</f>
        <v>0.99084249084249088</v>
      </c>
      <c r="J4" s="41">
        <v>100000</v>
      </c>
      <c r="K4" s="20">
        <f>J4*H4</f>
        <v>915.75091575091574</v>
      </c>
      <c r="L4" s="20">
        <f>C4*(J5+G4*K4)</f>
        <v>99358.974358974359</v>
      </c>
      <c r="M4" s="5">
        <f t="shared" ref="M4:M20" si="0">L4+M5</f>
        <v>6913034.5865258062</v>
      </c>
      <c r="N4" s="32">
        <f>M4/J4</f>
        <v>69.130345865258064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99358.974358974359</v>
      </c>
      <c r="T4" s="35">
        <f t="shared" ref="T4:T22" si="3">N4</f>
        <v>69.130345865258064</v>
      </c>
      <c r="U4" s="42">
        <v>0.96680194174873568</v>
      </c>
      <c r="V4" s="43">
        <f>1-U4</f>
        <v>3.3198058251264317E-2</v>
      </c>
      <c r="W4" s="29">
        <f>S4*U4</f>
        <v>96060.449340419247</v>
      </c>
      <c r="X4" s="29">
        <f t="shared" ref="X4:X20" si="4">X5+W4</f>
        <v>6311312.4420054732</v>
      </c>
      <c r="Y4" s="40">
        <f>X4/R4</f>
        <v>63.113124420054731</v>
      </c>
      <c r="Z4" s="36">
        <f>T4-Y4</f>
        <v>6.017221445203333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1177</v>
      </c>
      <c r="E5" s="51">
        <v>1</v>
      </c>
      <c r="F5" s="3">
        <f t="shared" ref="F5:F22" si="5">E5/D5</f>
        <v>8.4961767204757861E-4</v>
      </c>
      <c r="G5" s="2">
        <v>0.4</v>
      </c>
      <c r="H5" s="3">
        <f t="shared" ref="H5:H21" si="6">C5*F5/(1+(1-G5)*C5*F5)</f>
        <v>3.3915550279803291E-3</v>
      </c>
      <c r="I5" s="3">
        <f t="shared" ref="I5:I22" si="7">1-H5</f>
        <v>0.99660844497201972</v>
      </c>
      <c r="J5" s="5">
        <f>I4*J4</f>
        <v>99084.249084249081</v>
      </c>
      <c r="K5" s="5">
        <f t="shared" ref="K5:K22" si="8">J5*H5</f>
        <v>336.04968317534031</v>
      </c>
      <c r="L5" s="5">
        <f t="shared" ref="L5:L21" si="9">C5*(J6+G5*K5)</f>
        <v>395530.47709737549</v>
      </c>
      <c r="M5" s="5">
        <f t="shared" si="0"/>
        <v>6813675.6121668322</v>
      </c>
      <c r="N5" s="33">
        <f t="shared" ref="N5:N22" si="10">M5/J5</f>
        <v>68.766485845528479</v>
      </c>
      <c r="O5" s="4"/>
      <c r="Q5" s="27" t="s">
        <v>36</v>
      </c>
      <c r="R5" s="29">
        <f t="shared" si="1"/>
        <v>99084.249084249081</v>
      </c>
      <c r="S5" s="29">
        <f t="shared" si="2"/>
        <v>395530.47709737549</v>
      </c>
      <c r="T5" s="35">
        <f t="shared" si="3"/>
        <v>68.766485845528479</v>
      </c>
      <c r="U5" s="42">
        <v>0.96680194174873568</v>
      </c>
      <c r="V5" s="43">
        <f>1-U5</f>
        <v>3.3198058251264317E-2</v>
      </c>
      <c r="W5" s="29">
        <f t="shared" ref="W5:W22" si="11">S5*U5</f>
        <v>382399.63327854645</v>
      </c>
      <c r="X5" s="29">
        <f t="shared" si="4"/>
        <v>6215251.9926650543</v>
      </c>
      <c r="Y5" s="35">
        <f t="shared" ref="Y5:Y22" si="12">X5/R5</f>
        <v>62.726942476804432</v>
      </c>
      <c r="Z5" s="36">
        <f t="shared" ref="Z5:Z22" si="13">T5-Y5</f>
        <v>6.039543368724047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1813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98748.19940107374</v>
      </c>
      <c r="K6" s="5">
        <f t="shared" si="8"/>
        <v>0</v>
      </c>
      <c r="L6" s="5">
        <f t="shared" si="9"/>
        <v>493740.9970053687</v>
      </c>
      <c r="M6" s="5">
        <f t="shared" si="0"/>
        <v>6418145.1350694569</v>
      </c>
      <c r="N6" s="33">
        <f t="shared" si="10"/>
        <v>64.995059899792651</v>
      </c>
      <c r="O6" s="4"/>
      <c r="Q6" s="27" t="s">
        <v>38</v>
      </c>
      <c r="R6" s="29">
        <f t="shared" si="1"/>
        <v>98748.19940107374</v>
      </c>
      <c r="S6" s="29">
        <f t="shared" si="2"/>
        <v>493740.9970053687</v>
      </c>
      <c r="T6" s="35">
        <f t="shared" si="3"/>
        <v>64.995059899792651</v>
      </c>
      <c r="U6" s="42">
        <v>0.96680194174873568</v>
      </c>
      <c r="V6" s="43">
        <f>1-U6</f>
        <v>3.3198058251264317E-2</v>
      </c>
      <c r="W6" s="29">
        <f t="shared" si="11"/>
        <v>477349.75462574715</v>
      </c>
      <c r="X6" s="29">
        <f t="shared" si="4"/>
        <v>5832852.3593865074</v>
      </c>
      <c r="Y6" s="35">
        <f t="shared" si="12"/>
        <v>59.067936375182995</v>
      </c>
      <c r="Z6" s="36">
        <f t="shared" si="13"/>
        <v>5.9271235246096552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2082</v>
      </c>
      <c r="E7" s="51">
        <v>1</v>
      </c>
      <c r="F7" s="3">
        <f t="shared" si="5"/>
        <v>4.8030739673390969E-4</v>
      </c>
      <c r="G7" s="2">
        <v>0.5</v>
      </c>
      <c r="H7" s="3">
        <f t="shared" si="6"/>
        <v>2.3986567522187576E-3</v>
      </c>
      <c r="I7" s="3">
        <f t="shared" si="7"/>
        <v>0.99760134324778127</v>
      </c>
      <c r="J7" s="5">
        <f t="shared" si="14"/>
        <v>98748.19940107374</v>
      </c>
      <c r="K7" s="5">
        <f t="shared" si="8"/>
        <v>236.86303526282981</v>
      </c>
      <c r="L7" s="5">
        <f t="shared" si="9"/>
        <v>493148.83941721165</v>
      </c>
      <c r="M7" s="5">
        <f t="shared" si="0"/>
        <v>5924404.1380640883</v>
      </c>
      <c r="N7" s="33">
        <f t="shared" si="10"/>
        <v>59.995059899792658</v>
      </c>
      <c r="O7" s="4"/>
      <c r="Q7" s="27" t="s">
        <v>40</v>
      </c>
      <c r="R7" s="29">
        <f t="shared" si="1"/>
        <v>98748.19940107374</v>
      </c>
      <c r="S7" s="29">
        <f t="shared" si="2"/>
        <v>493148.83941721165</v>
      </c>
      <c r="T7" s="35">
        <f t="shared" si="3"/>
        <v>59.995059899792658</v>
      </c>
      <c r="U7" s="42">
        <v>0.96680194174873568</v>
      </c>
      <c r="V7" s="43">
        <f>1-U7</f>
        <v>3.3198058251264317E-2</v>
      </c>
      <c r="W7" s="29">
        <f t="shared" si="11"/>
        <v>476777.2555196957</v>
      </c>
      <c r="X7" s="29">
        <f t="shared" si="4"/>
        <v>5355502.6047607604</v>
      </c>
      <c r="Y7" s="35">
        <f t="shared" si="12"/>
        <v>54.233926666439324</v>
      </c>
      <c r="Z7" s="36">
        <f t="shared" si="13"/>
        <v>5.761133233353334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2013</v>
      </c>
      <c r="E8" s="51">
        <v>2</v>
      </c>
      <c r="F8" s="3">
        <f t="shared" si="5"/>
        <v>9.9354197714853452E-4</v>
      </c>
      <c r="G8" s="2">
        <v>0.5</v>
      </c>
      <c r="H8" s="3">
        <f t="shared" si="6"/>
        <v>4.9554013875123884E-3</v>
      </c>
      <c r="I8" s="3">
        <f t="shared" si="7"/>
        <v>0.99504459861248762</v>
      </c>
      <c r="J8" s="5">
        <f t="shared" si="14"/>
        <v>98511.336365810916</v>
      </c>
      <c r="K8" s="5">
        <f t="shared" si="8"/>
        <v>488.16321291283901</v>
      </c>
      <c r="L8" s="5">
        <f t="shared" si="9"/>
        <v>491336.27379677247</v>
      </c>
      <c r="M8" s="5">
        <f t="shared" si="0"/>
        <v>5431255.2986468766</v>
      </c>
      <c r="N8" s="33">
        <f t="shared" si="10"/>
        <v>55.133302409770515</v>
      </c>
      <c r="O8" s="4"/>
      <c r="Q8" s="27" t="s">
        <v>42</v>
      </c>
      <c r="R8" s="29">
        <f t="shared" si="1"/>
        <v>98511.336365810916</v>
      </c>
      <c r="S8" s="29">
        <f t="shared" si="2"/>
        <v>491336.27379677247</v>
      </c>
      <c r="T8" s="35">
        <f t="shared" si="3"/>
        <v>55.133302409770515</v>
      </c>
      <c r="U8" s="42">
        <v>0.96680194174873568</v>
      </c>
      <c r="V8" s="43">
        <f>1-U8</f>
        <v>3.3198058251264317E-2</v>
      </c>
      <c r="W8" s="29">
        <f t="shared" si="11"/>
        <v>475024.86355830805</v>
      </c>
      <c r="X8" s="29">
        <f t="shared" si="4"/>
        <v>4878725.3492410649</v>
      </c>
      <c r="Y8" s="35">
        <f t="shared" si="12"/>
        <v>49.524506815382743</v>
      </c>
      <c r="Z8" s="36">
        <f t="shared" si="13"/>
        <v>5.6087955943877716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1906</v>
      </c>
      <c r="E9" s="51">
        <v>6</v>
      </c>
      <c r="F9" s="3">
        <f t="shared" si="5"/>
        <v>3.1479538300104933E-3</v>
      </c>
      <c r="G9" s="2">
        <v>0.5</v>
      </c>
      <c r="H9" s="3">
        <f t="shared" si="6"/>
        <v>1.5616866215512755E-2</v>
      </c>
      <c r="I9" s="3">
        <f t="shared" si="7"/>
        <v>0.98438313378448727</v>
      </c>
      <c r="J9" s="5">
        <f t="shared" si="14"/>
        <v>98023.173152898074</v>
      </c>
      <c r="K9" s="5">
        <f t="shared" si="8"/>
        <v>1530.8147811488509</v>
      </c>
      <c r="L9" s="5">
        <f t="shared" si="9"/>
        <v>486288.82881161827</v>
      </c>
      <c r="M9" s="5">
        <f t="shared" si="0"/>
        <v>4939919.024850104</v>
      </c>
      <c r="N9" s="33">
        <f t="shared" si="10"/>
        <v>50.395420449659809</v>
      </c>
      <c r="O9" s="4"/>
      <c r="Q9" s="27" t="s">
        <v>44</v>
      </c>
      <c r="R9" s="29">
        <f t="shared" si="1"/>
        <v>98023.173152898074</v>
      </c>
      <c r="S9" s="29">
        <f t="shared" si="2"/>
        <v>486288.82881161827</v>
      </c>
      <c r="T9" s="35">
        <f t="shared" si="3"/>
        <v>50.395420449659809</v>
      </c>
      <c r="U9" s="42">
        <v>0.9555940589531835</v>
      </c>
      <c r="V9" s="43">
        <f t="shared" ref="V9:V22" si="15">1-U9</f>
        <v>4.4405941046816499E-2</v>
      </c>
      <c r="W9" s="29">
        <f t="shared" si="11"/>
        <v>464694.71574768412</v>
      </c>
      <c r="X9" s="29">
        <f t="shared" si="4"/>
        <v>4403700.4856827566</v>
      </c>
      <c r="Y9" s="35">
        <f t="shared" si="12"/>
        <v>44.925096219990714</v>
      </c>
      <c r="Z9" s="36">
        <f t="shared" si="13"/>
        <v>5.4703242296690959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2380</v>
      </c>
      <c r="E10" s="51">
        <v>8</v>
      </c>
      <c r="F10" s="3">
        <f t="shared" si="5"/>
        <v>3.3613445378151263E-3</v>
      </c>
      <c r="G10" s="2">
        <v>0.5</v>
      </c>
      <c r="H10" s="3">
        <f t="shared" si="6"/>
        <v>1.666666666666667E-2</v>
      </c>
      <c r="I10" s="3">
        <f t="shared" si="7"/>
        <v>0.98333333333333328</v>
      </c>
      <c r="J10" s="5">
        <f t="shared" si="14"/>
        <v>96492.358371749229</v>
      </c>
      <c r="K10" s="5">
        <f t="shared" si="8"/>
        <v>1608.2059728624874</v>
      </c>
      <c r="L10" s="5">
        <f t="shared" si="9"/>
        <v>478441.2769265899</v>
      </c>
      <c r="M10" s="5">
        <f t="shared" si="0"/>
        <v>4453630.1960384855</v>
      </c>
      <c r="N10" s="33">
        <f t="shared" si="10"/>
        <v>46.155263185508453</v>
      </c>
      <c r="O10" s="4"/>
      <c r="Q10" s="27" t="s">
        <v>46</v>
      </c>
      <c r="R10" s="29">
        <f t="shared" si="1"/>
        <v>96492.358371749229</v>
      </c>
      <c r="S10" s="29">
        <f t="shared" si="2"/>
        <v>478441.2769265899</v>
      </c>
      <c r="T10" s="35">
        <f t="shared" si="3"/>
        <v>46.155263185508453</v>
      </c>
      <c r="U10" s="42">
        <v>0.96363095511775332</v>
      </c>
      <c r="V10" s="43">
        <f t="shared" si="15"/>
        <v>3.6369044882246682E-2</v>
      </c>
      <c r="W10" s="29">
        <f t="shared" si="11"/>
        <v>461040.82465252734</v>
      </c>
      <c r="X10" s="29">
        <f t="shared" si="4"/>
        <v>3939005.7699350724</v>
      </c>
      <c r="Y10" s="35">
        <f t="shared" si="12"/>
        <v>40.821945244197948</v>
      </c>
      <c r="Z10" s="36">
        <f t="shared" si="13"/>
        <v>5.3333179413105043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2184</v>
      </c>
      <c r="E11" s="51">
        <v>11</v>
      </c>
      <c r="F11" s="3">
        <f t="shared" si="5"/>
        <v>5.036630036630037E-3</v>
      </c>
      <c r="G11" s="2">
        <v>0.5</v>
      </c>
      <c r="H11" s="3">
        <f t="shared" si="6"/>
        <v>2.4869997739091116E-2</v>
      </c>
      <c r="I11" s="3">
        <f t="shared" si="7"/>
        <v>0.97513000226090885</v>
      </c>
      <c r="J11" s="5">
        <f t="shared" si="14"/>
        <v>94884.152398886741</v>
      </c>
      <c r="K11" s="5">
        <f t="shared" si="8"/>
        <v>2359.7686556358904</v>
      </c>
      <c r="L11" s="5">
        <f t="shared" si="9"/>
        <v>468521.34035534394</v>
      </c>
      <c r="M11" s="5">
        <f t="shared" si="0"/>
        <v>3975188.9191118954</v>
      </c>
      <c r="N11" s="33">
        <f t="shared" si="10"/>
        <v>41.895182900517071</v>
      </c>
      <c r="O11" s="4"/>
      <c r="Q11" s="27" t="s">
        <v>48</v>
      </c>
      <c r="R11" s="29">
        <f t="shared" si="1"/>
        <v>94884.152398886741</v>
      </c>
      <c r="S11" s="29">
        <f t="shared" si="2"/>
        <v>468521.34035534394</v>
      </c>
      <c r="T11" s="35">
        <f t="shared" si="3"/>
        <v>41.895182900517071</v>
      </c>
      <c r="U11" s="42">
        <v>0.96005435016735896</v>
      </c>
      <c r="V11" s="43">
        <f t="shared" si="15"/>
        <v>3.9945649832641039E-2</v>
      </c>
      <c r="W11" s="29">
        <f t="shared" si="11"/>
        <v>449805.95095438976</v>
      </c>
      <c r="X11" s="29">
        <f t="shared" si="4"/>
        <v>3477964.9452825449</v>
      </c>
      <c r="Y11" s="35">
        <f t="shared" si="12"/>
        <v>36.654856025497374</v>
      </c>
      <c r="Z11" s="36">
        <f t="shared" si="13"/>
        <v>5.2403268750196972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2291</v>
      </c>
      <c r="E12" s="51">
        <v>9</v>
      </c>
      <c r="F12" s="3">
        <f t="shared" si="5"/>
        <v>3.9284155390659102E-3</v>
      </c>
      <c r="G12" s="2">
        <v>0.5</v>
      </c>
      <c r="H12" s="3">
        <f t="shared" si="6"/>
        <v>1.9451048195374975E-2</v>
      </c>
      <c r="I12" s="3">
        <f t="shared" si="7"/>
        <v>0.98054895180462498</v>
      </c>
      <c r="J12" s="5">
        <f t="shared" si="14"/>
        <v>92524.383743250844</v>
      </c>
      <c r="K12" s="5">
        <f t="shared" si="8"/>
        <v>1799.6962474373411</v>
      </c>
      <c r="L12" s="5">
        <f t="shared" si="9"/>
        <v>458122.67809766083</v>
      </c>
      <c r="M12" s="5">
        <f t="shared" si="0"/>
        <v>3506667.5787565513</v>
      </c>
      <c r="N12" s="33">
        <f t="shared" si="10"/>
        <v>37.899929044513563</v>
      </c>
      <c r="O12" s="4"/>
      <c r="Q12" s="27" t="s">
        <v>50</v>
      </c>
      <c r="R12" s="29">
        <f t="shared" si="1"/>
        <v>92524.383743250844</v>
      </c>
      <c r="S12" s="29">
        <f t="shared" si="2"/>
        <v>458122.67809766083</v>
      </c>
      <c r="T12" s="35">
        <f t="shared" si="3"/>
        <v>37.899929044513563</v>
      </c>
      <c r="U12" s="42">
        <v>0.94127750867207383</v>
      </c>
      <c r="V12" s="43">
        <f t="shared" si="15"/>
        <v>5.8722491327926174E-2</v>
      </c>
      <c r="W12" s="29">
        <f t="shared" si="11"/>
        <v>431220.57310594461</v>
      </c>
      <c r="X12" s="29">
        <f t="shared" si="4"/>
        <v>3028158.9943281552</v>
      </c>
      <c r="Y12" s="35">
        <f t="shared" si="12"/>
        <v>32.728226569237137</v>
      </c>
      <c r="Z12" s="36">
        <f t="shared" si="13"/>
        <v>5.171702475276426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2409</v>
      </c>
      <c r="E13" s="51">
        <v>24</v>
      </c>
      <c r="F13" s="3">
        <f t="shared" si="5"/>
        <v>9.9626400996264009E-3</v>
      </c>
      <c r="G13" s="2">
        <v>0.5</v>
      </c>
      <c r="H13" s="3">
        <f t="shared" si="6"/>
        <v>4.860267314702308E-2</v>
      </c>
      <c r="I13" s="3">
        <f t="shared" si="7"/>
        <v>0.95139732685297695</v>
      </c>
      <c r="J13" s="5">
        <f t="shared" si="14"/>
        <v>90724.687495813501</v>
      </c>
      <c r="K13" s="5">
        <f t="shared" si="8"/>
        <v>4409.4623327248355</v>
      </c>
      <c r="L13" s="5">
        <f t="shared" si="9"/>
        <v>442599.78164725541</v>
      </c>
      <c r="M13" s="5">
        <f t="shared" si="0"/>
        <v>3048544.9006588906</v>
      </c>
      <c r="N13" s="33">
        <f t="shared" si="10"/>
        <v>33.602153777598474</v>
      </c>
      <c r="O13" s="4"/>
      <c r="Q13" s="27" t="s">
        <v>52</v>
      </c>
      <c r="R13" s="29">
        <f t="shared" si="1"/>
        <v>90724.687495813501</v>
      </c>
      <c r="S13" s="29">
        <f t="shared" si="2"/>
        <v>442599.78164725541</v>
      </c>
      <c r="T13" s="35">
        <f t="shared" si="3"/>
        <v>33.602153777598474</v>
      </c>
      <c r="U13" s="42">
        <v>0.95386474178345915</v>
      </c>
      <c r="V13" s="43">
        <f t="shared" si="15"/>
        <v>4.6135258216540853E-2</v>
      </c>
      <c r="W13" s="29">
        <f t="shared" si="11"/>
        <v>422180.32643437467</v>
      </c>
      <c r="X13" s="29">
        <f t="shared" si="4"/>
        <v>2596938.4212222104</v>
      </c>
      <c r="Y13" s="35">
        <f t="shared" si="12"/>
        <v>28.624385411545742</v>
      </c>
      <c r="Z13" s="36">
        <f t="shared" si="13"/>
        <v>4.9777683660527323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2558</v>
      </c>
      <c r="E14" s="51">
        <v>16</v>
      </c>
      <c r="F14" s="3">
        <f t="shared" si="5"/>
        <v>6.2548866301798279E-3</v>
      </c>
      <c r="G14" s="2">
        <v>0.5</v>
      </c>
      <c r="H14" s="3">
        <f t="shared" si="6"/>
        <v>3.0792917628945343E-2</v>
      </c>
      <c r="I14" s="3">
        <f t="shared" si="7"/>
        <v>0.96920708237105468</v>
      </c>
      <c r="J14" s="5">
        <f t="shared" si="14"/>
        <v>86315.225163088675</v>
      </c>
      <c r="K14" s="5">
        <f t="shared" si="8"/>
        <v>2657.8976185708598</v>
      </c>
      <c r="L14" s="5">
        <f t="shared" si="9"/>
        <v>424931.38176901621</v>
      </c>
      <c r="M14" s="5">
        <f t="shared" si="0"/>
        <v>2605945.119011635</v>
      </c>
      <c r="N14" s="33">
        <f t="shared" si="10"/>
        <v>30.191024979519206</v>
      </c>
      <c r="O14" s="4"/>
      <c r="Q14" s="27" t="s">
        <v>54</v>
      </c>
      <c r="R14" s="29">
        <f t="shared" si="1"/>
        <v>86315.225163088675</v>
      </c>
      <c r="S14" s="29">
        <f t="shared" si="2"/>
        <v>424931.38176901621</v>
      </c>
      <c r="T14" s="35">
        <f t="shared" si="3"/>
        <v>30.191024979519206</v>
      </c>
      <c r="U14" s="42">
        <v>0.94210046609890041</v>
      </c>
      <c r="V14" s="43">
        <f t="shared" si="15"/>
        <v>5.7899533901099587E-2</v>
      </c>
      <c r="W14" s="29">
        <f t="shared" si="11"/>
        <v>400328.05282463995</v>
      </c>
      <c r="X14" s="29">
        <f t="shared" si="4"/>
        <v>2174758.0947878356</v>
      </c>
      <c r="Y14" s="35">
        <f t="shared" si="12"/>
        <v>25.195532893284234</v>
      </c>
      <c r="Z14" s="36">
        <f t="shared" si="13"/>
        <v>4.9954920862349717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2508</v>
      </c>
      <c r="E15" s="51">
        <v>20</v>
      </c>
      <c r="F15" s="3">
        <f t="shared" si="5"/>
        <v>7.9744816586921844E-3</v>
      </c>
      <c r="G15" s="2">
        <v>0.5</v>
      </c>
      <c r="H15" s="3">
        <f t="shared" si="6"/>
        <v>3.9093041438623924E-2</v>
      </c>
      <c r="I15" s="3">
        <f t="shared" si="7"/>
        <v>0.96090695856137609</v>
      </c>
      <c r="J15" s="5">
        <f t="shared" si="14"/>
        <v>83657.327544517815</v>
      </c>
      <c r="K15" s="5">
        <f t="shared" si="8"/>
        <v>3270.4193723423696</v>
      </c>
      <c r="L15" s="5">
        <f t="shared" si="9"/>
        <v>410110.58929173322</v>
      </c>
      <c r="M15" s="5">
        <f t="shared" si="0"/>
        <v>2181013.7372426186</v>
      </c>
      <c r="N15" s="33">
        <f t="shared" si="10"/>
        <v>26.070803374420528</v>
      </c>
      <c r="O15" s="4"/>
      <c r="Q15" s="27" t="s">
        <v>56</v>
      </c>
      <c r="R15" s="29">
        <f t="shared" si="1"/>
        <v>83657.327544517815</v>
      </c>
      <c r="S15" s="29">
        <f t="shared" si="2"/>
        <v>410110.58929173322</v>
      </c>
      <c r="T15" s="35">
        <f t="shared" si="3"/>
        <v>26.070803374420528</v>
      </c>
      <c r="U15" s="42">
        <v>0.91645683631107144</v>
      </c>
      <c r="V15" s="43">
        <f t="shared" si="15"/>
        <v>8.3543163688928557E-2</v>
      </c>
      <c r="W15" s="29">
        <f t="shared" si="11"/>
        <v>375848.65319997101</v>
      </c>
      <c r="X15" s="29">
        <f t="shared" si="4"/>
        <v>1774430.0419631957</v>
      </c>
      <c r="Y15" s="35">
        <f t="shared" si="12"/>
        <v>21.210694795610603</v>
      </c>
      <c r="Z15" s="36">
        <f t="shared" si="13"/>
        <v>4.8601085788099248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1969</v>
      </c>
      <c r="E16" s="51">
        <v>27</v>
      </c>
      <c r="F16" s="3">
        <f t="shared" si="5"/>
        <v>1.3712544438801422E-2</v>
      </c>
      <c r="G16" s="2">
        <v>0.5</v>
      </c>
      <c r="H16" s="3">
        <f t="shared" si="6"/>
        <v>6.6290203780996801E-2</v>
      </c>
      <c r="I16" s="3">
        <f t="shared" si="7"/>
        <v>0.93370979621900319</v>
      </c>
      <c r="J16" s="5">
        <f t="shared" si="14"/>
        <v>80386.908172175448</v>
      </c>
      <c r="K16" s="5">
        <f t="shared" si="8"/>
        <v>5328.8645240577871</v>
      </c>
      <c r="L16" s="5">
        <f t="shared" si="9"/>
        <v>388612.37955073273</v>
      </c>
      <c r="M16" s="5">
        <f t="shared" si="0"/>
        <v>1770903.1479508856</v>
      </c>
      <c r="N16" s="33">
        <f t="shared" si="10"/>
        <v>22.02974574115855</v>
      </c>
      <c r="O16" s="4"/>
      <c r="Q16" s="27" t="s">
        <v>58</v>
      </c>
      <c r="R16" s="29">
        <f t="shared" si="1"/>
        <v>80386.908172175448</v>
      </c>
      <c r="S16" s="29">
        <f t="shared" si="2"/>
        <v>388612.37955073273</v>
      </c>
      <c r="T16" s="35">
        <f t="shared" si="3"/>
        <v>22.02974574115855</v>
      </c>
      <c r="U16" s="42">
        <v>0.8859396016463057</v>
      </c>
      <c r="V16" s="43">
        <f t="shared" si="15"/>
        <v>0.1140603983536943</v>
      </c>
      <c r="W16" s="29">
        <f t="shared" si="11"/>
        <v>344287.09673399909</v>
      </c>
      <c r="X16" s="29">
        <f t="shared" si="4"/>
        <v>1398581.3887632247</v>
      </c>
      <c r="Y16" s="35">
        <f t="shared" si="12"/>
        <v>17.398123905545599</v>
      </c>
      <c r="Z16" s="36">
        <f t="shared" si="13"/>
        <v>4.6316218356129504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1503</v>
      </c>
      <c r="E17" s="51">
        <v>23</v>
      </c>
      <c r="F17" s="3">
        <f t="shared" si="5"/>
        <v>1.5302727877578177E-2</v>
      </c>
      <c r="G17" s="2">
        <v>0.5</v>
      </c>
      <c r="H17" s="3">
        <f t="shared" si="6"/>
        <v>7.3694328740788198E-2</v>
      </c>
      <c r="I17" s="3">
        <f t="shared" si="7"/>
        <v>0.92630567125921182</v>
      </c>
      <c r="J17" s="5">
        <f t="shared" si="14"/>
        <v>75058.043648117658</v>
      </c>
      <c r="K17" s="5">
        <f t="shared" si="8"/>
        <v>5531.3521432448124</v>
      </c>
      <c r="L17" s="5">
        <f t="shared" si="9"/>
        <v>361461.83788247628</v>
      </c>
      <c r="M17" s="5">
        <f t="shared" si="0"/>
        <v>1382290.7684001529</v>
      </c>
      <c r="N17" s="33">
        <f t="shared" si="10"/>
        <v>18.416290929197682</v>
      </c>
      <c r="O17" s="4"/>
      <c r="Q17" s="27" t="s">
        <v>60</v>
      </c>
      <c r="R17" s="29">
        <f t="shared" si="1"/>
        <v>75058.043648117658</v>
      </c>
      <c r="S17" s="29">
        <f t="shared" si="2"/>
        <v>361461.83788247628</v>
      </c>
      <c r="T17" s="35">
        <f t="shared" si="3"/>
        <v>18.416290929197682</v>
      </c>
      <c r="U17" s="42">
        <v>0.85631920960893304</v>
      </c>
      <c r="V17" s="43">
        <f t="shared" si="15"/>
        <v>0.14368079039106696</v>
      </c>
      <c r="W17" s="29">
        <f t="shared" si="11"/>
        <v>309526.71531931439</v>
      </c>
      <c r="X17" s="29">
        <f t="shared" si="4"/>
        <v>1054294.2920292257</v>
      </c>
      <c r="Y17" s="35">
        <f t="shared" si="12"/>
        <v>14.046386513508148</v>
      </c>
      <c r="Z17" s="36">
        <f t="shared" si="13"/>
        <v>4.3699044156895344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1043</v>
      </c>
      <c r="E18" s="51">
        <v>34</v>
      </c>
      <c r="F18" s="3">
        <f t="shared" si="5"/>
        <v>3.2598274209012464E-2</v>
      </c>
      <c r="G18" s="2">
        <v>0.5</v>
      </c>
      <c r="H18" s="3">
        <f t="shared" si="6"/>
        <v>0.15070921985815602</v>
      </c>
      <c r="I18" s="3">
        <f t="shared" si="7"/>
        <v>0.849290780141844</v>
      </c>
      <c r="J18" s="5">
        <f t="shared" si="14"/>
        <v>69526.691504872841</v>
      </c>
      <c r="K18" s="5">
        <f t="shared" si="8"/>
        <v>10478.31343601807</v>
      </c>
      <c r="L18" s="5">
        <f t="shared" si="9"/>
        <v>321437.67393431906</v>
      </c>
      <c r="M18" s="5">
        <f t="shared" si="0"/>
        <v>1020828.9305176766</v>
      </c>
      <c r="N18" s="33">
        <f t="shared" si="10"/>
        <v>14.682547212046339</v>
      </c>
      <c r="O18" s="4"/>
      <c r="Q18" s="27" t="s">
        <v>62</v>
      </c>
      <c r="R18" s="29">
        <f t="shared" si="1"/>
        <v>69526.691504872841</v>
      </c>
      <c r="S18" s="29">
        <f t="shared" si="2"/>
        <v>321437.67393431906</v>
      </c>
      <c r="T18" s="35">
        <f t="shared" si="3"/>
        <v>14.682547212046339</v>
      </c>
      <c r="U18" s="42">
        <v>0.77613843304153718</v>
      </c>
      <c r="V18" s="43">
        <f t="shared" si="15"/>
        <v>0.22386156695846282</v>
      </c>
      <c r="W18" s="29">
        <f t="shared" si="11"/>
        <v>249480.13256789895</v>
      </c>
      <c r="X18" s="29">
        <f t="shared" si="4"/>
        <v>744767.57670991146</v>
      </c>
      <c r="Y18" s="35">
        <f t="shared" si="12"/>
        <v>10.711966305166611</v>
      </c>
      <c r="Z18" s="36">
        <f t="shared" si="13"/>
        <v>3.9705809068797286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733</v>
      </c>
      <c r="E19" s="51">
        <v>41</v>
      </c>
      <c r="F19" s="3">
        <f t="shared" si="5"/>
        <v>5.593451568894952E-2</v>
      </c>
      <c r="G19" s="2">
        <v>0.5</v>
      </c>
      <c r="H19" s="3">
        <f t="shared" si="6"/>
        <v>0.2453620586475164</v>
      </c>
      <c r="I19" s="3">
        <f t="shared" si="7"/>
        <v>0.75463794135248363</v>
      </c>
      <c r="J19" s="5">
        <f t="shared" si="14"/>
        <v>59048.37806885477</v>
      </c>
      <c r="K19" s="5">
        <f t="shared" si="8"/>
        <v>14488.231602771066</v>
      </c>
      <c r="L19" s="5">
        <f t="shared" si="9"/>
        <v>259021.31133734621</v>
      </c>
      <c r="M19" s="5">
        <f t="shared" si="0"/>
        <v>699391.25658335758</v>
      </c>
      <c r="N19" s="33">
        <f t="shared" si="10"/>
        <v>11.844377093098403</v>
      </c>
      <c r="O19" s="4"/>
      <c r="Q19" s="27" t="s">
        <v>64</v>
      </c>
      <c r="R19" s="29">
        <f t="shared" si="1"/>
        <v>59048.37806885477</v>
      </c>
      <c r="S19" s="29">
        <f t="shared" si="2"/>
        <v>259021.31133734621</v>
      </c>
      <c r="T19" s="35">
        <f t="shared" si="3"/>
        <v>11.844377093098403</v>
      </c>
      <c r="U19" s="42">
        <v>0.73716277889453141</v>
      </c>
      <c r="V19" s="43">
        <f t="shared" si="15"/>
        <v>0.26283722110546859</v>
      </c>
      <c r="W19" s="29">
        <f t="shared" si="11"/>
        <v>190940.86965834373</v>
      </c>
      <c r="X19" s="29">
        <f t="shared" si="4"/>
        <v>495287.44414201257</v>
      </c>
      <c r="Y19" s="35">
        <f t="shared" si="12"/>
        <v>8.3878247013740292</v>
      </c>
      <c r="Z19" s="36">
        <f t="shared" si="13"/>
        <v>3.4565523917243741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394</v>
      </c>
      <c r="E20" s="51">
        <v>28</v>
      </c>
      <c r="F20" s="3">
        <f t="shared" si="5"/>
        <v>7.1065989847715741E-2</v>
      </c>
      <c r="G20" s="2">
        <v>0.5</v>
      </c>
      <c r="H20" s="3">
        <f t="shared" si="6"/>
        <v>0.30172413793103448</v>
      </c>
      <c r="I20" s="3">
        <f t="shared" si="7"/>
        <v>0.69827586206896552</v>
      </c>
      <c r="J20" s="5">
        <f t="shared" si="14"/>
        <v>44560.146466083708</v>
      </c>
      <c r="K20" s="5">
        <f t="shared" si="8"/>
        <v>13444.87177855974</v>
      </c>
      <c r="L20" s="5">
        <f t="shared" si="9"/>
        <v>189188.55288401918</v>
      </c>
      <c r="M20" s="5">
        <f t="shared" si="0"/>
        <v>440369.94524601137</v>
      </c>
      <c r="N20" s="33">
        <f t="shared" si="10"/>
        <v>9.8825964493001024</v>
      </c>
      <c r="O20" s="4"/>
      <c r="Q20" s="27" t="s">
        <v>66</v>
      </c>
      <c r="R20" s="29">
        <f t="shared" si="1"/>
        <v>44560.146466083708</v>
      </c>
      <c r="S20" s="29">
        <f t="shared" si="2"/>
        <v>189188.55288401918</v>
      </c>
      <c r="T20" s="35">
        <f t="shared" si="3"/>
        <v>9.8825964493001024</v>
      </c>
      <c r="U20" s="42">
        <v>0.7271372759570951</v>
      </c>
      <c r="V20" s="43">
        <f t="shared" si="15"/>
        <v>0.2728627240429049</v>
      </c>
      <c r="W20" s="29">
        <f t="shared" si="11"/>
        <v>137566.04898635054</v>
      </c>
      <c r="X20" s="29">
        <f t="shared" si="4"/>
        <v>304346.57448366884</v>
      </c>
      <c r="Y20" s="35">
        <f t="shared" si="12"/>
        <v>6.8300173724814321</v>
      </c>
      <c r="Z20" s="36">
        <f t="shared" si="13"/>
        <v>3.0525790768186702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195</v>
      </c>
      <c r="E21" s="51">
        <v>23</v>
      </c>
      <c r="F21" s="3">
        <f t="shared" si="5"/>
        <v>0.11794871794871795</v>
      </c>
      <c r="G21" s="2">
        <v>0.5</v>
      </c>
      <c r="H21" s="3">
        <f t="shared" si="6"/>
        <v>0.45544554455445546</v>
      </c>
      <c r="I21" s="3">
        <f t="shared" si="7"/>
        <v>0.54455445544554459</v>
      </c>
      <c r="J21" s="5">
        <f t="shared" si="14"/>
        <v>31115.274687523968</v>
      </c>
      <c r="K21" s="5">
        <f t="shared" si="8"/>
        <v>14171.313224020818</v>
      </c>
      <c r="L21" s="5">
        <f t="shared" si="9"/>
        <v>120148.09037756783</v>
      </c>
      <c r="M21" s="5">
        <f>L21+M22</f>
        <v>251181.39236199221</v>
      </c>
      <c r="N21" s="33">
        <f t="shared" si="10"/>
        <v>8.0726072607260733</v>
      </c>
      <c r="O21" s="4"/>
      <c r="Q21" s="27" t="s">
        <v>68</v>
      </c>
      <c r="R21" s="29">
        <f t="shared" si="1"/>
        <v>31115.274687523968</v>
      </c>
      <c r="S21" s="29">
        <f t="shared" si="2"/>
        <v>120148.09037756783</v>
      </c>
      <c r="T21" s="35">
        <f t="shared" si="3"/>
        <v>8.0726072607260733</v>
      </c>
      <c r="U21" s="42">
        <v>0.68635947845240242</v>
      </c>
      <c r="V21" s="43">
        <f t="shared" si="15"/>
        <v>0.31364052154759758</v>
      </c>
      <c r="W21" s="29">
        <f t="shared" si="11"/>
        <v>82464.780648599568</v>
      </c>
      <c r="X21" s="29">
        <f>X22+W21</f>
        <v>166780.5254973183</v>
      </c>
      <c r="Y21" s="35">
        <f t="shared" si="12"/>
        <v>5.3600852691231715</v>
      </c>
      <c r="Z21" s="36">
        <f t="shared" si="13"/>
        <v>2.7125219916029017</v>
      </c>
    </row>
    <row r="22" spans="1:26" s="2" customFormat="1" x14ac:dyDescent="0.25">
      <c r="A22" s="12">
        <v>19</v>
      </c>
      <c r="B22" s="13" t="s">
        <v>69</v>
      </c>
      <c r="C22" s="12"/>
      <c r="D22">
        <v>116</v>
      </c>
      <c r="E22" s="51">
        <v>15</v>
      </c>
      <c r="F22" s="17">
        <f t="shared" si="5"/>
        <v>0.12931034482758622</v>
      </c>
      <c r="G22" s="12"/>
      <c r="H22" s="17">
        <v>1</v>
      </c>
      <c r="I22" s="17">
        <f t="shared" si="7"/>
        <v>0</v>
      </c>
      <c r="J22" s="21">
        <f t="shared" si="14"/>
        <v>16943.961463503154</v>
      </c>
      <c r="K22" s="21">
        <f t="shared" si="8"/>
        <v>16943.961463503154</v>
      </c>
      <c r="L22" s="21">
        <f>K22/F22</f>
        <v>131033.30198442438</v>
      </c>
      <c r="M22" s="21">
        <f>L22</f>
        <v>131033.30198442438</v>
      </c>
      <c r="N22" s="34">
        <f t="shared" si="10"/>
        <v>7.7333333333333325</v>
      </c>
      <c r="O22" s="4"/>
      <c r="Q22" s="30" t="s">
        <v>69</v>
      </c>
      <c r="R22" s="31">
        <f t="shared" si="1"/>
        <v>16943.961463503154</v>
      </c>
      <c r="S22" s="31">
        <f t="shared" si="2"/>
        <v>131033.30198442438</v>
      </c>
      <c r="T22" s="38">
        <f t="shared" si="3"/>
        <v>7.7333333333333325</v>
      </c>
      <c r="U22" s="44">
        <v>0.64346806172022719</v>
      </c>
      <c r="V22" s="45">
        <f t="shared" si="15"/>
        <v>0.35653193827977281</v>
      </c>
      <c r="W22" s="31">
        <f t="shared" si="11"/>
        <v>84315.74484871875</v>
      </c>
      <c r="X22" s="31">
        <f>W22</f>
        <v>84315.74484871875</v>
      </c>
      <c r="Y22" s="38">
        <f t="shared" si="12"/>
        <v>4.9761530106364233</v>
      </c>
      <c r="Z22" s="37">
        <f t="shared" si="13"/>
        <v>2.7571803226969092</v>
      </c>
    </row>
    <row r="23" spans="1:26" s="2" customFormat="1" ht="13.2" x14ac:dyDescent="0.25">
      <c r="B23" s="2" t="s">
        <v>70</v>
      </c>
      <c r="D23" s="25">
        <f>SUM(D4:D22)</f>
        <v>29491</v>
      </c>
      <c r="E23" s="25">
        <f>SUM(E4:E22)</f>
        <v>291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4" t="s">
        <v>88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Q26" s="66" t="s">
        <v>91</v>
      </c>
      <c r="R26" s="67"/>
      <c r="S26" s="67"/>
      <c r="T26" s="67"/>
      <c r="U26" s="67"/>
      <c r="V26" s="67"/>
      <c r="W26" s="67"/>
      <c r="X26" s="67"/>
      <c r="Y26" s="67"/>
      <c r="Z26" s="68"/>
    </row>
    <row r="27" spans="1:26" s="9" customFormat="1" ht="14.25" customHeight="1" x14ac:dyDescent="0.35">
      <c r="A27" s="7"/>
      <c r="B27" s="62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3" t="s">
        <v>14</v>
      </c>
      <c r="S27" s="73"/>
      <c r="T27" s="73"/>
      <c r="U27" s="70" t="s">
        <v>15</v>
      </c>
      <c r="V27" s="74" t="s">
        <v>16</v>
      </c>
      <c r="W27" s="75" t="s">
        <v>17</v>
      </c>
      <c r="X27" s="75" t="s">
        <v>18</v>
      </c>
      <c r="Y27" s="76" t="s">
        <v>19</v>
      </c>
      <c r="Z27" s="76" t="s">
        <v>20</v>
      </c>
    </row>
    <row r="28" spans="1:26" s="10" customFormat="1" ht="32.549999999999997" customHeight="1" thickBot="1" x14ac:dyDescent="0.35">
      <c r="B28" s="63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0"/>
      <c r="V28" s="74"/>
      <c r="W28" s="75"/>
      <c r="X28" s="75"/>
      <c r="Y28" s="76"/>
      <c r="Z28" s="76"/>
    </row>
    <row r="29" spans="1:26" s="2" customFormat="1" x14ac:dyDescent="0.25">
      <c r="A29" s="2">
        <v>1</v>
      </c>
      <c r="B29" s="1">
        <v>0</v>
      </c>
      <c r="C29" s="1">
        <v>1</v>
      </c>
      <c r="D29">
        <v>233</v>
      </c>
      <c r="E29" s="51">
        <v>5</v>
      </c>
      <c r="F29" s="3">
        <f>E29/D29</f>
        <v>2.1459227467811159E-2</v>
      </c>
      <c r="G29" s="2">
        <v>0.3</v>
      </c>
      <c r="H29" s="18">
        <f>C29*F29/(1+(1-G29)*C29*F29)</f>
        <v>2.1141649048625793E-2</v>
      </c>
      <c r="I29" s="18">
        <f>1-H29</f>
        <v>0.97885835095137419</v>
      </c>
      <c r="J29" s="19">
        <v>100000</v>
      </c>
      <c r="K29" s="20">
        <f>J29*H29</f>
        <v>2114.1649048625791</v>
      </c>
      <c r="L29" s="20">
        <f>C29*(J30+G29*K29)</f>
        <v>98520.084566596182</v>
      </c>
      <c r="M29" s="5">
        <f t="shared" ref="M29:M45" si="16">L29+M30</f>
        <v>7623436.2301953668</v>
      </c>
      <c r="N29" s="32">
        <f>M29/J29</f>
        <v>76.234362301953666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98520.084566596182</v>
      </c>
      <c r="T29" s="35">
        <f t="shared" ref="T29:T47" si="19">N29</f>
        <v>76.234362301953666</v>
      </c>
      <c r="U29" s="42">
        <v>0.95864674002964168</v>
      </c>
      <c r="V29" s="43">
        <f>1-U29</f>
        <v>4.1353259970358325E-2</v>
      </c>
      <c r="W29" s="29">
        <f>S29*U29</f>
        <v>94445.957897212051</v>
      </c>
      <c r="X29" s="29">
        <f t="shared" ref="X29:X45" si="20">X30+W29</f>
        <v>6762809.1339968815</v>
      </c>
      <c r="Y29" s="40">
        <f>X29/R29</f>
        <v>67.628091339968819</v>
      </c>
      <c r="Z29" s="36">
        <f>T29-Y29</f>
        <v>8.6062709619848476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1177</v>
      </c>
      <c r="E30" s="51">
        <v>1</v>
      </c>
      <c r="F30" s="3">
        <f t="shared" ref="F30:F47" si="21">E30/D30</f>
        <v>8.4961767204757861E-4</v>
      </c>
      <c r="G30" s="2">
        <v>0.4</v>
      </c>
      <c r="H30" s="3">
        <f t="shared" ref="H30:H46" si="22">C30*F30/(1+(1-G30)*C30*F30)</f>
        <v>3.3915550279803291E-3</v>
      </c>
      <c r="I30" s="3">
        <f t="shared" ref="I30:I47" si="23">1-H30</f>
        <v>0.99660844497201972</v>
      </c>
      <c r="J30" s="5">
        <f>I29*J29</f>
        <v>97885.835095137416</v>
      </c>
      <c r="K30" s="5">
        <f t="shared" ref="K30:K47" si="24">J30*H30</f>
        <v>331.98519618496664</v>
      </c>
      <c r="L30" s="5">
        <f t="shared" ref="L30:L46" si="25">C30*(J31+G30*K30)</f>
        <v>390746.57590970577</v>
      </c>
      <c r="M30" s="5">
        <f t="shared" si="16"/>
        <v>7524916.1456287708</v>
      </c>
      <c r="N30" s="33">
        <f t="shared" ref="N30:N47" si="26">M30/J30</f>
        <v>76.87441332359414</v>
      </c>
      <c r="O30" s="4"/>
      <c r="Q30" s="27" t="s">
        <v>36</v>
      </c>
      <c r="R30" s="29">
        <f t="shared" si="17"/>
        <v>97885.835095137416</v>
      </c>
      <c r="S30" s="29">
        <f t="shared" si="18"/>
        <v>390746.57590970577</v>
      </c>
      <c r="T30" s="35">
        <f t="shared" si="19"/>
        <v>76.87441332359414</v>
      </c>
      <c r="U30" s="42">
        <v>0.95864674002964168</v>
      </c>
      <c r="V30" s="43">
        <f>1-U30</f>
        <v>4.1353259970358325E-2</v>
      </c>
      <c r="W30" s="29">
        <f t="shared" ref="W30:W47" si="27">S30*U30</f>
        <v>374587.93117358437</v>
      </c>
      <c r="X30" s="29">
        <f t="shared" si="20"/>
        <v>6668363.1760996692</v>
      </c>
      <c r="Y30" s="35">
        <f t="shared" ref="Y30:Y47" si="28">X30/R30</f>
        <v>68.123882986936152</v>
      </c>
      <c r="Z30" s="36">
        <f t="shared" ref="Z30:Z47" si="29">T30-Y30</f>
        <v>8.7505303366579881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1784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97553.849898952452</v>
      </c>
      <c r="K31" s="5">
        <f t="shared" si="24"/>
        <v>0</v>
      </c>
      <c r="L31" s="5">
        <f t="shared" si="25"/>
        <v>487769.24949476228</v>
      </c>
      <c r="M31" s="5">
        <f t="shared" si="16"/>
        <v>7134169.569719065</v>
      </c>
      <c r="N31" s="33">
        <f t="shared" si="26"/>
        <v>73.130579440060345</v>
      </c>
      <c r="O31" s="4"/>
      <c r="Q31" s="27" t="s">
        <v>38</v>
      </c>
      <c r="R31" s="29">
        <f t="shared" si="17"/>
        <v>97553.849898952452</v>
      </c>
      <c r="S31" s="29">
        <f t="shared" si="18"/>
        <v>487769.24949476228</v>
      </c>
      <c r="T31" s="35">
        <f t="shared" si="19"/>
        <v>73.130579440060345</v>
      </c>
      <c r="U31" s="42">
        <v>0.95864674002964168</v>
      </c>
      <c r="V31" s="43">
        <f>1-U31</f>
        <v>4.1353259970358325E-2</v>
      </c>
      <c r="W31" s="29">
        <f t="shared" si="27"/>
        <v>467598.40091485879</v>
      </c>
      <c r="X31" s="29">
        <f t="shared" si="20"/>
        <v>6293775.2449260848</v>
      </c>
      <c r="Y31" s="35">
        <f t="shared" si="28"/>
        <v>64.515908407974251</v>
      </c>
      <c r="Z31" s="36">
        <f t="shared" si="29"/>
        <v>8.6146710320860933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1903</v>
      </c>
      <c r="E32" s="51">
        <v>1</v>
      </c>
      <c r="F32" s="3">
        <f t="shared" si="21"/>
        <v>5.2548607461902258E-4</v>
      </c>
      <c r="G32" s="2">
        <v>0.5</v>
      </c>
      <c r="H32" s="3">
        <f t="shared" si="22"/>
        <v>2.6239832065074781E-3</v>
      </c>
      <c r="I32" s="3">
        <f t="shared" si="23"/>
        <v>0.99737601679349253</v>
      </c>
      <c r="J32" s="5">
        <f t="shared" si="30"/>
        <v>97553.849898952452</v>
      </c>
      <c r="K32" s="5">
        <f t="shared" si="24"/>
        <v>255.97966386500246</v>
      </c>
      <c r="L32" s="5">
        <f t="shared" si="25"/>
        <v>487129.30033509975</v>
      </c>
      <c r="M32" s="5">
        <f t="shared" si="16"/>
        <v>6646400.3202243028</v>
      </c>
      <c r="N32" s="33">
        <f t="shared" si="26"/>
        <v>68.130579440060345</v>
      </c>
      <c r="O32" s="4"/>
      <c r="Q32" s="27" t="s">
        <v>40</v>
      </c>
      <c r="R32" s="29">
        <f t="shared" si="17"/>
        <v>97553.849898952452</v>
      </c>
      <c r="S32" s="29">
        <f t="shared" si="18"/>
        <v>487129.30033509975</v>
      </c>
      <c r="T32" s="35">
        <f t="shared" si="19"/>
        <v>68.130579440060345</v>
      </c>
      <c r="U32" s="42">
        <v>0.95864674002964168</v>
      </c>
      <c r="V32" s="43">
        <f>1-U32</f>
        <v>4.1353259970358325E-2</v>
      </c>
      <c r="W32" s="29">
        <f t="shared" si="27"/>
        <v>466984.91573916358</v>
      </c>
      <c r="X32" s="29">
        <f t="shared" si="20"/>
        <v>5826176.8440112257</v>
      </c>
      <c r="Y32" s="35">
        <f t="shared" si="28"/>
        <v>59.722674707826044</v>
      </c>
      <c r="Z32" s="36">
        <f t="shared" si="29"/>
        <v>8.4079047322343001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1897</v>
      </c>
      <c r="E33" s="51">
        <v>2</v>
      </c>
      <c r="F33" s="3">
        <f t="shared" si="21"/>
        <v>1.0542962572482868E-3</v>
      </c>
      <c r="G33" s="2">
        <v>0.5</v>
      </c>
      <c r="H33" s="3">
        <f t="shared" si="22"/>
        <v>5.257623554153522E-3</v>
      </c>
      <c r="I33" s="3">
        <f t="shared" si="23"/>
        <v>0.99474237644584651</v>
      </c>
      <c r="J33" s="5">
        <f t="shared" si="30"/>
        <v>97297.870235087452</v>
      </c>
      <c r="K33" s="5">
        <f t="shared" si="24"/>
        <v>511.55557431696866</v>
      </c>
      <c r="L33" s="5">
        <f t="shared" si="25"/>
        <v>485210.46223964484</v>
      </c>
      <c r="M33" s="5">
        <f t="shared" si="16"/>
        <v>6159271.0198892029</v>
      </c>
      <c r="N33" s="33">
        <f t="shared" si="26"/>
        <v>63.30324605263614</v>
      </c>
      <c r="O33" s="4"/>
      <c r="Q33" s="27" t="s">
        <v>42</v>
      </c>
      <c r="R33" s="29">
        <f t="shared" si="17"/>
        <v>97297.870235087452</v>
      </c>
      <c r="S33" s="29">
        <f t="shared" si="18"/>
        <v>485210.46223964484</v>
      </c>
      <c r="T33" s="35">
        <f t="shared" si="19"/>
        <v>63.30324605263614</v>
      </c>
      <c r="U33" s="42">
        <v>0.95864674002964168</v>
      </c>
      <c r="V33" s="43">
        <f>1-U33</f>
        <v>4.1353259970358325E-2</v>
      </c>
      <c r="W33" s="29">
        <f t="shared" si="27"/>
        <v>465145.42785431107</v>
      </c>
      <c r="X33" s="29">
        <f t="shared" si="20"/>
        <v>5359191.928272062</v>
      </c>
      <c r="Y33" s="35">
        <f t="shared" si="28"/>
        <v>55.080259365630347</v>
      </c>
      <c r="Z33" s="36">
        <f t="shared" si="29"/>
        <v>8.2229866870057933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1958</v>
      </c>
      <c r="E34" s="51">
        <v>1</v>
      </c>
      <c r="F34" s="3">
        <f t="shared" si="21"/>
        <v>5.1072522982635344E-4</v>
      </c>
      <c r="G34" s="2">
        <v>0.5</v>
      </c>
      <c r="H34" s="3">
        <f t="shared" si="22"/>
        <v>2.550369803621525E-3</v>
      </c>
      <c r="I34" s="3">
        <f t="shared" si="23"/>
        <v>0.99744963019637845</v>
      </c>
      <c r="J34" s="5">
        <f t="shared" si="30"/>
        <v>96786.314660770484</v>
      </c>
      <c r="K34" s="5">
        <f t="shared" si="24"/>
        <v>246.84089431464034</v>
      </c>
      <c r="L34" s="5">
        <f t="shared" si="25"/>
        <v>483314.47106806573</v>
      </c>
      <c r="M34" s="5">
        <f t="shared" si="16"/>
        <v>5674060.5576495584</v>
      </c>
      <c r="N34" s="33">
        <f t="shared" si="26"/>
        <v>58.624616274901662</v>
      </c>
      <c r="O34" s="4"/>
      <c r="Q34" s="27" t="s">
        <v>44</v>
      </c>
      <c r="R34" s="29">
        <f t="shared" si="17"/>
        <v>96786.314660770484</v>
      </c>
      <c r="S34" s="29">
        <f t="shared" si="18"/>
        <v>483314.47106806573</v>
      </c>
      <c r="T34" s="35">
        <f t="shared" si="19"/>
        <v>58.624616274901662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468418.82407655724</v>
      </c>
      <c r="X34" s="29">
        <f t="shared" si="20"/>
        <v>4894046.5004177513</v>
      </c>
      <c r="Y34" s="35">
        <f t="shared" si="28"/>
        <v>50.565480435648929</v>
      </c>
      <c r="Z34" s="36">
        <f t="shared" si="29"/>
        <v>8.0591358392527326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2170</v>
      </c>
      <c r="E35" s="51">
        <v>1</v>
      </c>
      <c r="F35" s="3">
        <f t="shared" si="21"/>
        <v>4.608294930875576E-4</v>
      </c>
      <c r="G35" s="2">
        <v>0.5</v>
      </c>
      <c r="H35" s="3">
        <f t="shared" si="22"/>
        <v>2.3014959723820483E-3</v>
      </c>
      <c r="I35" s="3">
        <f t="shared" si="23"/>
        <v>0.99769850402761795</v>
      </c>
      <c r="J35" s="5">
        <f t="shared" si="30"/>
        <v>96539.473766455834</v>
      </c>
      <c r="K35" s="5">
        <f t="shared" si="24"/>
        <v>222.18521004938052</v>
      </c>
      <c r="L35" s="5">
        <f t="shared" si="25"/>
        <v>482141.90580715571</v>
      </c>
      <c r="M35" s="5">
        <f t="shared" si="16"/>
        <v>5190746.0865814928</v>
      </c>
      <c r="N35" s="33">
        <f t="shared" si="26"/>
        <v>53.768120791073748</v>
      </c>
      <c r="O35" s="4"/>
      <c r="Q35" s="27" t="s">
        <v>46</v>
      </c>
      <c r="R35" s="29">
        <f t="shared" si="17"/>
        <v>96539.473766455834</v>
      </c>
      <c r="S35" s="29">
        <f t="shared" si="18"/>
        <v>482141.90580715571</v>
      </c>
      <c r="T35" s="35">
        <f t="shared" si="19"/>
        <v>53.768120791073748</v>
      </c>
      <c r="U35" s="42">
        <v>0.96192878092594225</v>
      </c>
      <c r="V35" s="43">
        <f t="shared" si="31"/>
        <v>3.8071219074057749E-2</v>
      </c>
      <c r="W35" s="29">
        <f t="shared" si="27"/>
        <v>463786.17568638775</v>
      </c>
      <c r="X35" s="29">
        <f t="shared" si="20"/>
        <v>4425627.6763411937</v>
      </c>
      <c r="Y35" s="35">
        <f t="shared" si="28"/>
        <v>45.842674542099566</v>
      </c>
      <c r="Z35" s="36">
        <f t="shared" si="29"/>
        <v>7.9254462489741826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2016</v>
      </c>
      <c r="E36" s="51">
        <v>1</v>
      </c>
      <c r="F36" s="3">
        <f t="shared" si="21"/>
        <v>4.96031746031746E-4</v>
      </c>
      <c r="G36" s="2">
        <v>0.5</v>
      </c>
      <c r="H36" s="3">
        <f t="shared" si="22"/>
        <v>2.4770869457517958E-3</v>
      </c>
      <c r="I36" s="3">
        <f t="shared" si="23"/>
        <v>0.99752291305424823</v>
      </c>
      <c r="J36" s="5">
        <f t="shared" si="30"/>
        <v>96317.288556406449</v>
      </c>
      <c r="K36" s="5">
        <f t="shared" si="24"/>
        <v>238.58629813328324</v>
      </c>
      <c r="L36" s="5">
        <f t="shared" si="25"/>
        <v>480989.97703669907</v>
      </c>
      <c r="M36" s="5">
        <f t="shared" si="16"/>
        <v>4708604.1807743367</v>
      </c>
      <c r="N36" s="33">
        <f t="shared" si="26"/>
        <v>48.886386352298835</v>
      </c>
      <c r="O36" s="4"/>
      <c r="Q36" s="27" t="s">
        <v>48</v>
      </c>
      <c r="R36" s="29">
        <f t="shared" si="17"/>
        <v>96317.288556406449</v>
      </c>
      <c r="S36" s="29">
        <f t="shared" si="18"/>
        <v>480989.97703669907</v>
      </c>
      <c r="T36" s="35">
        <f t="shared" si="19"/>
        <v>48.886386352298835</v>
      </c>
      <c r="U36" s="42">
        <v>0.95558309086652893</v>
      </c>
      <c r="V36" s="43">
        <f t="shared" si="31"/>
        <v>4.4416909133471072E-2</v>
      </c>
      <c r="W36" s="29">
        <f t="shared" si="27"/>
        <v>459625.88893254969</v>
      </c>
      <c r="X36" s="29">
        <f t="shared" si="20"/>
        <v>3961841.5006548059</v>
      </c>
      <c r="Y36" s="35">
        <f t="shared" si="28"/>
        <v>41.133233296269822</v>
      </c>
      <c r="Z36" s="36">
        <f t="shared" si="29"/>
        <v>7.7531530560290136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2150</v>
      </c>
      <c r="E37" s="51">
        <v>4</v>
      </c>
      <c r="F37" s="3">
        <f t="shared" si="21"/>
        <v>1.8604651162790699E-3</v>
      </c>
      <c r="G37" s="2">
        <v>0.5</v>
      </c>
      <c r="H37" s="3">
        <f t="shared" si="22"/>
        <v>9.2592592592592587E-3</v>
      </c>
      <c r="I37" s="3">
        <f t="shared" si="23"/>
        <v>0.9907407407407407</v>
      </c>
      <c r="J37" s="5">
        <f t="shared" si="30"/>
        <v>96078.702258273173</v>
      </c>
      <c r="K37" s="5">
        <f t="shared" si="24"/>
        <v>889.61761350252937</v>
      </c>
      <c r="L37" s="5">
        <f t="shared" si="25"/>
        <v>478169.46725760947</v>
      </c>
      <c r="M37" s="5">
        <f t="shared" si="16"/>
        <v>4227614.203737638</v>
      </c>
      <c r="N37" s="33">
        <f t="shared" si="26"/>
        <v>44.001574796183355</v>
      </c>
      <c r="O37" s="4"/>
      <c r="Q37" s="27" t="s">
        <v>50</v>
      </c>
      <c r="R37" s="29">
        <f t="shared" si="17"/>
        <v>96078.702258273173</v>
      </c>
      <c r="S37" s="29">
        <f t="shared" si="18"/>
        <v>478169.46725760947</v>
      </c>
      <c r="T37" s="35">
        <f t="shared" si="19"/>
        <v>44.001574796183355</v>
      </c>
      <c r="U37" s="42">
        <v>0.95343645724036619</v>
      </c>
      <c r="V37" s="43">
        <f t="shared" si="31"/>
        <v>4.6563542759633814E-2</v>
      </c>
      <c r="W37" s="29">
        <f t="shared" si="27"/>
        <v>455904.20282260847</v>
      </c>
      <c r="X37" s="29">
        <f t="shared" si="20"/>
        <v>3502215.6117222561</v>
      </c>
      <c r="Y37" s="35">
        <f t="shared" si="28"/>
        <v>36.451529104835366</v>
      </c>
      <c r="Z37" s="36">
        <f t="shared" si="29"/>
        <v>7.5500456913479894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2476</v>
      </c>
      <c r="E38" s="51">
        <v>6</v>
      </c>
      <c r="F38" s="3">
        <f t="shared" si="21"/>
        <v>2.4232633279483036E-3</v>
      </c>
      <c r="G38" s="2">
        <v>0.5</v>
      </c>
      <c r="H38" s="3">
        <f t="shared" si="22"/>
        <v>1.2043356081894822E-2</v>
      </c>
      <c r="I38" s="3">
        <f t="shared" si="23"/>
        <v>0.98795664391810523</v>
      </c>
      <c r="J38" s="5">
        <f t="shared" si="30"/>
        <v>95189.084644770643</v>
      </c>
      <c r="K38" s="5">
        <f t="shared" si="24"/>
        <v>1146.3960414865996</v>
      </c>
      <c r="L38" s="5">
        <f t="shared" si="25"/>
        <v>473079.43312013667</v>
      </c>
      <c r="M38" s="5">
        <f t="shared" si="16"/>
        <v>3749444.7364800288</v>
      </c>
      <c r="N38" s="33">
        <f t="shared" si="26"/>
        <v>39.389439981194421</v>
      </c>
      <c r="O38" s="4"/>
      <c r="Q38" s="27" t="s">
        <v>52</v>
      </c>
      <c r="R38" s="29">
        <f t="shared" si="17"/>
        <v>95189.084644770643</v>
      </c>
      <c r="S38" s="29">
        <f t="shared" si="18"/>
        <v>473079.43312013667</v>
      </c>
      <c r="T38" s="35">
        <f t="shared" si="19"/>
        <v>39.389439981194421</v>
      </c>
      <c r="U38" s="42">
        <v>0.93748024841036759</v>
      </c>
      <c r="V38" s="43">
        <f t="shared" si="31"/>
        <v>6.2519751589632411E-2</v>
      </c>
      <c r="W38" s="29">
        <f t="shared" si="27"/>
        <v>443502.62447930162</v>
      </c>
      <c r="X38" s="29">
        <f t="shared" si="20"/>
        <v>3046311.4088996476</v>
      </c>
      <c r="Y38" s="35">
        <f t="shared" si="28"/>
        <v>32.002738762201147</v>
      </c>
      <c r="Z38" s="36">
        <f t="shared" si="29"/>
        <v>7.3867012189932737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2511</v>
      </c>
      <c r="E39" s="51">
        <v>13</v>
      </c>
      <c r="F39" s="3">
        <f t="shared" si="21"/>
        <v>5.177220230983672E-3</v>
      </c>
      <c r="G39" s="2">
        <v>0.5</v>
      </c>
      <c r="H39" s="3">
        <f t="shared" si="22"/>
        <v>2.5555337133870652E-2</v>
      </c>
      <c r="I39" s="3">
        <f t="shared" si="23"/>
        <v>0.9744446628661293</v>
      </c>
      <c r="J39" s="5">
        <f t="shared" si="30"/>
        <v>94042.688603284041</v>
      </c>
      <c r="K39" s="5">
        <f t="shared" si="24"/>
        <v>2403.2926122325389</v>
      </c>
      <c r="L39" s="5">
        <f t="shared" si="25"/>
        <v>464205.21148583881</v>
      </c>
      <c r="M39" s="5">
        <f t="shared" si="16"/>
        <v>3276365.3033598922</v>
      </c>
      <c r="N39" s="33">
        <f t="shared" si="26"/>
        <v>34.839128400306912</v>
      </c>
      <c r="O39" s="4"/>
      <c r="Q39" s="27" t="s">
        <v>54</v>
      </c>
      <c r="R39" s="29">
        <f t="shared" si="17"/>
        <v>94042.688603284041</v>
      </c>
      <c r="S39" s="29">
        <f t="shared" si="18"/>
        <v>464205.21148583881</v>
      </c>
      <c r="T39" s="35">
        <f t="shared" si="19"/>
        <v>34.839128400306912</v>
      </c>
      <c r="U39" s="42">
        <v>0.91788799906018037</v>
      </c>
      <c r="V39" s="43">
        <f t="shared" si="31"/>
        <v>8.2112000939819629E-2</v>
      </c>
      <c r="W39" s="29">
        <f t="shared" si="27"/>
        <v>426088.39272404445</v>
      </c>
      <c r="X39" s="29">
        <f t="shared" si="20"/>
        <v>2602808.7844203459</v>
      </c>
      <c r="Y39" s="35">
        <f t="shared" si="28"/>
        <v>27.676886136254655</v>
      </c>
      <c r="Z39" s="36">
        <f t="shared" si="29"/>
        <v>7.1622422640522565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2573</v>
      </c>
      <c r="E40" s="51">
        <v>15</v>
      </c>
      <c r="F40" s="3">
        <f t="shared" si="21"/>
        <v>5.8297706956859695E-3</v>
      </c>
      <c r="G40" s="2">
        <v>0.5</v>
      </c>
      <c r="H40" s="3">
        <f t="shared" si="22"/>
        <v>2.8730128327906529E-2</v>
      </c>
      <c r="I40" s="3">
        <f t="shared" si="23"/>
        <v>0.97126987167209344</v>
      </c>
      <c r="J40" s="5">
        <f t="shared" si="30"/>
        <v>91639.395991051497</v>
      </c>
      <c r="K40" s="5">
        <f t="shared" si="24"/>
        <v>2632.8116067147525</v>
      </c>
      <c r="L40" s="5">
        <f t="shared" si="25"/>
        <v>451614.95093847066</v>
      </c>
      <c r="M40" s="5">
        <f t="shared" si="16"/>
        <v>2812160.0918740532</v>
      </c>
      <c r="N40" s="33">
        <f t="shared" si="26"/>
        <v>30.687239494121698</v>
      </c>
      <c r="O40" s="4"/>
      <c r="Q40" s="27" t="s">
        <v>56</v>
      </c>
      <c r="R40" s="29">
        <f t="shared" si="17"/>
        <v>91639.395991051497</v>
      </c>
      <c r="S40" s="29">
        <f t="shared" si="18"/>
        <v>451614.95093847066</v>
      </c>
      <c r="T40" s="35">
        <f t="shared" si="19"/>
        <v>30.687239494121698</v>
      </c>
      <c r="U40" s="42">
        <v>0.89571782863194893</v>
      </c>
      <c r="V40" s="43">
        <f t="shared" si="31"/>
        <v>0.10428217136805107</v>
      </c>
      <c r="W40" s="29">
        <f t="shared" si="27"/>
        <v>404519.56323233107</v>
      </c>
      <c r="X40" s="29">
        <f t="shared" si="20"/>
        <v>2176720.3916963013</v>
      </c>
      <c r="Y40" s="35">
        <f t="shared" si="28"/>
        <v>23.75310714519393</v>
      </c>
      <c r="Z40" s="36">
        <f t="shared" si="29"/>
        <v>6.9341323489277684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1966</v>
      </c>
      <c r="E41" s="51">
        <v>13</v>
      </c>
      <c r="F41" s="3">
        <f t="shared" si="21"/>
        <v>6.6124109867751781E-3</v>
      </c>
      <c r="G41" s="2">
        <v>0.5</v>
      </c>
      <c r="H41" s="3">
        <f t="shared" si="22"/>
        <v>3.2524393294971227E-2</v>
      </c>
      <c r="I41" s="3">
        <f t="shared" si="23"/>
        <v>0.96747560670502875</v>
      </c>
      <c r="J41" s="5">
        <f t="shared" si="30"/>
        <v>89006.584384336747</v>
      </c>
      <c r="K41" s="5">
        <f t="shared" si="24"/>
        <v>2894.885156358213</v>
      </c>
      <c r="L41" s="5">
        <f t="shared" si="25"/>
        <v>437795.70903078822</v>
      </c>
      <c r="M41" s="5">
        <f t="shared" si="16"/>
        <v>2360545.1409355826</v>
      </c>
      <c r="N41" s="33">
        <f t="shared" si="26"/>
        <v>26.521017037824766</v>
      </c>
      <c r="O41" s="4"/>
      <c r="Q41" s="27" t="s">
        <v>58</v>
      </c>
      <c r="R41" s="29">
        <f t="shared" si="17"/>
        <v>89006.584384336747</v>
      </c>
      <c r="S41" s="29">
        <f t="shared" si="18"/>
        <v>437795.70903078822</v>
      </c>
      <c r="T41" s="35">
        <f t="shared" si="19"/>
        <v>26.521017037824766</v>
      </c>
      <c r="U41" s="42">
        <v>0.86473435856680392</v>
      </c>
      <c r="V41" s="43">
        <f t="shared" si="31"/>
        <v>0.13526564143319608</v>
      </c>
      <c r="W41" s="29">
        <f t="shared" si="27"/>
        <v>378576.9916320378</v>
      </c>
      <c r="X41" s="29">
        <f t="shared" si="20"/>
        <v>1772200.8284639702</v>
      </c>
      <c r="Y41" s="35">
        <f t="shared" si="28"/>
        <v>19.910895814308311</v>
      </c>
      <c r="Z41" s="36">
        <f t="shared" si="29"/>
        <v>6.6101212235164546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1562</v>
      </c>
      <c r="E42" s="51">
        <v>17</v>
      </c>
      <c r="F42" s="3">
        <f t="shared" si="21"/>
        <v>1.088348271446863E-2</v>
      </c>
      <c r="G42" s="2">
        <v>0.5</v>
      </c>
      <c r="H42" s="3">
        <f t="shared" si="22"/>
        <v>5.2976004985976946E-2</v>
      </c>
      <c r="I42" s="3">
        <f t="shared" si="23"/>
        <v>0.94702399501402301</v>
      </c>
      <c r="J42" s="5">
        <f t="shared" si="30"/>
        <v>86111.699227978534</v>
      </c>
      <c r="K42" s="5">
        <f t="shared" si="24"/>
        <v>4561.8538076523382</v>
      </c>
      <c r="L42" s="5">
        <f t="shared" si="25"/>
        <v>419153.8616207618</v>
      </c>
      <c r="M42" s="5">
        <f t="shared" si="16"/>
        <v>1922749.4319047942</v>
      </c>
      <c r="N42" s="33">
        <f t="shared" si="26"/>
        <v>22.328550581894383</v>
      </c>
      <c r="O42" s="4"/>
      <c r="Q42" s="27" t="s">
        <v>60</v>
      </c>
      <c r="R42" s="29">
        <f t="shared" si="17"/>
        <v>86111.699227978534</v>
      </c>
      <c r="S42" s="29">
        <f t="shared" si="18"/>
        <v>419153.8616207618</v>
      </c>
      <c r="T42" s="35">
        <f t="shared" si="19"/>
        <v>22.328550581894383</v>
      </c>
      <c r="U42" s="42">
        <v>0.81758889711164551</v>
      </c>
      <c r="V42" s="43">
        <f t="shared" si="31"/>
        <v>0.18241110288835449</v>
      </c>
      <c r="W42" s="29">
        <f t="shared" si="27"/>
        <v>342695.54344260594</v>
      </c>
      <c r="X42" s="29">
        <f t="shared" si="20"/>
        <v>1393623.8368319324</v>
      </c>
      <c r="Y42" s="35">
        <f t="shared" si="28"/>
        <v>16.183908218351942</v>
      </c>
      <c r="Z42" s="36">
        <f t="shared" si="29"/>
        <v>6.1446423635424416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1118</v>
      </c>
      <c r="E43" s="51">
        <v>23</v>
      </c>
      <c r="F43" s="3">
        <f t="shared" si="21"/>
        <v>2.0572450805008944E-2</v>
      </c>
      <c r="G43" s="2">
        <v>0.5</v>
      </c>
      <c r="H43" s="3">
        <f t="shared" si="22"/>
        <v>9.7830710336027221E-2</v>
      </c>
      <c r="I43" s="3">
        <f t="shared" si="23"/>
        <v>0.90216928966397281</v>
      </c>
      <c r="J43" s="5">
        <f t="shared" si="30"/>
        <v>81549.845420326194</v>
      </c>
      <c r="K43" s="5">
        <f t="shared" si="24"/>
        <v>7978.0793052637282</v>
      </c>
      <c r="L43" s="5">
        <f t="shared" si="25"/>
        <v>387804.02883847163</v>
      </c>
      <c r="M43" s="5">
        <f t="shared" si="16"/>
        <v>1503595.5702840323</v>
      </c>
      <c r="N43" s="33">
        <f t="shared" si="26"/>
        <v>18.437748870450502</v>
      </c>
      <c r="O43" s="4"/>
      <c r="Q43" s="27" t="s">
        <v>62</v>
      </c>
      <c r="R43" s="29">
        <f t="shared" si="17"/>
        <v>81549.845420326194</v>
      </c>
      <c r="S43" s="29">
        <f t="shared" si="18"/>
        <v>387804.02883847163</v>
      </c>
      <c r="T43" s="35">
        <f t="shared" si="19"/>
        <v>18.437748870450502</v>
      </c>
      <c r="U43" s="42">
        <v>0.77888026534586052</v>
      </c>
      <c r="V43" s="43">
        <f t="shared" si="31"/>
        <v>0.22111973465413948</v>
      </c>
      <c r="W43" s="29">
        <f t="shared" si="27"/>
        <v>302052.90488390252</v>
      </c>
      <c r="X43" s="29">
        <f t="shared" si="20"/>
        <v>1050928.2933893264</v>
      </c>
      <c r="Y43" s="35">
        <f t="shared" si="28"/>
        <v>12.886944027577321</v>
      </c>
      <c r="Z43" s="36">
        <f t="shared" si="29"/>
        <v>5.5508048428731804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756</v>
      </c>
      <c r="E44" s="51">
        <v>25</v>
      </c>
      <c r="F44" s="3">
        <f t="shared" si="21"/>
        <v>3.3068783068783067E-2</v>
      </c>
      <c r="G44" s="2">
        <v>0.5</v>
      </c>
      <c r="H44" s="3">
        <f t="shared" si="22"/>
        <v>0.15271838729383019</v>
      </c>
      <c r="I44" s="3">
        <f t="shared" si="23"/>
        <v>0.84728161270616975</v>
      </c>
      <c r="J44" s="5">
        <f t="shared" si="30"/>
        <v>73571.766115062463</v>
      </c>
      <c r="K44" s="5">
        <f t="shared" si="24"/>
        <v>11235.761471451202</v>
      </c>
      <c r="L44" s="5">
        <f t="shared" si="25"/>
        <v>339769.42689668434</v>
      </c>
      <c r="M44" s="5">
        <f t="shared" si="16"/>
        <v>1115791.5414455608</v>
      </c>
      <c r="N44" s="33">
        <f t="shared" si="26"/>
        <v>15.166029040277762</v>
      </c>
      <c r="O44" s="4"/>
      <c r="Q44" s="27" t="s">
        <v>64</v>
      </c>
      <c r="R44" s="29">
        <f t="shared" si="17"/>
        <v>73571.766115062463</v>
      </c>
      <c r="S44" s="29">
        <f t="shared" si="18"/>
        <v>339769.42689668434</v>
      </c>
      <c r="T44" s="35">
        <f t="shared" si="19"/>
        <v>15.166029040277762</v>
      </c>
      <c r="U44" s="42">
        <v>0.71980976748499381</v>
      </c>
      <c r="V44" s="43">
        <f t="shared" si="31"/>
        <v>0.28019023251500619</v>
      </c>
      <c r="W44" s="29">
        <f t="shared" si="27"/>
        <v>244569.35217301195</v>
      </c>
      <c r="X44" s="29">
        <f t="shared" si="20"/>
        <v>748875.38850542379</v>
      </c>
      <c r="Y44" s="35">
        <f t="shared" si="28"/>
        <v>10.178842075562264</v>
      </c>
      <c r="Z44" s="36">
        <f t="shared" si="29"/>
        <v>4.987186964715498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516</v>
      </c>
      <c r="E45" s="51">
        <v>25</v>
      </c>
      <c r="F45" s="3">
        <f t="shared" si="21"/>
        <v>4.8449612403100778E-2</v>
      </c>
      <c r="G45" s="2">
        <v>0.5</v>
      </c>
      <c r="H45" s="3">
        <f t="shared" si="22"/>
        <v>0.21607605877268801</v>
      </c>
      <c r="I45" s="3">
        <f t="shared" si="23"/>
        <v>0.78392394122731202</v>
      </c>
      <c r="J45" s="5">
        <f t="shared" si="30"/>
        <v>62336.004643611253</v>
      </c>
      <c r="K45" s="5">
        <f t="shared" si="24"/>
        <v>13469.318203027498</v>
      </c>
      <c r="L45" s="5">
        <f t="shared" si="25"/>
        <v>278006.72771048755</v>
      </c>
      <c r="M45" s="5">
        <f t="shared" si="16"/>
        <v>776022.11454887653</v>
      </c>
      <c r="N45" s="33">
        <f t="shared" si="26"/>
        <v>12.4490191340553</v>
      </c>
      <c r="O45" s="4"/>
      <c r="Q45" s="27" t="s">
        <v>66</v>
      </c>
      <c r="R45" s="29">
        <f t="shared" si="17"/>
        <v>62336.004643611253</v>
      </c>
      <c r="S45" s="29">
        <f t="shared" si="18"/>
        <v>278006.72771048755</v>
      </c>
      <c r="T45" s="35">
        <f t="shared" si="19"/>
        <v>12.4490191340553</v>
      </c>
      <c r="U45" s="42">
        <v>0.68480776711742686</v>
      </c>
      <c r="V45" s="43">
        <f t="shared" si="31"/>
        <v>0.31519223288257314</v>
      </c>
      <c r="W45" s="29">
        <f t="shared" si="27"/>
        <v>190381.16644704147</v>
      </c>
      <c r="X45" s="29">
        <f t="shared" si="20"/>
        <v>504306.03633241181</v>
      </c>
      <c r="Y45" s="35">
        <f t="shared" si="28"/>
        <v>8.0901244668412922</v>
      </c>
      <c r="Z45" s="36">
        <f t="shared" si="29"/>
        <v>4.3588946672140079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318</v>
      </c>
      <c r="E46" s="51">
        <v>14</v>
      </c>
      <c r="F46" s="3">
        <f t="shared" si="21"/>
        <v>4.40251572327044E-2</v>
      </c>
      <c r="G46" s="2">
        <v>0.5</v>
      </c>
      <c r="H46" s="3">
        <f t="shared" si="22"/>
        <v>0.19830028328611896</v>
      </c>
      <c r="I46" s="3">
        <f t="shared" si="23"/>
        <v>0.80169971671388107</v>
      </c>
      <c r="J46" s="5">
        <f t="shared" si="30"/>
        <v>48866.686440583755</v>
      </c>
      <c r="K46" s="5">
        <f t="shared" si="24"/>
        <v>9690.2777644217058</v>
      </c>
      <c r="L46" s="5">
        <f t="shared" si="25"/>
        <v>220107.73779186449</v>
      </c>
      <c r="M46" s="5">
        <f>L46+M47</f>
        <v>498015.38683838898</v>
      </c>
      <c r="N46" s="33">
        <f t="shared" si="26"/>
        <v>10.191306657223794</v>
      </c>
      <c r="O46" s="4"/>
      <c r="Q46" s="27" t="s">
        <v>68</v>
      </c>
      <c r="R46" s="29">
        <f t="shared" si="17"/>
        <v>48866.686440583755</v>
      </c>
      <c r="S46" s="29">
        <f t="shared" si="18"/>
        <v>220107.73779186449</v>
      </c>
      <c r="T46" s="35">
        <f t="shared" si="19"/>
        <v>10.191306657223794</v>
      </c>
      <c r="U46" s="42">
        <v>0.65629805890441617</v>
      </c>
      <c r="V46" s="43">
        <f t="shared" si="31"/>
        <v>0.34370194109558383</v>
      </c>
      <c r="W46" s="29">
        <f t="shared" si="27"/>
        <v>144456.28106264287</v>
      </c>
      <c r="X46" s="29">
        <f>X47+W46</f>
        <v>313924.86988537037</v>
      </c>
      <c r="Y46" s="35">
        <f t="shared" si="28"/>
        <v>6.4241079711239832</v>
      </c>
      <c r="Z46" s="36">
        <f t="shared" si="29"/>
        <v>3.7671986860998112</v>
      </c>
    </row>
    <row r="47" spans="1:26" s="2" customFormat="1" x14ac:dyDescent="0.25">
      <c r="A47" s="12">
        <v>19</v>
      </c>
      <c r="B47" s="13" t="s">
        <v>69</v>
      </c>
      <c r="C47" s="12"/>
      <c r="D47">
        <v>227</v>
      </c>
      <c r="E47" s="51">
        <v>32</v>
      </c>
      <c r="F47" s="17">
        <f t="shared" si="21"/>
        <v>0.14096916299559473</v>
      </c>
      <c r="G47" s="12"/>
      <c r="H47" s="17">
        <v>1</v>
      </c>
      <c r="I47" s="17">
        <f t="shared" si="23"/>
        <v>0</v>
      </c>
      <c r="J47" s="21">
        <f t="shared" si="30"/>
        <v>39176.408676162049</v>
      </c>
      <c r="K47" s="21">
        <f t="shared" si="24"/>
        <v>39176.408676162049</v>
      </c>
      <c r="L47" s="21">
        <f>K47/F47</f>
        <v>277907.64904652449</v>
      </c>
      <c r="M47" s="21">
        <f>L47</f>
        <v>277907.64904652449</v>
      </c>
      <c r="N47" s="34">
        <f t="shared" si="26"/>
        <v>7.0937499999999991</v>
      </c>
      <c r="O47" s="4"/>
      <c r="Q47" s="30" t="s">
        <v>69</v>
      </c>
      <c r="R47" s="31">
        <f t="shared" si="17"/>
        <v>39176.408676162049</v>
      </c>
      <c r="S47" s="31">
        <f t="shared" si="18"/>
        <v>277907.64904652449</v>
      </c>
      <c r="T47" s="38">
        <f t="shared" si="19"/>
        <v>7.0937499999999991</v>
      </c>
      <c r="U47" s="44">
        <v>0.6098018151143324</v>
      </c>
      <c r="V47" s="45">
        <f t="shared" si="31"/>
        <v>0.3901981848856676</v>
      </c>
      <c r="W47" s="31">
        <f t="shared" si="27"/>
        <v>169468.5888227275</v>
      </c>
      <c r="X47" s="31">
        <f>W47</f>
        <v>169468.5888227275</v>
      </c>
      <c r="Y47" s="38">
        <f t="shared" si="28"/>
        <v>4.325781625967295</v>
      </c>
      <c r="Z47" s="37">
        <f t="shared" si="29"/>
        <v>2.7679683740327041</v>
      </c>
    </row>
    <row r="48" spans="1:26" s="2" customFormat="1" ht="13.2" x14ac:dyDescent="0.25">
      <c r="B48" s="2" t="s">
        <v>70</v>
      </c>
      <c r="D48" s="25">
        <f>SUM(D29:D47)</f>
        <v>29311</v>
      </c>
      <c r="E48" s="25">
        <f>SUM(E29:E47)</f>
        <v>199</v>
      </c>
    </row>
    <row r="51" spans="1:26" s="2" customFormat="1" ht="18" thickBot="1" x14ac:dyDescent="0.35">
      <c r="B51" s="65" t="s">
        <v>89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Q51" s="66" t="s">
        <v>92</v>
      </c>
      <c r="R51" s="67"/>
      <c r="S51" s="67"/>
      <c r="T51" s="67"/>
      <c r="U51" s="67"/>
      <c r="V51" s="67"/>
      <c r="W51" s="67"/>
      <c r="X51" s="67"/>
      <c r="Y51" s="67"/>
      <c r="Z51" s="68"/>
    </row>
    <row r="52" spans="1:26" s="9" customFormat="1" ht="14.25" customHeight="1" x14ac:dyDescent="0.35">
      <c r="A52" s="7"/>
      <c r="B52" s="62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3" t="s">
        <v>14</v>
      </c>
      <c r="S52" s="73"/>
      <c r="T52" s="73"/>
      <c r="U52" s="70" t="s">
        <v>15</v>
      </c>
      <c r="V52" s="74" t="s">
        <v>16</v>
      </c>
      <c r="W52" s="75" t="s">
        <v>17</v>
      </c>
      <c r="X52" s="75" t="s">
        <v>18</v>
      </c>
      <c r="Y52" s="76" t="s">
        <v>19</v>
      </c>
      <c r="Z52" s="76" t="s">
        <v>20</v>
      </c>
    </row>
    <row r="53" spans="1:26" s="10" customFormat="1" ht="35.549999999999997" customHeight="1" thickBot="1" x14ac:dyDescent="0.35">
      <c r="B53" s="63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0"/>
      <c r="V53" s="74"/>
      <c r="W53" s="75"/>
      <c r="X53" s="75"/>
      <c r="Y53" s="76"/>
      <c r="Z53" s="76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450</v>
      </c>
      <c r="E54" s="49">
        <f>E4+E29</f>
        <v>7</v>
      </c>
      <c r="F54" s="3">
        <f>E54/D54</f>
        <v>1.5555555555555555E-2</v>
      </c>
      <c r="G54" s="2">
        <v>0.3</v>
      </c>
      <c r="H54" s="18">
        <f>C54*F54/(1+(1-G54)*C54*F54)</f>
        <v>1.5387997362057594E-2</v>
      </c>
      <c r="I54" s="18">
        <f>1-H54</f>
        <v>0.98461200263794235</v>
      </c>
      <c r="J54" s="19">
        <v>100000</v>
      </c>
      <c r="K54" s="20">
        <f>J54*H54</f>
        <v>1538.7997362057595</v>
      </c>
      <c r="L54" s="20">
        <f>C54*(J55+G54*K54)</f>
        <v>98922.840184655957</v>
      </c>
      <c r="M54" s="5">
        <f t="shared" ref="M54:M70" si="32">L54+M55</f>
        <v>7246145.191830948</v>
      </c>
      <c r="N54" s="32">
        <f>M54/J54</f>
        <v>72.461451918309479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98922.840184655957</v>
      </c>
      <c r="T54" s="35">
        <f t="shared" ref="T54:T72" si="35">N54</f>
        <v>72.461451918309479</v>
      </c>
      <c r="U54" s="42">
        <v>0.96170886472285344</v>
      </c>
      <c r="V54" s="43">
        <f>1-U54</f>
        <v>3.829113527714656E-2</v>
      </c>
      <c r="W54" s="29">
        <f>S54*U54</f>
        <v>95134.972329145749</v>
      </c>
      <c r="X54" s="29">
        <f t="shared" ref="X54:X70" si="36">X55+W54</f>
        <v>6463394.2509468086</v>
      </c>
      <c r="Y54" s="40">
        <f>X54/R54</f>
        <v>64.633942509468085</v>
      </c>
      <c r="Z54" s="36">
        <f>T54-Y54</f>
        <v>7.8275094088413937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2354</v>
      </c>
      <c r="E55" s="49">
        <f t="shared" si="37"/>
        <v>2</v>
      </c>
      <c r="F55" s="3">
        <f t="shared" ref="F55:F72" si="38">E55/D55</f>
        <v>8.4961767204757861E-4</v>
      </c>
      <c r="G55" s="2">
        <v>0.4</v>
      </c>
      <c r="H55" s="3">
        <f t="shared" ref="H55:H71" si="39">C55*F55/(1+(1-G55)*C55*F55)</f>
        <v>3.3915550279803291E-3</v>
      </c>
      <c r="I55" s="3">
        <f t="shared" ref="I55:I72" si="40">1-H55</f>
        <v>0.99660844497201972</v>
      </c>
      <c r="J55" s="5">
        <f>I54*J54</f>
        <v>98461.200263794235</v>
      </c>
      <c r="K55" s="5">
        <f t="shared" ref="K55:K72" si="41">J55*H55</f>
        <v>333.93657881564945</v>
      </c>
      <c r="L55" s="5">
        <f t="shared" ref="L55:L71" si="42">C55*(J56+G55*K55)</f>
        <v>393043.35326601943</v>
      </c>
      <c r="M55" s="5">
        <f t="shared" si="32"/>
        <v>7147222.351646292</v>
      </c>
      <c r="N55" s="33">
        <f t="shared" ref="N55:N72" si="43">M55/J55</f>
        <v>72.589226339895035</v>
      </c>
      <c r="O55" s="4"/>
      <c r="Q55" s="27" t="s">
        <v>36</v>
      </c>
      <c r="R55" s="29">
        <f t="shared" si="33"/>
        <v>98461.200263794235</v>
      </c>
      <c r="S55" s="29">
        <f t="shared" si="34"/>
        <v>393043.35326601943</v>
      </c>
      <c r="T55" s="35">
        <f t="shared" si="35"/>
        <v>72.589226339895035</v>
      </c>
      <c r="U55" s="42">
        <v>0.96170886472285344</v>
      </c>
      <c r="V55" s="43">
        <f>1-U55</f>
        <v>3.829113527714656E-2</v>
      </c>
      <c r="W55" s="29">
        <f t="shared" ref="W55:W72" si="44">S55*U55</f>
        <v>377993.27705632697</v>
      </c>
      <c r="X55" s="29">
        <f t="shared" si="36"/>
        <v>6368259.2786176633</v>
      </c>
      <c r="Y55" s="35">
        <f t="shared" ref="Y55:Y72" si="45">X55/R55</f>
        <v>64.677855455306428</v>
      </c>
      <c r="Z55" s="36">
        <f t="shared" ref="Z55:Z72" si="46">T55-Y55</f>
        <v>7.9113708845886066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3597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98127.263684978592</v>
      </c>
      <c r="K56" s="5">
        <f t="shared" si="41"/>
        <v>0</v>
      </c>
      <c r="L56" s="5">
        <f t="shared" si="42"/>
        <v>490636.31842489296</v>
      </c>
      <c r="M56" s="5">
        <f t="shared" si="32"/>
        <v>6754178.9983802726</v>
      </c>
      <c r="N56" s="33">
        <f t="shared" si="43"/>
        <v>68.83080955017202</v>
      </c>
      <c r="O56" s="4"/>
      <c r="Q56" s="27" t="s">
        <v>38</v>
      </c>
      <c r="R56" s="29">
        <f t="shared" si="33"/>
        <v>98127.263684978592</v>
      </c>
      <c r="S56" s="29">
        <f t="shared" si="34"/>
        <v>490636.31842489296</v>
      </c>
      <c r="T56" s="35">
        <f t="shared" si="35"/>
        <v>68.83080955017202</v>
      </c>
      <c r="U56" s="42">
        <v>0.96170886472285344</v>
      </c>
      <c r="V56" s="43">
        <f>1-U56</f>
        <v>3.829113527714656E-2</v>
      </c>
      <c r="W56" s="29">
        <f t="shared" si="44"/>
        <v>471849.29678420426</v>
      </c>
      <c r="X56" s="29">
        <f t="shared" si="36"/>
        <v>5990266.0015613362</v>
      </c>
      <c r="Y56" s="35">
        <f t="shared" si="45"/>
        <v>61.045888539112816</v>
      </c>
      <c r="Z56" s="36">
        <f t="shared" si="46"/>
        <v>7.784921011059204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3985</v>
      </c>
      <c r="E57" s="49">
        <f t="shared" si="37"/>
        <v>2</v>
      </c>
      <c r="F57" s="3">
        <f t="shared" si="38"/>
        <v>5.018820577164366E-4</v>
      </c>
      <c r="G57" s="2">
        <v>0.5</v>
      </c>
      <c r="H57" s="3">
        <f t="shared" si="39"/>
        <v>2.5062656641604009E-3</v>
      </c>
      <c r="I57" s="3">
        <f t="shared" si="40"/>
        <v>0.99749373433583965</v>
      </c>
      <c r="J57" s="5">
        <f t="shared" si="47"/>
        <v>98127.263684978592</v>
      </c>
      <c r="K57" s="5">
        <f t="shared" si="41"/>
        <v>245.93299169167565</v>
      </c>
      <c r="L57" s="5">
        <f t="shared" si="42"/>
        <v>490021.48594566376</v>
      </c>
      <c r="M57" s="5">
        <f t="shared" si="32"/>
        <v>6263542.67995538</v>
      </c>
      <c r="N57" s="33">
        <f t="shared" si="43"/>
        <v>63.830809550172027</v>
      </c>
      <c r="O57" s="4"/>
      <c r="Q57" s="27" t="s">
        <v>40</v>
      </c>
      <c r="R57" s="29">
        <f t="shared" si="33"/>
        <v>98127.263684978592</v>
      </c>
      <c r="S57" s="29">
        <f t="shared" si="34"/>
        <v>490021.48594566376</v>
      </c>
      <c r="T57" s="35">
        <f t="shared" si="35"/>
        <v>63.830809550172027</v>
      </c>
      <c r="U57" s="42">
        <v>0.96170886472285344</v>
      </c>
      <c r="V57" s="43">
        <f>1-U57</f>
        <v>3.829113527714656E-2</v>
      </c>
      <c r="W57" s="29">
        <f t="shared" si="44"/>
        <v>471258.00693860999</v>
      </c>
      <c r="X57" s="29">
        <f t="shared" si="36"/>
        <v>5518416.7047771318</v>
      </c>
      <c r="Y57" s="35">
        <f t="shared" si="45"/>
        <v>56.237344215498553</v>
      </c>
      <c r="Z57" s="36">
        <f t="shared" si="46"/>
        <v>7.5934653346734748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3910</v>
      </c>
      <c r="E58" s="49">
        <f t="shared" si="37"/>
        <v>4</v>
      </c>
      <c r="F58" s="3">
        <f t="shared" si="38"/>
        <v>1.0230179028132991E-3</v>
      </c>
      <c r="G58" s="2">
        <v>0.5</v>
      </c>
      <c r="H58" s="3">
        <f t="shared" si="39"/>
        <v>5.1020408163265302E-3</v>
      </c>
      <c r="I58" s="3">
        <f t="shared" si="40"/>
        <v>0.99489795918367352</v>
      </c>
      <c r="J58" s="5">
        <f t="shared" si="47"/>
        <v>97881.330693286916</v>
      </c>
      <c r="K58" s="5">
        <f t="shared" si="41"/>
        <v>499.39454435350461</v>
      </c>
      <c r="L58" s="5">
        <f t="shared" si="42"/>
        <v>488158.16710555082</v>
      </c>
      <c r="M58" s="5">
        <f t="shared" si="32"/>
        <v>5773521.1940097166</v>
      </c>
      <c r="N58" s="33">
        <f t="shared" si="43"/>
        <v>58.984907061604623</v>
      </c>
      <c r="O58" s="4"/>
      <c r="Q58" s="27" t="s">
        <v>42</v>
      </c>
      <c r="R58" s="29">
        <f t="shared" si="33"/>
        <v>97881.330693286916</v>
      </c>
      <c r="S58" s="29">
        <f t="shared" si="34"/>
        <v>488158.16710555082</v>
      </c>
      <c r="T58" s="35">
        <f t="shared" si="35"/>
        <v>58.984907061604623</v>
      </c>
      <c r="U58" s="42">
        <v>0.96170886472285344</v>
      </c>
      <c r="V58" s="43">
        <f>1-U58</f>
        <v>3.829113527714656E-2</v>
      </c>
      <c r="W58" s="29">
        <f t="shared" si="44"/>
        <v>469466.03669226827</v>
      </c>
      <c r="X58" s="29">
        <f t="shared" si="36"/>
        <v>5047158.6978385216</v>
      </c>
      <c r="Y58" s="35">
        <f t="shared" si="45"/>
        <v>51.564058866893554</v>
      </c>
      <c r="Z58" s="36">
        <f t="shared" si="46"/>
        <v>7.4208481947110698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3864</v>
      </c>
      <c r="E59" s="49">
        <f t="shared" si="37"/>
        <v>7</v>
      </c>
      <c r="F59" s="3">
        <f t="shared" si="38"/>
        <v>1.8115942028985507E-3</v>
      </c>
      <c r="G59" s="2">
        <v>0.5</v>
      </c>
      <c r="H59" s="3">
        <f t="shared" si="39"/>
        <v>9.017132551848512E-3</v>
      </c>
      <c r="I59" s="3">
        <f t="shared" si="40"/>
        <v>0.99098286744815145</v>
      </c>
      <c r="J59" s="5">
        <f t="shared" si="47"/>
        <v>97381.936148933411</v>
      </c>
      <c r="K59" s="5">
        <f t="shared" si="41"/>
        <v>878.10582641058079</v>
      </c>
      <c r="L59" s="5">
        <f t="shared" si="42"/>
        <v>484714.41617864062</v>
      </c>
      <c r="M59" s="5">
        <f t="shared" si="32"/>
        <v>5285363.0269041657</v>
      </c>
      <c r="N59" s="33">
        <f t="shared" si="43"/>
        <v>54.27457325166413</v>
      </c>
      <c r="O59" s="4"/>
      <c r="Q59" s="27" t="s">
        <v>44</v>
      </c>
      <c r="R59" s="29">
        <f t="shared" si="33"/>
        <v>97381.936148933411</v>
      </c>
      <c r="S59" s="29">
        <f t="shared" si="34"/>
        <v>484714.41617864062</v>
      </c>
      <c r="T59" s="35">
        <f t="shared" si="35"/>
        <v>54.27457325166413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466824.4258135776</v>
      </c>
      <c r="X59" s="29">
        <f t="shared" si="36"/>
        <v>4577692.6611462533</v>
      </c>
      <c r="Y59" s="35">
        <f t="shared" si="45"/>
        <v>47.007616013561787</v>
      </c>
      <c r="Z59" s="36">
        <f t="shared" si="46"/>
        <v>7.2669572381023428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4550</v>
      </c>
      <c r="E60" s="49">
        <f t="shared" si="37"/>
        <v>9</v>
      </c>
      <c r="F60" s="3">
        <f t="shared" si="38"/>
        <v>1.978021978021978E-3</v>
      </c>
      <c r="G60" s="2">
        <v>0.5</v>
      </c>
      <c r="H60" s="3">
        <f t="shared" si="39"/>
        <v>9.8414434117003822E-3</v>
      </c>
      <c r="I60" s="3">
        <f t="shared" si="40"/>
        <v>0.99015855658829965</v>
      </c>
      <c r="J60" s="5">
        <f t="shared" si="47"/>
        <v>96503.83032252283</v>
      </c>
      <c r="K60" s="5">
        <f t="shared" si="41"/>
        <v>949.73698513144393</v>
      </c>
      <c r="L60" s="5">
        <f t="shared" si="42"/>
        <v>480144.80914978555</v>
      </c>
      <c r="M60" s="5">
        <f t="shared" si="32"/>
        <v>4800648.6107255248</v>
      </c>
      <c r="N60" s="33">
        <f t="shared" si="43"/>
        <v>49.745679468694739</v>
      </c>
      <c r="O60" s="4"/>
      <c r="Q60" s="27" t="s">
        <v>46</v>
      </c>
      <c r="R60" s="29">
        <f t="shared" si="33"/>
        <v>96503.83032252283</v>
      </c>
      <c r="S60" s="29">
        <f t="shared" si="34"/>
        <v>480144.80914978555</v>
      </c>
      <c r="T60" s="35">
        <f t="shared" si="35"/>
        <v>49.745679468694739</v>
      </c>
      <c r="U60" s="42">
        <v>0.95736753435116873</v>
      </c>
      <c r="V60" s="43">
        <f t="shared" si="48"/>
        <v>4.2632465648831275E-2</v>
      </c>
      <c r="W60" s="29">
        <f t="shared" si="44"/>
        <v>459675.05206724268</v>
      </c>
      <c r="X60" s="29">
        <f t="shared" si="36"/>
        <v>4110868.2353326753</v>
      </c>
      <c r="Y60" s="35">
        <f t="shared" si="45"/>
        <v>42.59798001378654</v>
      </c>
      <c r="Z60" s="36">
        <f t="shared" si="46"/>
        <v>7.1476994549081994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4200</v>
      </c>
      <c r="E61" s="49">
        <f t="shared" si="37"/>
        <v>12</v>
      </c>
      <c r="F61" s="3">
        <f t="shared" si="38"/>
        <v>2.8571428571428571E-3</v>
      </c>
      <c r="G61" s="2">
        <v>0.5</v>
      </c>
      <c r="H61" s="3">
        <f t="shared" si="39"/>
        <v>1.4184397163120567E-2</v>
      </c>
      <c r="I61" s="3">
        <f t="shared" si="40"/>
        <v>0.98581560283687941</v>
      </c>
      <c r="J61" s="5">
        <f t="shared" si="47"/>
        <v>95554.093337391387</v>
      </c>
      <c r="K61" s="5">
        <f t="shared" si="41"/>
        <v>1355.3772104594523</v>
      </c>
      <c r="L61" s="5">
        <f t="shared" si="42"/>
        <v>474382.02366080828</v>
      </c>
      <c r="M61" s="5">
        <f t="shared" si="32"/>
        <v>4320503.8015757389</v>
      </c>
      <c r="N61" s="33">
        <f t="shared" si="43"/>
        <v>45.2152665644631</v>
      </c>
      <c r="O61" s="4"/>
      <c r="Q61" s="27" t="s">
        <v>48</v>
      </c>
      <c r="R61" s="29">
        <f t="shared" si="33"/>
        <v>95554.093337391387</v>
      </c>
      <c r="S61" s="29">
        <f t="shared" si="34"/>
        <v>474382.02366080828</v>
      </c>
      <c r="T61" s="35">
        <f t="shared" si="35"/>
        <v>45.2152665644631</v>
      </c>
      <c r="U61" s="42">
        <v>0.95681081085376496</v>
      </c>
      <c r="V61" s="43">
        <f t="shared" si="48"/>
        <v>4.3189189146235041E-2</v>
      </c>
      <c r="W61" s="29">
        <f t="shared" si="44"/>
        <v>453893.84871334786</v>
      </c>
      <c r="X61" s="29">
        <f t="shared" si="36"/>
        <v>3651193.1832654327</v>
      </c>
      <c r="Y61" s="35">
        <f t="shared" si="45"/>
        <v>38.21074593187187</v>
      </c>
      <c r="Z61" s="36">
        <f t="shared" si="46"/>
        <v>7.0045206325912304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4441</v>
      </c>
      <c r="E62" s="49">
        <f t="shared" si="37"/>
        <v>13</v>
      </c>
      <c r="F62" s="3">
        <f t="shared" si="38"/>
        <v>2.9272686331907227E-3</v>
      </c>
      <c r="G62" s="2">
        <v>0.5</v>
      </c>
      <c r="H62" s="3">
        <f t="shared" si="39"/>
        <v>1.4530010059237732E-2</v>
      </c>
      <c r="I62" s="3">
        <f t="shared" si="40"/>
        <v>0.98546998994076229</v>
      </c>
      <c r="J62" s="5">
        <f t="shared" si="47"/>
        <v>94198.716126931933</v>
      </c>
      <c r="K62" s="5">
        <f t="shared" si="41"/>
        <v>1368.7082928916006</v>
      </c>
      <c r="L62" s="5">
        <f t="shared" si="42"/>
        <v>467571.80990243069</v>
      </c>
      <c r="M62" s="5">
        <f t="shared" si="32"/>
        <v>3846121.7779149311</v>
      </c>
      <c r="N62" s="33">
        <f t="shared" si="43"/>
        <v>40.829874716469767</v>
      </c>
      <c r="O62" s="4"/>
      <c r="Q62" s="27" t="s">
        <v>50</v>
      </c>
      <c r="R62" s="29">
        <f t="shared" si="33"/>
        <v>94198.716126931933</v>
      </c>
      <c r="S62" s="29">
        <f t="shared" si="34"/>
        <v>467571.80990243069</v>
      </c>
      <c r="T62" s="35">
        <f t="shared" si="35"/>
        <v>40.829874716469767</v>
      </c>
      <c r="U62" s="42">
        <v>0.94800928093814252</v>
      </c>
      <c r="V62" s="43">
        <f t="shared" si="48"/>
        <v>5.1990719061857482E-2</v>
      </c>
      <c r="W62" s="29">
        <f t="shared" si="44"/>
        <v>443262.41529254918</v>
      </c>
      <c r="X62" s="29">
        <f t="shared" si="36"/>
        <v>3197299.334552085</v>
      </c>
      <c r="Y62" s="35">
        <f t="shared" si="45"/>
        <v>33.942069128030923</v>
      </c>
      <c r="Z62" s="36">
        <f t="shared" si="46"/>
        <v>6.8878055884388445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4885</v>
      </c>
      <c r="E63" s="49">
        <f t="shared" si="37"/>
        <v>30</v>
      </c>
      <c r="F63" s="3">
        <f t="shared" si="38"/>
        <v>6.1412487205731829E-3</v>
      </c>
      <c r="G63" s="2">
        <v>0.5</v>
      </c>
      <c r="H63" s="3">
        <f t="shared" si="39"/>
        <v>3.0241935483870969E-2</v>
      </c>
      <c r="I63" s="3">
        <f t="shared" si="40"/>
        <v>0.969758064516129</v>
      </c>
      <c r="J63" s="5">
        <f t="shared" si="47"/>
        <v>92830.007834040342</v>
      </c>
      <c r="K63" s="5">
        <f t="shared" si="41"/>
        <v>2807.3591078842846</v>
      </c>
      <c r="L63" s="5">
        <f t="shared" si="42"/>
        <v>457131.641400491</v>
      </c>
      <c r="M63" s="5">
        <f t="shared" si="32"/>
        <v>3378549.9680125006</v>
      </c>
      <c r="N63" s="33">
        <f t="shared" si="43"/>
        <v>36.395019744613244</v>
      </c>
      <c r="O63" s="4"/>
      <c r="Q63" s="27" t="s">
        <v>52</v>
      </c>
      <c r="R63" s="29">
        <f t="shared" si="33"/>
        <v>92830.007834040342</v>
      </c>
      <c r="S63" s="29">
        <f t="shared" si="34"/>
        <v>457131.641400491</v>
      </c>
      <c r="T63" s="35">
        <f t="shared" si="35"/>
        <v>36.395019744613244</v>
      </c>
      <c r="U63" s="42">
        <v>0.94216194080535964</v>
      </c>
      <c r="V63" s="43">
        <f t="shared" si="48"/>
        <v>5.7838059194640357E-2</v>
      </c>
      <c r="W63" s="29">
        <f t="shared" si="44"/>
        <v>430692.03446542629</v>
      </c>
      <c r="X63" s="29">
        <f t="shared" si="36"/>
        <v>2754036.9192595356</v>
      </c>
      <c r="Y63" s="35">
        <f t="shared" si="45"/>
        <v>29.66752867438241</v>
      </c>
      <c r="Z63" s="36">
        <f t="shared" si="46"/>
        <v>6.7274910702308333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5069</v>
      </c>
      <c r="E64" s="49">
        <f t="shared" si="37"/>
        <v>29</v>
      </c>
      <c r="F64" s="3">
        <f t="shared" si="38"/>
        <v>5.7210495166699548E-3</v>
      </c>
      <c r="G64" s="2">
        <v>0.5</v>
      </c>
      <c r="H64" s="3">
        <f t="shared" si="39"/>
        <v>2.8201886608966258E-2</v>
      </c>
      <c r="I64" s="3">
        <f t="shared" si="40"/>
        <v>0.97179811339103372</v>
      </c>
      <c r="J64" s="5">
        <f t="shared" si="47"/>
        <v>90022.648726156054</v>
      </c>
      <c r="K64" s="5">
        <f t="shared" si="41"/>
        <v>2538.808531613854</v>
      </c>
      <c r="L64" s="5">
        <f t="shared" si="42"/>
        <v>443766.22230174555</v>
      </c>
      <c r="M64" s="5">
        <f t="shared" si="32"/>
        <v>2921418.3266120097</v>
      </c>
      <c r="N64" s="33">
        <f t="shared" si="43"/>
        <v>32.45203699236626</v>
      </c>
      <c r="O64" s="4"/>
      <c r="Q64" s="27" t="s">
        <v>54</v>
      </c>
      <c r="R64" s="29">
        <f t="shared" si="33"/>
        <v>90022.648726156054</v>
      </c>
      <c r="S64" s="29">
        <f t="shared" si="34"/>
        <v>443766.22230174555</v>
      </c>
      <c r="T64" s="35">
        <f t="shared" si="35"/>
        <v>32.45203699236626</v>
      </c>
      <c r="U64" s="42">
        <v>0.92489605986448908</v>
      </c>
      <c r="V64" s="43">
        <f t="shared" si="48"/>
        <v>7.5103940135510916E-2</v>
      </c>
      <c r="W64" s="29">
        <f t="shared" si="44"/>
        <v>410437.63050783344</v>
      </c>
      <c r="X64" s="29">
        <f t="shared" si="36"/>
        <v>2323344.8847941095</v>
      </c>
      <c r="Y64" s="35">
        <f t="shared" si="45"/>
        <v>25.808448403485624</v>
      </c>
      <c r="Z64" s="36">
        <f t="shared" si="46"/>
        <v>6.6435885888806361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5081</v>
      </c>
      <c r="E65" s="49">
        <f t="shared" si="37"/>
        <v>35</v>
      </c>
      <c r="F65" s="3">
        <f t="shared" si="38"/>
        <v>6.8884077937413895E-3</v>
      </c>
      <c r="G65" s="2">
        <v>0.5</v>
      </c>
      <c r="H65" s="3">
        <f t="shared" si="39"/>
        <v>3.3858953274644485E-2</v>
      </c>
      <c r="I65" s="3">
        <f t="shared" si="40"/>
        <v>0.9661410467253555</v>
      </c>
      <c r="J65" s="5">
        <f t="shared" si="47"/>
        <v>87483.840194542194</v>
      </c>
      <c r="K65" s="5">
        <f t="shared" si="41"/>
        <v>2962.1112574334693</v>
      </c>
      <c r="L65" s="5">
        <f t="shared" si="42"/>
        <v>430013.92282912729</v>
      </c>
      <c r="M65" s="5">
        <f t="shared" si="32"/>
        <v>2477652.1043102643</v>
      </c>
      <c r="N65" s="33">
        <f t="shared" si="43"/>
        <v>28.32125451741242</v>
      </c>
      <c r="O65" s="4"/>
      <c r="Q65" s="27" t="s">
        <v>56</v>
      </c>
      <c r="R65" s="29">
        <f t="shared" si="33"/>
        <v>87483.840194542194</v>
      </c>
      <c r="S65" s="29">
        <f t="shared" si="34"/>
        <v>430013.92282912729</v>
      </c>
      <c r="T65" s="35">
        <f t="shared" si="35"/>
        <v>28.32125451741242</v>
      </c>
      <c r="U65" s="42">
        <v>0.89970667843387275</v>
      </c>
      <c r="V65" s="43">
        <f t="shared" si="48"/>
        <v>0.10029332156612725</v>
      </c>
      <c r="W65" s="29">
        <f t="shared" si="44"/>
        <v>386886.39818891382</v>
      </c>
      <c r="X65" s="29">
        <f t="shared" si="36"/>
        <v>1912907.2542862762</v>
      </c>
      <c r="Y65" s="35">
        <f t="shared" si="45"/>
        <v>21.865835450666644</v>
      </c>
      <c r="Z65" s="36">
        <f t="shared" si="46"/>
        <v>6.455419066745776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3935</v>
      </c>
      <c r="E66" s="49">
        <f t="shared" si="37"/>
        <v>40</v>
      </c>
      <c r="F66" s="3">
        <f t="shared" si="38"/>
        <v>1.0165184243964422E-2</v>
      </c>
      <c r="G66" s="2">
        <v>0.5</v>
      </c>
      <c r="H66" s="3">
        <f t="shared" si="39"/>
        <v>4.9566294919454773E-2</v>
      </c>
      <c r="I66" s="3">
        <f t="shared" si="40"/>
        <v>0.95043370508054525</v>
      </c>
      <c r="J66" s="5">
        <f t="shared" si="47"/>
        <v>84521.728937108724</v>
      </c>
      <c r="K66" s="5">
        <f t="shared" si="41"/>
        <v>4189.4289435989458</v>
      </c>
      <c r="L66" s="5">
        <f t="shared" si="42"/>
        <v>412135.07232654619</v>
      </c>
      <c r="M66" s="5">
        <f t="shared" si="32"/>
        <v>2047638.1814811369</v>
      </c>
      <c r="N66" s="33">
        <f t="shared" si="43"/>
        <v>24.226174821917709</v>
      </c>
      <c r="O66" s="4"/>
      <c r="Q66" s="27" t="s">
        <v>58</v>
      </c>
      <c r="R66" s="29">
        <f t="shared" si="33"/>
        <v>84521.728937108724</v>
      </c>
      <c r="S66" s="29">
        <f t="shared" si="34"/>
        <v>412135.07232654619</v>
      </c>
      <c r="T66" s="35">
        <f t="shared" si="35"/>
        <v>24.226174821917709</v>
      </c>
      <c r="U66" s="42">
        <v>0.86438699185239576</v>
      </c>
      <c r="V66" s="43">
        <f t="shared" si="48"/>
        <v>0.13561300814760424</v>
      </c>
      <c r="W66" s="29">
        <f t="shared" si="44"/>
        <v>356244.19540521281</v>
      </c>
      <c r="X66" s="29">
        <f t="shared" si="36"/>
        <v>1526020.8560973625</v>
      </c>
      <c r="Y66" s="35">
        <f t="shared" si="45"/>
        <v>18.054775680616405</v>
      </c>
      <c r="Z66" s="36">
        <f t="shared" si="46"/>
        <v>6.1713991413013041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3065</v>
      </c>
      <c r="E67" s="49">
        <f t="shared" si="37"/>
        <v>40</v>
      </c>
      <c r="F67" s="3">
        <f t="shared" si="38"/>
        <v>1.3050570962479609E-2</v>
      </c>
      <c r="G67" s="2">
        <v>0.5</v>
      </c>
      <c r="H67" s="3">
        <f t="shared" si="39"/>
        <v>6.3191153238546613E-2</v>
      </c>
      <c r="I67" s="3">
        <f t="shared" si="40"/>
        <v>0.93680884676145337</v>
      </c>
      <c r="J67" s="5">
        <f t="shared" si="47"/>
        <v>80332.299993509776</v>
      </c>
      <c r="K67" s="5">
        <f t="shared" si="41"/>
        <v>5076.290678894773</v>
      </c>
      <c r="L67" s="5">
        <f t="shared" si="42"/>
        <v>388970.77327031188</v>
      </c>
      <c r="M67" s="5">
        <f t="shared" si="32"/>
        <v>1635503.1091545909</v>
      </c>
      <c r="N67" s="33">
        <f t="shared" si="43"/>
        <v>20.359221748745234</v>
      </c>
      <c r="O67" s="4"/>
      <c r="Q67" s="27" t="s">
        <v>60</v>
      </c>
      <c r="R67" s="29">
        <f t="shared" si="33"/>
        <v>80332.299993509776</v>
      </c>
      <c r="S67" s="29">
        <f t="shared" si="34"/>
        <v>388970.77327031188</v>
      </c>
      <c r="T67" s="35">
        <f t="shared" si="35"/>
        <v>20.359221748745234</v>
      </c>
      <c r="U67" s="42">
        <v>0.82345390469096191</v>
      </c>
      <c r="V67" s="43">
        <f t="shared" si="48"/>
        <v>0.17654609530903809</v>
      </c>
      <c r="W67" s="29">
        <f t="shared" si="44"/>
        <v>320299.50206010113</v>
      </c>
      <c r="X67" s="29">
        <f t="shared" si="36"/>
        <v>1169776.6606921498</v>
      </c>
      <c r="Y67" s="35">
        <f t="shared" si="45"/>
        <v>14.56172250497818</v>
      </c>
      <c r="Z67" s="36">
        <f t="shared" si="46"/>
        <v>5.7974992437670547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2161</v>
      </c>
      <c r="E68" s="49">
        <f t="shared" si="37"/>
        <v>57</v>
      </c>
      <c r="F68" s="3">
        <f t="shared" si="38"/>
        <v>2.6376677464136973E-2</v>
      </c>
      <c r="G68" s="2">
        <v>0.5</v>
      </c>
      <c r="H68" s="3">
        <f t="shared" si="39"/>
        <v>0.12372476665943129</v>
      </c>
      <c r="I68" s="3">
        <f t="shared" si="40"/>
        <v>0.87627523334056867</v>
      </c>
      <c r="J68" s="5">
        <f t="shared" si="47"/>
        <v>75256.009314615003</v>
      </c>
      <c r="K68" s="5">
        <f t="shared" si="41"/>
        <v>9311.0321921707291</v>
      </c>
      <c r="L68" s="5">
        <f t="shared" si="42"/>
        <v>353002.46609264816</v>
      </c>
      <c r="M68" s="5">
        <f t="shared" si="32"/>
        <v>1246532.3358842791</v>
      </c>
      <c r="N68" s="33">
        <f t="shared" si="43"/>
        <v>16.563891006670715</v>
      </c>
      <c r="O68" s="4"/>
      <c r="Q68" s="27" t="s">
        <v>62</v>
      </c>
      <c r="R68" s="29">
        <f t="shared" si="33"/>
        <v>75256.009314615003</v>
      </c>
      <c r="S68" s="29">
        <f t="shared" si="34"/>
        <v>353002.46609264816</v>
      </c>
      <c r="T68" s="35">
        <f t="shared" si="35"/>
        <v>16.563891006670715</v>
      </c>
      <c r="U68" s="42">
        <v>0.7557222850963411</v>
      </c>
      <c r="V68" s="43">
        <f t="shared" si="48"/>
        <v>0.2442777149036589</v>
      </c>
      <c r="W68" s="29">
        <f t="shared" si="44"/>
        <v>266771.83032017975</v>
      </c>
      <c r="X68" s="29">
        <f t="shared" si="36"/>
        <v>849477.15863204864</v>
      </c>
      <c r="Y68" s="35">
        <f t="shared" si="45"/>
        <v>11.28783158140538</v>
      </c>
      <c r="Z68" s="36">
        <f t="shared" si="46"/>
        <v>5.2760594252653359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1489</v>
      </c>
      <c r="E69" s="49">
        <f t="shared" si="37"/>
        <v>66</v>
      </c>
      <c r="F69" s="3">
        <f t="shared" si="38"/>
        <v>4.4325050369375417E-2</v>
      </c>
      <c r="G69" s="2">
        <v>0.5</v>
      </c>
      <c r="H69" s="3">
        <f t="shared" si="39"/>
        <v>0.19951632406287786</v>
      </c>
      <c r="I69" s="3">
        <f t="shared" si="40"/>
        <v>0.80048367593712211</v>
      </c>
      <c r="J69" s="5">
        <f t="shared" si="47"/>
        <v>65944.977122444267</v>
      </c>
      <c r="K69" s="5">
        <f t="shared" si="41"/>
        <v>13157.099425880657</v>
      </c>
      <c r="L69" s="5">
        <f t="shared" si="42"/>
        <v>296832.13704751967</v>
      </c>
      <c r="M69" s="5">
        <f t="shared" si="32"/>
        <v>893529.86979163089</v>
      </c>
      <c r="N69" s="33">
        <f t="shared" si="43"/>
        <v>13.549627413359424</v>
      </c>
      <c r="O69" s="4"/>
      <c r="Q69" s="27" t="s">
        <v>64</v>
      </c>
      <c r="R69" s="29">
        <f t="shared" si="33"/>
        <v>65944.977122444267</v>
      </c>
      <c r="S69" s="29">
        <f t="shared" si="34"/>
        <v>296832.13704751967</v>
      </c>
      <c r="T69" s="35">
        <f t="shared" si="35"/>
        <v>13.549627413359424</v>
      </c>
      <c r="U69" s="42">
        <v>0.69850988448397933</v>
      </c>
      <c r="V69" s="43">
        <f t="shared" si="48"/>
        <v>0.30149011551602067</v>
      </c>
      <c r="W69" s="29">
        <f t="shared" si="44"/>
        <v>207340.1817601957</v>
      </c>
      <c r="X69" s="29">
        <f t="shared" si="36"/>
        <v>582705.32831186883</v>
      </c>
      <c r="Y69" s="35">
        <f t="shared" si="45"/>
        <v>8.8362352030227029</v>
      </c>
      <c r="Z69" s="36">
        <f t="shared" si="46"/>
        <v>4.7133922103367212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910</v>
      </c>
      <c r="E70" s="49">
        <f t="shared" si="37"/>
        <v>53</v>
      </c>
      <c r="F70" s="3">
        <f t="shared" si="38"/>
        <v>5.8241758241758243E-2</v>
      </c>
      <c r="G70" s="2">
        <v>0.5</v>
      </c>
      <c r="H70" s="3">
        <f t="shared" si="39"/>
        <v>0.25419664268585135</v>
      </c>
      <c r="I70" s="3">
        <f t="shared" si="40"/>
        <v>0.74580335731414871</v>
      </c>
      <c r="J70" s="5">
        <f t="shared" si="47"/>
        <v>52787.877696563606</v>
      </c>
      <c r="K70" s="5">
        <f t="shared" si="41"/>
        <v>13418.501284977801</v>
      </c>
      <c r="L70" s="5">
        <f t="shared" si="42"/>
        <v>230393.13527037355</v>
      </c>
      <c r="M70" s="5">
        <f t="shared" si="32"/>
        <v>596697.73274411121</v>
      </c>
      <c r="N70" s="33">
        <f t="shared" si="43"/>
        <v>11.303688626658978</v>
      </c>
      <c r="O70" s="4"/>
      <c r="Q70" s="27" t="s">
        <v>66</v>
      </c>
      <c r="R70" s="29">
        <f t="shared" si="33"/>
        <v>52787.877696563606</v>
      </c>
      <c r="S70" s="29">
        <f t="shared" si="34"/>
        <v>230393.13527037355</v>
      </c>
      <c r="T70" s="35">
        <f t="shared" si="35"/>
        <v>11.303688626658978</v>
      </c>
      <c r="U70" s="42">
        <v>0.67065690345363116</v>
      </c>
      <c r="V70" s="43">
        <f t="shared" si="48"/>
        <v>0.32934309654636884</v>
      </c>
      <c r="W70" s="29">
        <f t="shared" si="44"/>
        <v>154514.74667740229</v>
      </c>
      <c r="X70" s="29">
        <f t="shared" si="36"/>
        <v>375365.14655167313</v>
      </c>
      <c r="Y70" s="35">
        <f t="shared" si="45"/>
        <v>7.1108209485017566</v>
      </c>
      <c r="Z70" s="36">
        <f t="shared" si="46"/>
        <v>4.1928676781572216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513</v>
      </c>
      <c r="E71" s="49">
        <f t="shared" si="49"/>
        <v>37</v>
      </c>
      <c r="F71" s="3">
        <f t="shared" si="38"/>
        <v>7.2124756335282647E-2</v>
      </c>
      <c r="G71" s="2">
        <v>0.5</v>
      </c>
      <c r="H71" s="3">
        <f t="shared" si="39"/>
        <v>0.30553261767134599</v>
      </c>
      <c r="I71" s="3">
        <f t="shared" si="40"/>
        <v>0.69446738232865401</v>
      </c>
      <c r="J71" s="5">
        <f t="shared" si="47"/>
        <v>39369.376411585807</v>
      </c>
      <c r="K71" s="5">
        <f t="shared" si="41"/>
        <v>12028.628631120353</v>
      </c>
      <c r="L71" s="5">
        <f t="shared" si="42"/>
        <v>166775.31048012813</v>
      </c>
      <c r="M71" s="5">
        <f>L71+M72</f>
        <v>366304.59747373773</v>
      </c>
      <c r="N71" s="33">
        <f t="shared" si="43"/>
        <v>9.304302756645642</v>
      </c>
      <c r="O71" s="4"/>
      <c r="Q71" s="27" t="s">
        <v>68</v>
      </c>
      <c r="R71" s="29">
        <f t="shared" si="33"/>
        <v>39369.376411585807</v>
      </c>
      <c r="S71" s="29">
        <f t="shared" si="34"/>
        <v>166775.31048012813</v>
      </c>
      <c r="T71" s="35">
        <f t="shared" si="35"/>
        <v>9.304302756645642</v>
      </c>
      <c r="U71" s="42">
        <v>0.63527807449444496</v>
      </c>
      <c r="V71" s="43">
        <f t="shared" si="48"/>
        <v>0.36472192550555504</v>
      </c>
      <c r="W71" s="29">
        <f t="shared" si="44"/>
        <v>105948.69811502902</v>
      </c>
      <c r="X71" s="29">
        <f>X72+W71</f>
        <v>220850.39987427084</v>
      </c>
      <c r="Y71" s="35">
        <f t="shared" si="45"/>
        <v>5.6097002290663136</v>
      </c>
      <c r="Z71" s="36">
        <f t="shared" si="46"/>
        <v>3.6946025275793284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343</v>
      </c>
      <c r="E72" s="50">
        <f t="shared" si="49"/>
        <v>47</v>
      </c>
      <c r="F72" s="17">
        <f t="shared" si="38"/>
        <v>0.13702623906705538</v>
      </c>
      <c r="G72" s="12"/>
      <c r="H72" s="17">
        <v>1</v>
      </c>
      <c r="I72" s="17">
        <f t="shared" si="40"/>
        <v>0</v>
      </c>
      <c r="J72" s="21">
        <f t="shared" si="47"/>
        <v>27340.747780465452</v>
      </c>
      <c r="K72" s="21">
        <f t="shared" si="41"/>
        <v>27340.747780465452</v>
      </c>
      <c r="L72" s="21">
        <f>K72/F72</f>
        <v>199529.2869936096</v>
      </c>
      <c r="M72" s="21">
        <f>L72</f>
        <v>199529.2869936096</v>
      </c>
      <c r="N72" s="34">
        <f t="shared" si="43"/>
        <v>7.297872340425533</v>
      </c>
      <c r="O72" s="4"/>
      <c r="Q72" s="30" t="s">
        <v>69</v>
      </c>
      <c r="R72" s="31">
        <f t="shared" si="33"/>
        <v>27340.747780465452</v>
      </c>
      <c r="S72" s="31">
        <f t="shared" si="34"/>
        <v>199529.2869936096</v>
      </c>
      <c r="T72" s="38">
        <f t="shared" si="35"/>
        <v>7.297872340425533</v>
      </c>
      <c r="U72" s="44">
        <v>0.57586384179742911</v>
      </c>
      <c r="V72" s="45">
        <f t="shared" si="48"/>
        <v>0.42413615820257089</v>
      </c>
      <c r="W72" s="31">
        <f t="shared" si="44"/>
        <v>114901.70175924183</v>
      </c>
      <c r="X72" s="31">
        <f>W72</f>
        <v>114901.70175924183</v>
      </c>
      <c r="Y72" s="38">
        <f t="shared" si="45"/>
        <v>4.2025808029046425</v>
      </c>
      <c r="Z72" s="37">
        <f t="shared" si="46"/>
        <v>3.0952915375208905</v>
      </c>
    </row>
    <row r="73" spans="1:26" s="2" customFormat="1" ht="13.2" x14ac:dyDescent="0.25">
      <c r="B73" s="2" t="s">
        <v>70</v>
      </c>
      <c r="D73" s="25">
        <f>SUM(D54:D72)</f>
        <v>58802</v>
      </c>
      <c r="E73" s="25">
        <f>SUM(E54:E72)</f>
        <v>490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69.130345865258064</v>
      </c>
      <c r="F78" s="55">
        <f>$Y$4</f>
        <v>63.113124420054731</v>
      </c>
      <c r="G78" s="55">
        <f>E78-F78</f>
        <v>6.017221445203333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76.234362301953666</v>
      </c>
      <c r="F79" s="55">
        <f>$Y$29</f>
        <v>67.628091339968819</v>
      </c>
      <c r="G79" s="55">
        <f t="shared" ref="G79:G80" si="50">E79-F79</f>
        <v>8.6062709619848476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72.461451918309479</v>
      </c>
      <c r="F80" s="55">
        <f>$Y$54</f>
        <v>64.633942509468085</v>
      </c>
      <c r="G80" s="55">
        <f t="shared" si="50"/>
        <v>7.8275094088413937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ECD38-AD32-D242-9CED-69894580B79A}">
  <dimension ref="A1:Z80"/>
  <sheetViews>
    <sheetView topLeftCell="A51" workbookViewId="0">
      <selection activeCell="A51" sqref="A1:XFD1048576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1" t="s">
        <v>87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Q1" s="66" t="s">
        <v>90</v>
      </c>
      <c r="R1" s="67"/>
      <c r="S1" s="67"/>
      <c r="T1" s="67"/>
      <c r="U1" s="67"/>
      <c r="V1" s="67"/>
      <c r="W1" s="67"/>
      <c r="X1" s="67"/>
      <c r="Y1" s="67"/>
      <c r="Z1" s="68"/>
    </row>
    <row r="2" spans="1:26" s="9" customFormat="1" ht="35.549999999999997" customHeight="1" x14ac:dyDescent="0.25">
      <c r="A2" s="7"/>
      <c r="B2" s="62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70" t="s">
        <v>15</v>
      </c>
      <c r="V2" s="70" t="s">
        <v>16</v>
      </c>
      <c r="W2" s="71" t="s">
        <v>17</v>
      </c>
      <c r="X2" s="71" t="s">
        <v>18</v>
      </c>
      <c r="Y2" s="72" t="s">
        <v>19</v>
      </c>
      <c r="Z2" s="72" t="s">
        <v>20</v>
      </c>
    </row>
    <row r="3" spans="1:26" s="10" customFormat="1" ht="23.25" customHeight="1" thickBot="1" x14ac:dyDescent="0.35">
      <c r="B3" s="63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0"/>
      <c r="V3" s="70"/>
      <c r="W3" s="71"/>
      <c r="X3" s="71"/>
      <c r="Y3" s="72"/>
      <c r="Z3" s="72"/>
    </row>
    <row r="4" spans="1:26" s="2" customFormat="1" x14ac:dyDescent="0.25">
      <c r="A4" s="2">
        <v>1</v>
      </c>
      <c r="B4" s="1">
        <v>0</v>
      </c>
      <c r="C4" s="1">
        <v>1</v>
      </c>
      <c r="D4">
        <v>194</v>
      </c>
      <c r="E4" s="51">
        <v>1</v>
      </c>
      <c r="F4" s="3">
        <f>E4/D4</f>
        <v>5.1546391752577319E-3</v>
      </c>
      <c r="G4" s="2">
        <v>0.3</v>
      </c>
      <c r="H4" s="18">
        <f>C4*F4/(1+(1-G4)*C4*F4)</f>
        <v>5.136106831022085E-3</v>
      </c>
      <c r="I4" s="18">
        <f>1-H4</f>
        <v>0.99486389316897794</v>
      </c>
      <c r="J4" s="41">
        <v>100000</v>
      </c>
      <c r="K4" s="20">
        <f>J4*H4</f>
        <v>513.61068310220855</v>
      </c>
      <c r="L4" s="20">
        <f>C4*(J5+G4*K4)</f>
        <v>99640.472521828458</v>
      </c>
      <c r="M4" s="5">
        <f t="shared" ref="M4:M20" si="0">L4+M5</f>
        <v>6812299.366150517</v>
      </c>
      <c r="N4" s="32">
        <f>M4/J4</f>
        <v>68.122993661505177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99640.472521828458</v>
      </c>
      <c r="T4" s="35">
        <f t="shared" ref="T4:T22" si="3">N4</f>
        <v>68.122993661505177</v>
      </c>
      <c r="U4" s="42">
        <v>0.96680194174873568</v>
      </c>
      <c r="V4" s="43">
        <f>1-U4</f>
        <v>3.3198058251264317E-2</v>
      </c>
      <c r="W4" s="29">
        <f>S4*U4</f>
        <v>96332.602310865303</v>
      </c>
      <c r="X4" s="29">
        <f t="shared" ref="X4:X20" si="4">X5+W4</f>
        <v>6234815.4362316774</v>
      </c>
      <c r="Y4" s="40">
        <f>X4/R4</f>
        <v>62.348154362316777</v>
      </c>
      <c r="Z4" s="36">
        <f>T4-Y4</f>
        <v>5.7748392991884003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1053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99486.389316897796</v>
      </c>
      <c r="K5" s="5">
        <f t="shared" ref="K5:K22" si="8">J5*H5</f>
        <v>0</v>
      </c>
      <c r="L5" s="5">
        <f t="shared" ref="L5:L21" si="9">C5*(J6+G5*K5)</f>
        <v>397945.55726759118</v>
      </c>
      <c r="M5" s="5">
        <f t="shared" si="0"/>
        <v>6712658.8936286885</v>
      </c>
      <c r="N5" s="33">
        <f t="shared" ref="N5:N22" si="10">M5/J5</f>
        <v>67.473138182215052</v>
      </c>
      <c r="O5" s="4"/>
      <c r="Q5" s="27" t="s">
        <v>36</v>
      </c>
      <c r="R5" s="29">
        <f t="shared" si="1"/>
        <v>99486.389316897796</v>
      </c>
      <c r="S5" s="29">
        <f t="shared" si="2"/>
        <v>397945.55726759118</v>
      </c>
      <c r="T5" s="35">
        <f t="shared" si="3"/>
        <v>67.473138182215052</v>
      </c>
      <c r="U5" s="42">
        <v>0.96680194174873568</v>
      </c>
      <c r="V5" s="43">
        <f>1-U5</f>
        <v>3.3198058251264317E-2</v>
      </c>
      <c r="W5" s="29">
        <f t="shared" ref="W5:W22" si="11">S5*U5</f>
        <v>384734.53747658985</v>
      </c>
      <c r="X5" s="29">
        <f t="shared" si="4"/>
        <v>6138482.8339208122</v>
      </c>
      <c r="Y5" s="35">
        <f t="shared" ref="Y5:Y22" si="12">X5/R5</f>
        <v>61.701735042043474</v>
      </c>
      <c r="Z5" s="36">
        <f t="shared" ref="Z5:Z22" si="13">T5-Y5</f>
        <v>5.7714031401715786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1722</v>
      </c>
      <c r="E6" s="51">
        <v>1</v>
      </c>
      <c r="F6" s="3">
        <f t="shared" si="5"/>
        <v>5.8072009291521487E-4</v>
      </c>
      <c r="G6" s="2">
        <v>0.5</v>
      </c>
      <c r="H6" s="3">
        <f t="shared" si="6"/>
        <v>2.8993911278631487E-3</v>
      </c>
      <c r="I6" s="3">
        <f t="shared" si="7"/>
        <v>0.99710060887213681</v>
      </c>
      <c r="J6" s="5">
        <f t="shared" ref="J6:J22" si="14">I5*J5</f>
        <v>99486.389316897796</v>
      </c>
      <c r="K6" s="5">
        <f t="shared" si="8"/>
        <v>288.44995452855261</v>
      </c>
      <c r="L6" s="5">
        <f t="shared" si="9"/>
        <v>496710.82169816765</v>
      </c>
      <c r="M6" s="5">
        <f t="shared" si="0"/>
        <v>6314713.3363610972</v>
      </c>
      <c r="N6" s="33">
        <f t="shared" si="10"/>
        <v>63.473138182215052</v>
      </c>
      <c r="O6" s="4"/>
      <c r="Q6" s="27" t="s">
        <v>38</v>
      </c>
      <c r="R6" s="29">
        <f t="shared" si="1"/>
        <v>99486.389316897796</v>
      </c>
      <c r="S6" s="29">
        <f t="shared" si="2"/>
        <v>496710.82169816765</v>
      </c>
      <c r="T6" s="35">
        <f t="shared" si="3"/>
        <v>63.473138182215052</v>
      </c>
      <c r="U6" s="42">
        <v>0.96680194174873568</v>
      </c>
      <c r="V6" s="43">
        <f>1-U6</f>
        <v>3.3198058251264317E-2</v>
      </c>
      <c r="W6" s="29">
        <f t="shared" si="11"/>
        <v>480220.98690539855</v>
      </c>
      <c r="X6" s="29">
        <f t="shared" si="4"/>
        <v>5753748.2964442223</v>
      </c>
      <c r="Y6" s="35">
        <f t="shared" si="12"/>
        <v>57.834527275048529</v>
      </c>
      <c r="Z6" s="36">
        <f t="shared" si="13"/>
        <v>5.6386109071665231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2102</v>
      </c>
      <c r="E7" s="51">
        <v>3</v>
      </c>
      <c r="F7" s="3">
        <f t="shared" si="5"/>
        <v>1.4272121788772598E-3</v>
      </c>
      <c r="G7" s="2">
        <v>0.5</v>
      </c>
      <c r="H7" s="3">
        <f t="shared" si="6"/>
        <v>7.1106897369044792E-3</v>
      </c>
      <c r="I7" s="3">
        <f t="shared" si="7"/>
        <v>0.99288931026309557</v>
      </c>
      <c r="J7" s="5">
        <f t="shared" si="14"/>
        <v>99197.939362369245</v>
      </c>
      <c r="K7" s="5">
        <f t="shared" si="8"/>
        <v>705.36576934607183</v>
      </c>
      <c r="L7" s="5">
        <f t="shared" si="9"/>
        <v>494226.28238848108</v>
      </c>
      <c r="M7" s="5">
        <f t="shared" si="0"/>
        <v>5818002.5146629298</v>
      </c>
      <c r="N7" s="33">
        <f t="shared" si="10"/>
        <v>58.650437217347985</v>
      </c>
      <c r="O7" s="4"/>
      <c r="Q7" s="27" t="s">
        <v>40</v>
      </c>
      <c r="R7" s="29">
        <f t="shared" si="1"/>
        <v>99197.939362369245</v>
      </c>
      <c r="S7" s="29">
        <f t="shared" si="2"/>
        <v>494226.28238848108</v>
      </c>
      <c r="T7" s="35">
        <f t="shared" si="3"/>
        <v>58.650437217347985</v>
      </c>
      <c r="U7" s="42">
        <v>0.96680194174873568</v>
      </c>
      <c r="V7" s="43">
        <f>1-U7</f>
        <v>3.3198058251264317E-2</v>
      </c>
      <c r="W7" s="29">
        <f t="shared" si="11"/>
        <v>477818.92947644246</v>
      </c>
      <c r="X7" s="29">
        <f t="shared" si="4"/>
        <v>5273527.3095388236</v>
      </c>
      <c r="Y7" s="35">
        <f t="shared" si="12"/>
        <v>53.161661859473433</v>
      </c>
      <c r="Z7" s="36">
        <f t="shared" si="13"/>
        <v>5.4887753578745517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2008</v>
      </c>
      <c r="E8" s="51">
        <v>3</v>
      </c>
      <c r="F8" s="3">
        <f t="shared" si="5"/>
        <v>1.4940239043824701E-3</v>
      </c>
      <c r="G8" s="2">
        <v>0.5</v>
      </c>
      <c r="H8" s="3">
        <f t="shared" si="6"/>
        <v>7.4423220044653928E-3</v>
      </c>
      <c r="I8" s="3">
        <f t="shared" si="7"/>
        <v>0.99255767799553463</v>
      </c>
      <c r="J8" s="5">
        <f t="shared" si="14"/>
        <v>98492.573593023175</v>
      </c>
      <c r="K8" s="5">
        <f t="shared" si="8"/>
        <v>733.0134477277835</v>
      </c>
      <c r="L8" s="5">
        <f t="shared" si="9"/>
        <v>490630.33434579644</v>
      </c>
      <c r="M8" s="5">
        <f t="shared" si="0"/>
        <v>5323776.2322744485</v>
      </c>
      <c r="N8" s="33">
        <f t="shared" si="10"/>
        <v>54.052564960609004</v>
      </c>
      <c r="O8" s="4"/>
      <c r="Q8" s="27" t="s">
        <v>42</v>
      </c>
      <c r="R8" s="29">
        <f t="shared" si="1"/>
        <v>98492.573593023175</v>
      </c>
      <c r="S8" s="29">
        <f t="shared" si="2"/>
        <v>490630.33434579644</v>
      </c>
      <c r="T8" s="35">
        <f t="shared" si="3"/>
        <v>54.052564960609004</v>
      </c>
      <c r="U8" s="42">
        <v>0.96680194174873568</v>
      </c>
      <c r="V8" s="43">
        <f>1-U8</f>
        <v>3.3198058251264317E-2</v>
      </c>
      <c r="W8" s="29">
        <f t="shared" si="11"/>
        <v>474342.35992634739</v>
      </c>
      <c r="X8" s="29">
        <f t="shared" si="4"/>
        <v>4795708.3800623808</v>
      </c>
      <c r="Y8" s="35">
        <f t="shared" si="12"/>
        <v>48.691065784091663</v>
      </c>
      <c r="Z8" s="36">
        <f t="shared" si="13"/>
        <v>5.3614991765173414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1868</v>
      </c>
      <c r="E9" s="51">
        <v>8</v>
      </c>
      <c r="F9" s="3">
        <f t="shared" si="5"/>
        <v>4.2826552462526769E-3</v>
      </c>
      <c r="G9" s="2">
        <v>0.5</v>
      </c>
      <c r="H9" s="3">
        <f t="shared" si="6"/>
        <v>2.1186440677966101E-2</v>
      </c>
      <c r="I9" s="3">
        <f t="shared" si="7"/>
        <v>0.97881355932203395</v>
      </c>
      <c r="J9" s="5">
        <f t="shared" si="14"/>
        <v>97759.5601452954</v>
      </c>
      <c r="K9" s="5">
        <f t="shared" si="8"/>
        <v>2071.17712172236</v>
      </c>
      <c r="L9" s="5">
        <f t="shared" si="9"/>
        <v>483619.85792217113</v>
      </c>
      <c r="M9" s="5">
        <f t="shared" si="0"/>
        <v>4833145.8979286524</v>
      </c>
      <c r="N9" s="33">
        <f t="shared" si="10"/>
        <v>49.4391125609135</v>
      </c>
      <c r="O9" s="4"/>
      <c r="Q9" s="27" t="s">
        <v>44</v>
      </c>
      <c r="R9" s="29">
        <f t="shared" si="1"/>
        <v>97759.5601452954</v>
      </c>
      <c r="S9" s="29">
        <f t="shared" si="2"/>
        <v>483619.85792217113</v>
      </c>
      <c r="T9" s="35">
        <f t="shared" si="3"/>
        <v>49.4391125609135</v>
      </c>
      <c r="U9" s="42">
        <v>0.9555940589531835</v>
      </c>
      <c r="V9" s="43">
        <f t="shared" ref="V9:V22" si="15">1-U9</f>
        <v>4.4405941046816499E-2</v>
      </c>
      <c r="W9" s="29">
        <f t="shared" si="11"/>
        <v>462144.2630222094</v>
      </c>
      <c r="X9" s="29">
        <f t="shared" si="4"/>
        <v>4321366.0201360332</v>
      </c>
      <c r="Y9" s="35">
        <f t="shared" si="12"/>
        <v>44.204024790142178</v>
      </c>
      <c r="Z9" s="36">
        <f t="shared" si="13"/>
        <v>5.2350877707713224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2326</v>
      </c>
      <c r="E10" s="51">
        <v>11</v>
      </c>
      <c r="F10" s="3">
        <f t="shared" si="5"/>
        <v>4.7291487532244193E-3</v>
      </c>
      <c r="G10" s="2">
        <v>0.5</v>
      </c>
      <c r="H10" s="3">
        <f t="shared" si="6"/>
        <v>2.3369449755683024E-2</v>
      </c>
      <c r="I10" s="3">
        <f t="shared" si="7"/>
        <v>0.976630550244317</v>
      </c>
      <c r="J10" s="5">
        <f t="shared" si="14"/>
        <v>95688.383023573042</v>
      </c>
      <c r="K10" s="5">
        <f t="shared" si="8"/>
        <v>2236.1848592719425</v>
      </c>
      <c r="L10" s="5">
        <f t="shared" si="9"/>
        <v>472851.45296968531</v>
      </c>
      <c r="M10" s="5">
        <f t="shared" si="0"/>
        <v>4349526.0400064811</v>
      </c>
      <c r="N10" s="33">
        <f t="shared" si="10"/>
        <v>45.455110668292576</v>
      </c>
      <c r="O10" s="4"/>
      <c r="Q10" s="27" t="s">
        <v>46</v>
      </c>
      <c r="R10" s="29">
        <f t="shared" si="1"/>
        <v>95688.383023573042</v>
      </c>
      <c r="S10" s="29">
        <f t="shared" si="2"/>
        <v>472851.45296968531</v>
      </c>
      <c r="T10" s="35">
        <f t="shared" si="3"/>
        <v>45.455110668292576</v>
      </c>
      <c r="U10" s="42">
        <v>0.96363095511775332</v>
      </c>
      <c r="V10" s="43">
        <f t="shared" si="15"/>
        <v>3.6369044882246682E-2</v>
      </c>
      <c r="W10" s="29">
        <f t="shared" si="11"/>
        <v>455654.29725399526</v>
      </c>
      <c r="X10" s="29">
        <f t="shared" si="4"/>
        <v>3859221.7571138241</v>
      </c>
      <c r="Y10" s="35">
        <f t="shared" si="12"/>
        <v>40.331141933531228</v>
      </c>
      <c r="Z10" s="36">
        <f t="shared" si="13"/>
        <v>5.1239687347613483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2252</v>
      </c>
      <c r="E11" s="51">
        <v>12</v>
      </c>
      <c r="F11" s="3">
        <f t="shared" si="5"/>
        <v>5.3285968028419185E-3</v>
      </c>
      <c r="G11" s="2">
        <v>0.5</v>
      </c>
      <c r="H11" s="3">
        <f t="shared" si="6"/>
        <v>2.6292725679228749E-2</v>
      </c>
      <c r="I11" s="3">
        <f t="shared" si="7"/>
        <v>0.9737072743207712</v>
      </c>
      <c r="J11" s="5">
        <f t="shared" si="14"/>
        <v>93452.198164301095</v>
      </c>
      <c r="K11" s="5">
        <f t="shared" si="8"/>
        <v>2457.1130104548934</v>
      </c>
      <c r="L11" s="5">
        <f t="shared" si="9"/>
        <v>461118.20829536824</v>
      </c>
      <c r="M11" s="5">
        <f t="shared" si="0"/>
        <v>3876674.5870367954</v>
      </c>
      <c r="N11" s="33">
        <f t="shared" si="10"/>
        <v>41.482968439341562</v>
      </c>
      <c r="O11" s="4"/>
      <c r="Q11" s="27" t="s">
        <v>48</v>
      </c>
      <c r="R11" s="29">
        <f t="shared" si="1"/>
        <v>93452.198164301095</v>
      </c>
      <c r="S11" s="29">
        <f t="shared" si="2"/>
        <v>461118.20829536824</v>
      </c>
      <c r="T11" s="35">
        <f t="shared" si="3"/>
        <v>41.482968439341562</v>
      </c>
      <c r="U11" s="42">
        <v>0.96005435016735896</v>
      </c>
      <c r="V11" s="43">
        <f t="shared" si="15"/>
        <v>3.9945649832641039E-2</v>
      </c>
      <c r="W11" s="29">
        <f t="shared" si="11"/>
        <v>442698.54181534663</v>
      </c>
      <c r="X11" s="29">
        <f t="shared" si="4"/>
        <v>3403567.4598598289</v>
      </c>
      <c r="Y11" s="35">
        <f t="shared" si="12"/>
        <v>36.420410934325112</v>
      </c>
      <c r="Z11" s="36">
        <f t="shared" si="13"/>
        <v>5.06255750501645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2183</v>
      </c>
      <c r="E12" s="51">
        <v>11</v>
      </c>
      <c r="F12" s="3">
        <f t="shared" si="5"/>
        <v>5.0389372423270727E-3</v>
      </c>
      <c r="G12" s="2">
        <v>0.5</v>
      </c>
      <c r="H12" s="3">
        <f t="shared" si="6"/>
        <v>2.4881248586292693E-2</v>
      </c>
      <c r="I12" s="3">
        <f t="shared" si="7"/>
        <v>0.9751187514137073</v>
      </c>
      <c r="J12" s="5">
        <f t="shared" si="14"/>
        <v>90995.085153846201</v>
      </c>
      <c r="K12" s="5">
        <f t="shared" si="8"/>
        <v>2264.071333843719</v>
      </c>
      <c r="L12" s="5">
        <f t="shared" si="9"/>
        <v>449315.24743462168</v>
      </c>
      <c r="M12" s="5">
        <f t="shared" si="0"/>
        <v>3415556.3787414273</v>
      </c>
      <c r="N12" s="33">
        <f t="shared" si="10"/>
        <v>37.535613851745019</v>
      </c>
      <c r="O12" s="4"/>
      <c r="Q12" s="27" t="s">
        <v>50</v>
      </c>
      <c r="R12" s="29">
        <f t="shared" si="1"/>
        <v>90995.085153846201</v>
      </c>
      <c r="S12" s="29">
        <f t="shared" si="2"/>
        <v>449315.24743462168</v>
      </c>
      <c r="T12" s="35">
        <f t="shared" si="3"/>
        <v>37.535613851745019</v>
      </c>
      <c r="U12" s="42">
        <v>0.94127750867207383</v>
      </c>
      <c r="V12" s="43">
        <f t="shared" si="15"/>
        <v>5.8722491327926174E-2</v>
      </c>
      <c r="W12" s="29">
        <f t="shared" si="11"/>
        <v>422930.33671363711</v>
      </c>
      <c r="X12" s="29">
        <f t="shared" si="4"/>
        <v>2960868.9180444824</v>
      </c>
      <c r="Y12" s="35">
        <f t="shared" si="12"/>
        <v>32.538778474007856</v>
      </c>
      <c r="Z12" s="36">
        <f t="shared" si="13"/>
        <v>4.9968353777371632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2404</v>
      </c>
      <c r="E13" s="51">
        <v>16</v>
      </c>
      <c r="F13" s="3">
        <f t="shared" si="5"/>
        <v>6.6555740432612314E-3</v>
      </c>
      <c r="G13" s="2">
        <v>0.5</v>
      </c>
      <c r="H13" s="3">
        <f t="shared" si="6"/>
        <v>3.273322422258592E-2</v>
      </c>
      <c r="I13" s="3">
        <f t="shared" si="7"/>
        <v>0.96726677577741405</v>
      </c>
      <c r="J13" s="5">
        <f t="shared" si="14"/>
        <v>88731.013820002481</v>
      </c>
      <c r="K13" s="5">
        <f t="shared" si="8"/>
        <v>2904.4521708675111</v>
      </c>
      <c r="L13" s="5">
        <f t="shared" si="9"/>
        <v>436393.93867284356</v>
      </c>
      <c r="M13" s="5">
        <f t="shared" si="0"/>
        <v>2966241.1313068056</v>
      </c>
      <c r="N13" s="33">
        <f t="shared" si="10"/>
        <v>33.429586833348353</v>
      </c>
      <c r="O13" s="4"/>
      <c r="Q13" s="27" t="s">
        <v>52</v>
      </c>
      <c r="R13" s="29">
        <f t="shared" si="1"/>
        <v>88731.013820002481</v>
      </c>
      <c r="S13" s="29">
        <f t="shared" si="2"/>
        <v>436393.93867284356</v>
      </c>
      <c r="T13" s="35">
        <f t="shared" si="3"/>
        <v>33.429586833348353</v>
      </c>
      <c r="U13" s="42">
        <v>0.95386474178345915</v>
      </c>
      <c r="V13" s="43">
        <f t="shared" si="15"/>
        <v>4.6135258216540853E-2</v>
      </c>
      <c r="W13" s="29">
        <f t="shared" si="11"/>
        <v>416260.79162803863</v>
      </c>
      <c r="X13" s="29">
        <f t="shared" si="4"/>
        <v>2537938.5813308451</v>
      </c>
      <c r="Y13" s="35">
        <f t="shared" si="12"/>
        <v>28.602609978955542</v>
      </c>
      <c r="Z13" s="36">
        <f t="shared" si="13"/>
        <v>4.8269768543928109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2524</v>
      </c>
      <c r="E14" s="51">
        <v>18</v>
      </c>
      <c r="F14" s="3">
        <f t="shared" si="5"/>
        <v>7.1315372424722665E-3</v>
      </c>
      <c r="G14" s="2">
        <v>0.5</v>
      </c>
      <c r="H14" s="3">
        <f t="shared" si="6"/>
        <v>3.5033086804203972E-2</v>
      </c>
      <c r="I14" s="3">
        <f t="shared" si="7"/>
        <v>0.96496691319579608</v>
      </c>
      <c r="J14" s="5">
        <f t="shared" si="14"/>
        <v>85826.561649134965</v>
      </c>
      <c r="K14" s="5">
        <f t="shared" si="8"/>
        <v>3006.7693843605089</v>
      </c>
      <c r="L14" s="5">
        <f t="shared" si="9"/>
        <v>421615.88478477357</v>
      </c>
      <c r="M14" s="5">
        <f t="shared" si="0"/>
        <v>2529847.1926339623</v>
      </c>
      <c r="N14" s="33">
        <f t="shared" si="10"/>
        <v>29.476273359011582</v>
      </c>
      <c r="O14" s="4"/>
      <c r="Q14" s="27" t="s">
        <v>54</v>
      </c>
      <c r="R14" s="29">
        <f t="shared" si="1"/>
        <v>85826.561649134965</v>
      </c>
      <c r="S14" s="29">
        <f t="shared" si="2"/>
        <v>421615.88478477357</v>
      </c>
      <c r="T14" s="35">
        <f t="shared" si="3"/>
        <v>29.476273359011582</v>
      </c>
      <c r="U14" s="42">
        <v>0.94210046609890041</v>
      </c>
      <c r="V14" s="43">
        <f t="shared" si="15"/>
        <v>5.7899533901099587E-2</v>
      </c>
      <c r="W14" s="29">
        <f t="shared" si="11"/>
        <v>397204.52157043549</v>
      </c>
      <c r="X14" s="29">
        <f t="shared" si="4"/>
        <v>2121677.7897028066</v>
      </c>
      <c r="Y14" s="35">
        <f t="shared" si="12"/>
        <v>24.720526477297028</v>
      </c>
      <c r="Z14" s="36">
        <f t="shared" si="13"/>
        <v>4.7557468817145541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2507</v>
      </c>
      <c r="E15" s="51">
        <v>14</v>
      </c>
      <c r="F15" s="3">
        <f t="shared" si="5"/>
        <v>5.5843637814120464E-3</v>
      </c>
      <c r="G15" s="2">
        <v>0.5</v>
      </c>
      <c r="H15" s="3">
        <f t="shared" si="6"/>
        <v>2.7537372147915032E-2</v>
      </c>
      <c r="I15" s="3">
        <f t="shared" si="7"/>
        <v>0.97246262785208493</v>
      </c>
      <c r="J15" s="5">
        <f t="shared" si="14"/>
        <v>82819.792264774456</v>
      </c>
      <c r="K15" s="5">
        <f t="shared" si="8"/>
        <v>2280.6394408081087</v>
      </c>
      <c r="L15" s="5">
        <f t="shared" si="9"/>
        <v>408397.36272185197</v>
      </c>
      <c r="M15" s="5">
        <f t="shared" si="0"/>
        <v>2108231.3078491888</v>
      </c>
      <c r="N15" s="33">
        <f t="shared" si="10"/>
        <v>25.455645929528341</v>
      </c>
      <c r="O15" s="4"/>
      <c r="Q15" s="27" t="s">
        <v>56</v>
      </c>
      <c r="R15" s="29">
        <f t="shared" si="1"/>
        <v>82819.792264774456</v>
      </c>
      <c r="S15" s="29">
        <f t="shared" si="2"/>
        <v>408397.36272185197</v>
      </c>
      <c r="T15" s="35">
        <f t="shared" si="3"/>
        <v>25.455645929528341</v>
      </c>
      <c r="U15" s="42">
        <v>0.91645683631107144</v>
      </c>
      <c r="V15" s="43">
        <f t="shared" si="15"/>
        <v>8.3543163688928557E-2</v>
      </c>
      <c r="W15" s="29">
        <f t="shared" si="11"/>
        <v>374278.55499785359</v>
      </c>
      <c r="X15" s="29">
        <f t="shared" si="4"/>
        <v>1724473.2681323714</v>
      </c>
      <c r="Y15" s="35">
        <f t="shared" si="12"/>
        <v>20.821994609926563</v>
      </c>
      <c r="Z15" s="36">
        <f t="shared" si="13"/>
        <v>4.6336513196017783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2095</v>
      </c>
      <c r="E16" s="51">
        <v>35</v>
      </c>
      <c r="F16" s="3">
        <f t="shared" si="5"/>
        <v>1.6706443914081145E-2</v>
      </c>
      <c r="G16" s="2">
        <v>0.5</v>
      </c>
      <c r="H16" s="3">
        <f t="shared" si="6"/>
        <v>8.0183276059564712E-2</v>
      </c>
      <c r="I16" s="3">
        <f t="shared" si="7"/>
        <v>0.91981672394043534</v>
      </c>
      <c r="J16" s="5">
        <f t="shared" si="14"/>
        <v>80539.152823966346</v>
      </c>
      <c r="K16" s="5">
        <f t="shared" si="8"/>
        <v>6457.8931244875639</v>
      </c>
      <c r="L16" s="5">
        <f t="shared" si="9"/>
        <v>386551.0313086129</v>
      </c>
      <c r="M16" s="5">
        <f t="shared" si="0"/>
        <v>1699833.9451273368</v>
      </c>
      <c r="N16" s="33">
        <f t="shared" si="10"/>
        <v>21.105684446950264</v>
      </c>
      <c r="O16" s="4"/>
      <c r="Q16" s="27" t="s">
        <v>58</v>
      </c>
      <c r="R16" s="29">
        <f t="shared" si="1"/>
        <v>80539.152823966346</v>
      </c>
      <c r="S16" s="29">
        <f t="shared" si="2"/>
        <v>386551.0313086129</v>
      </c>
      <c r="T16" s="35">
        <f t="shared" si="3"/>
        <v>21.105684446950264</v>
      </c>
      <c r="U16" s="42">
        <v>0.8859396016463057</v>
      </c>
      <c r="V16" s="43">
        <f t="shared" si="15"/>
        <v>0.1140603983536943</v>
      </c>
      <c r="W16" s="29">
        <f t="shared" si="11"/>
        <v>342460.86669352115</v>
      </c>
      <c r="X16" s="29">
        <f t="shared" si="4"/>
        <v>1350194.7131345177</v>
      </c>
      <c r="Y16" s="35">
        <f t="shared" si="12"/>
        <v>16.764451397764578</v>
      </c>
      <c r="Z16" s="36">
        <f t="shared" si="13"/>
        <v>4.3412330491856856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1567</v>
      </c>
      <c r="E17" s="51">
        <v>27</v>
      </c>
      <c r="F17" s="3">
        <f t="shared" si="5"/>
        <v>1.7230376515634971E-2</v>
      </c>
      <c r="G17" s="2">
        <v>0.5</v>
      </c>
      <c r="H17" s="3">
        <f t="shared" si="6"/>
        <v>8.2594065463444472E-2</v>
      </c>
      <c r="I17" s="3">
        <f t="shared" si="7"/>
        <v>0.9174059345365555</v>
      </c>
      <c r="J17" s="5">
        <f t="shared" si="14"/>
        <v>74081.259699478789</v>
      </c>
      <c r="K17" s="5">
        <f t="shared" si="8"/>
        <v>6118.6724132331819</v>
      </c>
      <c r="L17" s="5">
        <f t="shared" si="9"/>
        <v>355109.61746431096</v>
      </c>
      <c r="M17" s="5">
        <f t="shared" si="0"/>
        <v>1313282.9138187238</v>
      </c>
      <c r="N17" s="33">
        <f t="shared" si="10"/>
        <v>17.727599654031849</v>
      </c>
      <c r="O17" s="4"/>
      <c r="Q17" s="27" t="s">
        <v>60</v>
      </c>
      <c r="R17" s="29">
        <f t="shared" si="1"/>
        <v>74081.259699478789</v>
      </c>
      <c r="S17" s="29">
        <f t="shared" si="2"/>
        <v>355109.61746431096</v>
      </c>
      <c r="T17" s="35">
        <f t="shared" si="3"/>
        <v>17.727599654031849</v>
      </c>
      <c r="U17" s="42">
        <v>0.85631920960893304</v>
      </c>
      <c r="V17" s="43">
        <f t="shared" si="15"/>
        <v>0.14368079039106696</v>
      </c>
      <c r="W17" s="29">
        <f t="shared" si="11"/>
        <v>304087.18695156934</v>
      </c>
      <c r="X17" s="29">
        <f t="shared" si="4"/>
        <v>1007733.8464409965</v>
      </c>
      <c r="Y17" s="35">
        <f t="shared" si="12"/>
        <v>13.603087346638175</v>
      </c>
      <c r="Z17" s="36">
        <f t="shared" si="13"/>
        <v>4.1245123073936742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1069</v>
      </c>
      <c r="E18" s="51">
        <v>41</v>
      </c>
      <c r="F18" s="3">
        <f t="shared" si="5"/>
        <v>3.8353601496725911E-2</v>
      </c>
      <c r="G18" s="2">
        <v>0.5</v>
      </c>
      <c r="H18" s="3">
        <f t="shared" si="6"/>
        <v>0.17498932991890737</v>
      </c>
      <c r="I18" s="3">
        <f t="shared" si="7"/>
        <v>0.82501067008109263</v>
      </c>
      <c r="J18" s="5">
        <f t="shared" si="14"/>
        <v>67962.587286245602</v>
      </c>
      <c r="K18" s="5">
        <f t="shared" si="8"/>
        <v>11892.727608775371</v>
      </c>
      <c r="L18" s="5">
        <f t="shared" si="9"/>
        <v>310081.11740928958</v>
      </c>
      <c r="M18" s="5">
        <f t="shared" si="0"/>
        <v>958173.2963544128</v>
      </c>
      <c r="N18" s="33">
        <f t="shared" si="10"/>
        <v>14.098540603211111</v>
      </c>
      <c r="O18" s="4"/>
      <c r="Q18" s="27" t="s">
        <v>62</v>
      </c>
      <c r="R18" s="29">
        <f t="shared" si="1"/>
        <v>67962.587286245602</v>
      </c>
      <c r="S18" s="29">
        <f t="shared" si="2"/>
        <v>310081.11740928958</v>
      </c>
      <c r="T18" s="35">
        <f t="shared" si="3"/>
        <v>14.098540603211111</v>
      </c>
      <c r="U18" s="42">
        <v>0.77613843304153718</v>
      </c>
      <c r="V18" s="43">
        <f t="shared" si="15"/>
        <v>0.22386156695846282</v>
      </c>
      <c r="W18" s="29">
        <f t="shared" si="11"/>
        <v>240665.87258181494</v>
      </c>
      <c r="X18" s="29">
        <f t="shared" si="4"/>
        <v>703646.65948942723</v>
      </c>
      <c r="Y18" s="35">
        <f t="shared" si="12"/>
        <v>10.353441320969729</v>
      </c>
      <c r="Z18" s="36">
        <f t="shared" si="13"/>
        <v>3.745099282241382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754</v>
      </c>
      <c r="E19" s="51">
        <v>28</v>
      </c>
      <c r="F19" s="3">
        <f t="shared" si="5"/>
        <v>3.7135278514588858E-2</v>
      </c>
      <c r="G19" s="2">
        <v>0.5</v>
      </c>
      <c r="H19" s="3">
        <f t="shared" si="6"/>
        <v>0.16990291262135923</v>
      </c>
      <c r="I19" s="3">
        <f t="shared" si="7"/>
        <v>0.83009708737864074</v>
      </c>
      <c r="J19" s="5">
        <f t="shared" si="14"/>
        <v>56069.859677470231</v>
      </c>
      <c r="K19" s="5">
        <f t="shared" si="8"/>
        <v>9526.4324694730985</v>
      </c>
      <c r="L19" s="5">
        <f t="shared" si="9"/>
        <v>256533.21721366842</v>
      </c>
      <c r="M19" s="5">
        <f t="shared" si="0"/>
        <v>648092.17894512322</v>
      </c>
      <c r="N19" s="33">
        <f t="shared" si="10"/>
        <v>11.558655268144662</v>
      </c>
      <c r="O19" s="4"/>
      <c r="Q19" s="27" t="s">
        <v>64</v>
      </c>
      <c r="R19" s="29">
        <f t="shared" si="1"/>
        <v>56069.859677470231</v>
      </c>
      <c r="S19" s="29">
        <f t="shared" si="2"/>
        <v>256533.21721366842</v>
      </c>
      <c r="T19" s="35">
        <f t="shared" si="3"/>
        <v>11.558655268144662</v>
      </c>
      <c r="U19" s="42">
        <v>0.73716277889453141</v>
      </c>
      <c r="V19" s="43">
        <f t="shared" si="15"/>
        <v>0.26283722110546859</v>
      </c>
      <c r="W19" s="29">
        <f t="shared" si="11"/>
        <v>189106.73927998226</v>
      </c>
      <c r="X19" s="29">
        <f t="shared" si="4"/>
        <v>462980.78690761235</v>
      </c>
      <c r="Y19" s="35">
        <f t="shared" si="12"/>
        <v>8.2572132259793296</v>
      </c>
      <c r="Z19" s="36">
        <f t="shared" si="13"/>
        <v>3.3014420421653323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433</v>
      </c>
      <c r="E20" s="51">
        <v>30</v>
      </c>
      <c r="F20" s="3">
        <f t="shared" si="5"/>
        <v>6.9284064665127015E-2</v>
      </c>
      <c r="G20" s="2">
        <v>0.5</v>
      </c>
      <c r="H20" s="3">
        <f t="shared" si="6"/>
        <v>0.29527559055118113</v>
      </c>
      <c r="I20" s="3">
        <f t="shared" si="7"/>
        <v>0.70472440944881887</v>
      </c>
      <c r="J20" s="5">
        <f t="shared" si="14"/>
        <v>46543.427207997134</v>
      </c>
      <c r="K20" s="5">
        <f t="shared" si="8"/>
        <v>13743.137955117265</v>
      </c>
      <c r="L20" s="5">
        <f t="shared" si="9"/>
        <v>198359.29115219251</v>
      </c>
      <c r="M20" s="5">
        <f t="shared" si="0"/>
        <v>391558.96173145482</v>
      </c>
      <c r="N20" s="33">
        <f t="shared" si="10"/>
        <v>8.4127659955426921</v>
      </c>
      <c r="O20" s="4"/>
      <c r="Q20" s="27" t="s">
        <v>66</v>
      </c>
      <c r="R20" s="29">
        <f t="shared" si="1"/>
        <v>46543.427207997134</v>
      </c>
      <c r="S20" s="29">
        <f t="shared" si="2"/>
        <v>198359.29115219251</v>
      </c>
      <c r="T20" s="35">
        <f t="shared" si="3"/>
        <v>8.4127659955426921</v>
      </c>
      <c r="U20" s="42">
        <v>0.7271372759570951</v>
      </c>
      <c r="V20" s="43">
        <f t="shared" si="15"/>
        <v>0.2728627240429049</v>
      </c>
      <c r="W20" s="29">
        <f t="shared" si="11"/>
        <v>144234.43462918559</v>
      </c>
      <c r="X20" s="29">
        <f t="shared" si="4"/>
        <v>273874.04762763006</v>
      </c>
      <c r="Y20" s="35">
        <f t="shared" si="12"/>
        <v>5.8842690376821407</v>
      </c>
      <c r="Z20" s="36">
        <f t="shared" si="13"/>
        <v>2.5284969578605514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202</v>
      </c>
      <c r="E21" s="51">
        <v>26</v>
      </c>
      <c r="F21" s="3">
        <f t="shared" si="5"/>
        <v>0.12871287128712872</v>
      </c>
      <c r="G21" s="2">
        <v>0.5</v>
      </c>
      <c r="H21" s="3">
        <f t="shared" si="6"/>
        <v>0.48689138576779023</v>
      </c>
      <c r="I21" s="3">
        <f t="shared" si="7"/>
        <v>0.51310861423220977</v>
      </c>
      <c r="J21" s="5">
        <f t="shared" si="14"/>
        <v>32800.289252879869</v>
      </c>
      <c r="K21" s="5">
        <f t="shared" si="8"/>
        <v>15970.178287919036</v>
      </c>
      <c r="L21" s="5">
        <f t="shared" si="9"/>
        <v>124076.00054460176</v>
      </c>
      <c r="M21" s="5">
        <f>L21+M22</f>
        <v>193199.67057926231</v>
      </c>
      <c r="N21" s="33">
        <f t="shared" si="10"/>
        <v>5.8901819154628141</v>
      </c>
      <c r="O21" s="4"/>
      <c r="Q21" s="27" t="s">
        <v>68</v>
      </c>
      <c r="R21" s="29">
        <f t="shared" si="1"/>
        <v>32800.289252879869</v>
      </c>
      <c r="S21" s="29">
        <f t="shared" si="2"/>
        <v>124076.00054460176</v>
      </c>
      <c r="T21" s="35">
        <f t="shared" si="3"/>
        <v>5.8901819154628141</v>
      </c>
      <c r="U21" s="42">
        <v>0.68635947845240242</v>
      </c>
      <c r="V21" s="43">
        <f t="shared" si="15"/>
        <v>0.31364052154759758</v>
      </c>
      <c r="W21" s="29">
        <f t="shared" si="11"/>
        <v>85160.739022252863</v>
      </c>
      <c r="X21" s="29">
        <f>X22+W21</f>
        <v>129639.61299844444</v>
      </c>
      <c r="Y21" s="35">
        <f t="shared" si="12"/>
        <v>3.952392370657587</v>
      </c>
      <c r="Z21" s="36">
        <f t="shared" si="13"/>
        <v>1.9377895448052271</v>
      </c>
    </row>
    <row r="22" spans="1:26" s="2" customFormat="1" x14ac:dyDescent="0.25">
      <c r="A22" s="12">
        <v>19</v>
      </c>
      <c r="B22" s="13" t="s">
        <v>69</v>
      </c>
      <c r="C22" s="12"/>
      <c r="D22">
        <v>115</v>
      </c>
      <c r="E22" s="51">
        <v>28</v>
      </c>
      <c r="F22" s="17">
        <f t="shared" si="5"/>
        <v>0.24347826086956523</v>
      </c>
      <c r="G22" s="12"/>
      <c r="H22" s="17">
        <v>1</v>
      </c>
      <c r="I22" s="17">
        <f t="shared" si="7"/>
        <v>0</v>
      </c>
      <c r="J22" s="21">
        <f t="shared" si="14"/>
        <v>16830.110964960833</v>
      </c>
      <c r="K22" s="21">
        <f t="shared" si="8"/>
        <v>16830.110964960833</v>
      </c>
      <c r="L22" s="21">
        <f>K22/F22</f>
        <v>69123.670034660565</v>
      </c>
      <c r="M22" s="21">
        <f>L22</f>
        <v>69123.670034660565</v>
      </c>
      <c r="N22" s="34">
        <f t="shared" si="10"/>
        <v>4.1071428571428568</v>
      </c>
      <c r="O22" s="4"/>
      <c r="Q22" s="30" t="s">
        <v>69</v>
      </c>
      <c r="R22" s="31">
        <f t="shared" si="1"/>
        <v>16830.110964960833</v>
      </c>
      <c r="S22" s="31">
        <f t="shared" si="2"/>
        <v>69123.670034660565</v>
      </c>
      <c r="T22" s="38">
        <f t="shared" si="3"/>
        <v>4.1071428571428568</v>
      </c>
      <c r="U22" s="44">
        <v>0.64346806172022719</v>
      </c>
      <c r="V22" s="45">
        <f t="shared" si="15"/>
        <v>0.35653193827977281</v>
      </c>
      <c r="W22" s="31">
        <f t="shared" si="11"/>
        <v>44478.873976191586</v>
      </c>
      <c r="X22" s="31">
        <f>W22</f>
        <v>44478.873976191586</v>
      </c>
      <c r="Y22" s="38">
        <f t="shared" si="12"/>
        <v>2.6428152534937905</v>
      </c>
      <c r="Z22" s="37">
        <f t="shared" si="13"/>
        <v>1.4643276036490662</v>
      </c>
    </row>
    <row r="23" spans="1:26" s="2" customFormat="1" ht="13.2" x14ac:dyDescent="0.25">
      <c r="B23" s="2" t="s">
        <v>70</v>
      </c>
      <c r="D23" s="25">
        <f>SUM(D4:D22)</f>
        <v>29378</v>
      </c>
      <c r="E23" s="25">
        <f>SUM(E4:E22)</f>
        <v>313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4" t="s">
        <v>88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Q26" s="66" t="s">
        <v>91</v>
      </c>
      <c r="R26" s="67"/>
      <c r="S26" s="67"/>
      <c r="T26" s="67"/>
      <c r="U26" s="67"/>
      <c r="V26" s="67"/>
      <c r="W26" s="67"/>
      <c r="X26" s="67"/>
      <c r="Y26" s="67"/>
      <c r="Z26" s="68"/>
    </row>
    <row r="27" spans="1:26" s="9" customFormat="1" ht="14.25" customHeight="1" x14ac:dyDescent="0.35">
      <c r="A27" s="7"/>
      <c r="B27" s="62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3" t="s">
        <v>14</v>
      </c>
      <c r="S27" s="73"/>
      <c r="T27" s="73"/>
      <c r="U27" s="70" t="s">
        <v>15</v>
      </c>
      <c r="V27" s="74" t="s">
        <v>16</v>
      </c>
      <c r="W27" s="75" t="s">
        <v>17</v>
      </c>
      <c r="X27" s="75" t="s">
        <v>18</v>
      </c>
      <c r="Y27" s="76" t="s">
        <v>19</v>
      </c>
      <c r="Z27" s="76" t="s">
        <v>20</v>
      </c>
    </row>
    <row r="28" spans="1:26" s="10" customFormat="1" ht="32.549999999999997" customHeight="1" thickBot="1" x14ac:dyDescent="0.35">
      <c r="B28" s="63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0"/>
      <c r="V28" s="74"/>
      <c r="W28" s="75"/>
      <c r="X28" s="75"/>
      <c r="Y28" s="76"/>
      <c r="Z28" s="76"/>
    </row>
    <row r="29" spans="1:26" s="2" customFormat="1" x14ac:dyDescent="0.25">
      <c r="A29" s="2">
        <v>1</v>
      </c>
      <c r="B29" s="1">
        <v>0</v>
      </c>
      <c r="C29" s="1">
        <v>1</v>
      </c>
      <c r="D29">
        <v>199</v>
      </c>
      <c r="E29" s="51">
        <v>1</v>
      </c>
      <c r="F29" s="3">
        <f>E29/D29</f>
        <v>5.0251256281407036E-3</v>
      </c>
      <c r="G29" s="2">
        <v>0.3</v>
      </c>
      <c r="H29" s="18">
        <f>C29*F29/(1+(1-G29)*C29*F29)</f>
        <v>5.0075112669003509E-3</v>
      </c>
      <c r="I29" s="18">
        <f>1-H29</f>
        <v>0.99499248873309964</v>
      </c>
      <c r="J29" s="19">
        <v>100000</v>
      </c>
      <c r="K29" s="20">
        <f>J29*H29</f>
        <v>500.75112669003511</v>
      </c>
      <c r="L29" s="20">
        <f>C29*(J30+G29*K29)</f>
        <v>99649.474211316963</v>
      </c>
      <c r="M29" s="5">
        <f t="shared" ref="M29:M45" si="16">L29+M30</f>
        <v>7709105.4366356265</v>
      </c>
      <c r="N29" s="32">
        <f>M29/J29</f>
        <v>77.091054366356261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99649.474211316963</v>
      </c>
      <c r="T29" s="35">
        <f t="shared" ref="T29:T47" si="19">N29</f>
        <v>77.091054366356261</v>
      </c>
      <c r="U29" s="42">
        <v>0.95864674002964168</v>
      </c>
      <c r="V29" s="43">
        <f>1-U29</f>
        <v>4.1353259970358325E-2</v>
      </c>
      <c r="W29" s="29">
        <f>S29*U29</f>
        <v>95528.643598346855</v>
      </c>
      <c r="X29" s="29">
        <f t="shared" ref="X29:X45" si="20">X30+W29</f>
        <v>6866087.4401573576</v>
      </c>
      <c r="Y29" s="40">
        <f>X29/R29</f>
        <v>68.660874401573579</v>
      </c>
      <c r="Z29" s="36">
        <f>T29-Y29</f>
        <v>8.4301799647826812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1107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99499.24887330996</v>
      </c>
      <c r="K30" s="5">
        <f t="shared" ref="K30:K47" si="24">J30*H30</f>
        <v>0</v>
      </c>
      <c r="L30" s="5">
        <f t="shared" ref="L30:L46" si="25">C30*(J31+G30*K30)</f>
        <v>397996.99549323984</v>
      </c>
      <c r="M30" s="5">
        <f t="shared" si="16"/>
        <v>7609455.9624243099</v>
      </c>
      <c r="N30" s="33">
        <f t="shared" ref="N30:N47" si="26">M30/J30</f>
        <v>76.477521675698782</v>
      </c>
      <c r="O30" s="4"/>
      <c r="Q30" s="27" t="s">
        <v>36</v>
      </c>
      <c r="R30" s="29">
        <f t="shared" si="17"/>
        <v>99499.24887330996</v>
      </c>
      <c r="S30" s="29">
        <f t="shared" si="18"/>
        <v>397996.99549323984</v>
      </c>
      <c r="T30" s="35">
        <f t="shared" si="19"/>
        <v>76.477521675698782</v>
      </c>
      <c r="U30" s="42">
        <v>0.95864674002964168</v>
      </c>
      <c r="V30" s="43">
        <f>1-U30</f>
        <v>4.1353259970358325E-2</v>
      </c>
      <c r="W30" s="29">
        <f t="shared" ref="W30:W47" si="27">S30*U30</f>
        <v>381538.52227118635</v>
      </c>
      <c r="X30" s="29">
        <f t="shared" si="20"/>
        <v>6770558.7965590106</v>
      </c>
      <c r="Y30" s="35">
        <f t="shared" ref="Y30:Y47" si="28">X30/R30</f>
        <v>68.04633073340888</v>
      </c>
      <c r="Z30" s="36">
        <f t="shared" ref="Z30:Z47" si="29">T30-Y30</f>
        <v>8.4311909422899021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1676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99499.24887330996</v>
      </c>
      <c r="K31" s="5">
        <f t="shared" si="24"/>
        <v>0</v>
      </c>
      <c r="L31" s="5">
        <f t="shared" si="25"/>
        <v>497496.24436654977</v>
      </c>
      <c r="M31" s="5">
        <f t="shared" si="16"/>
        <v>7211458.9669310702</v>
      </c>
      <c r="N31" s="33">
        <f t="shared" si="26"/>
        <v>72.477521675698782</v>
      </c>
      <c r="O31" s="4"/>
      <c r="Q31" s="27" t="s">
        <v>38</v>
      </c>
      <c r="R31" s="29">
        <f t="shared" si="17"/>
        <v>99499.24887330996</v>
      </c>
      <c r="S31" s="29">
        <f t="shared" si="18"/>
        <v>497496.24436654977</v>
      </c>
      <c r="T31" s="35">
        <f t="shared" si="19"/>
        <v>72.477521675698782</v>
      </c>
      <c r="U31" s="42">
        <v>0.95864674002964168</v>
      </c>
      <c r="V31" s="43">
        <f>1-U31</f>
        <v>4.1353259970358325E-2</v>
      </c>
      <c r="W31" s="29">
        <f t="shared" si="27"/>
        <v>476923.15283898293</v>
      </c>
      <c r="X31" s="29">
        <f t="shared" si="20"/>
        <v>6389020.2742878245</v>
      </c>
      <c r="Y31" s="35">
        <f t="shared" si="28"/>
        <v>64.211743773290323</v>
      </c>
      <c r="Z31" s="36">
        <f t="shared" si="29"/>
        <v>8.265777902408459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1960</v>
      </c>
      <c r="E32" s="51">
        <v>1</v>
      </c>
      <c r="F32" s="3">
        <f t="shared" si="21"/>
        <v>5.1020408163265311E-4</v>
      </c>
      <c r="G32" s="2">
        <v>0.5</v>
      </c>
      <c r="H32" s="3">
        <f t="shared" si="22"/>
        <v>2.547770700636943E-3</v>
      </c>
      <c r="I32" s="3">
        <f t="shared" si="23"/>
        <v>0.99745222929936306</v>
      </c>
      <c r="J32" s="5">
        <f t="shared" si="30"/>
        <v>99499.24887330996</v>
      </c>
      <c r="K32" s="5">
        <f t="shared" si="24"/>
        <v>253.50127101480248</v>
      </c>
      <c r="L32" s="5">
        <f t="shared" si="25"/>
        <v>496862.49118901277</v>
      </c>
      <c r="M32" s="5">
        <f t="shared" si="16"/>
        <v>6713962.7225645203</v>
      </c>
      <c r="N32" s="33">
        <f t="shared" si="26"/>
        <v>67.477521675698782</v>
      </c>
      <c r="O32" s="4"/>
      <c r="Q32" s="27" t="s">
        <v>40</v>
      </c>
      <c r="R32" s="29">
        <f t="shared" si="17"/>
        <v>99499.24887330996</v>
      </c>
      <c r="S32" s="29">
        <f t="shared" si="18"/>
        <v>496862.49118901277</v>
      </c>
      <c r="T32" s="35">
        <f t="shared" si="19"/>
        <v>67.477521675698782</v>
      </c>
      <c r="U32" s="42">
        <v>0.95864674002964168</v>
      </c>
      <c r="V32" s="43">
        <f>1-U32</f>
        <v>4.1353259970358325E-2</v>
      </c>
      <c r="W32" s="29">
        <f t="shared" si="27"/>
        <v>476315.60742135363</v>
      </c>
      <c r="X32" s="29">
        <f t="shared" si="20"/>
        <v>5912097.1214488419</v>
      </c>
      <c r="Y32" s="35">
        <f t="shared" si="28"/>
        <v>59.418510073142116</v>
      </c>
      <c r="Z32" s="36">
        <f t="shared" si="29"/>
        <v>8.0590116025566658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1898</v>
      </c>
      <c r="E33" s="51">
        <v>1</v>
      </c>
      <c r="F33" s="3">
        <f t="shared" si="21"/>
        <v>5.2687038988408848E-4</v>
      </c>
      <c r="G33" s="2">
        <v>0.5</v>
      </c>
      <c r="H33" s="3">
        <f t="shared" si="22"/>
        <v>2.6308866087871616E-3</v>
      </c>
      <c r="I33" s="3">
        <f t="shared" si="23"/>
        <v>0.99736911339121281</v>
      </c>
      <c r="J33" s="5">
        <f t="shared" si="30"/>
        <v>99245.74760229516</v>
      </c>
      <c r="K33" s="5">
        <f t="shared" si="24"/>
        <v>261.10430834594888</v>
      </c>
      <c r="L33" s="5">
        <f t="shared" si="25"/>
        <v>495575.97724061087</v>
      </c>
      <c r="M33" s="5">
        <f t="shared" si="16"/>
        <v>6217100.231375508</v>
      </c>
      <c r="N33" s="33">
        <f t="shared" si="26"/>
        <v>62.643492356862765</v>
      </c>
      <c r="O33" s="4"/>
      <c r="Q33" s="27" t="s">
        <v>42</v>
      </c>
      <c r="R33" s="29">
        <f t="shared" si="17"/>
        <v>99245.74760229516</v>
      </c>
      <c r="S33" s="29">
        <f t="shared" si="18"/>
        <v>495575.97724061087</v>
      </c>
      <c r="T33" s="35">
        <f t="shared" si="19"/>
        <v>62.643492356862765</v>
      </c>
      <c r="U33" s="42">
        <v>0.95864674002964168</v>
      </c>
      <c r="V33" s="43">
        <f>1-U33</f>
        <v>4.1353259970358325E-2</v>
      </c>
      <c r="W33" s="29">
        <f t="shared" si="27"/>
        <v>475082.29501871549</v>
      </c>
      <c r="X33" s="29">
        <f t="shared" si="20"/>
        <v>5435781.5140274884</v>
      </c>
      <c r="Y33" s="35">
        <f t="shared" si="28"/>
        <v>54.770926164112851</v>
      </c>
      <c r="Z33" s="36">
        <f t="shared" si="29"/>
        <v>7.8725661927499146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1877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98984.643293949208</v>
      </c>
      <c r="K34" s="5">
        <f t="shared" si="24"/>
        <v>0</v>
      </c>
      <c r="L34" s="5">
        <f t="shared" si="25"/>
        <v>494923.21646974602</v>
      </c>
      <c r="M34" s="5">
        <f t="shared" si="16"/>
        <v>5721524.2541348971</v>
      </c>
      <c r="N34" s="33">
        <f t="shared" si="26"/>
        <v>57.8021404506556</v>
      </c>
      <c r="O34" s="4"/>
      <c r="Q34" s="27" t="s">
        <v>44</v>
      </c>
      <c r="R34" s="29">
        <f t="shared" si="17"/>
        <v>98984.643293949208</v>
      </c>
      <c r="S34" s="29">
        <f t="shared" si="18"/>
        <v>494923.21646974602</v>
      </c>
      <c r="T34" s="35">
        <f t="shared" si="19"/>
        <v>57.8021404506556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479669.7904671196</v>
      </c>
      <c r="X34" s="29">
        <f t="shared" si="20"/>
        <v>4960699.2190087726</v>
      </c>
      <c r="Y34" s="35">
        <f t="shared" si="28"/>
        <v>50.115846801379675</v>
      </c>
      <c r="Z34" s="36">
        <f t="shared" si="29"/>
        <v>7.6862936492759246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2158</v>
      </c>
      <c r="E35" s="51">
        <v>1</v>
      </c>
      <c r="F35" s="3">
        <f t="shared" si="21"/>
        <v>4.6339202965708991E-4</v>
      </c>
      <c r="G35" s="2">
        <v>0.5</v>
      </c>
      <c r="H35" s="3">
        <f t="shared" si="22"/>
        <v>2.314279102059709E-3</v>
      </c>
      <c r="I35" s="3">
        <f t="shared" si="23"/>
        <v>0.99768572089794028</v>
      </c>
      <c r="J35" s="5">
        <f t="shared" si="30"/>
        <v>98984.643293949208</v>
      </c>
      <c r="K35" s="5">
        <f t="shared" si="24"/>
        <v>229.07809140002138</v>
      </c>
      <c r="L35" s="5">
        <f t="shared" si="25"/>
        <v>494350.52124124602</v>
      </c>
      <c r="M35" s="5">
        <f t="shared" si="16"/>
        <v>5226601.0376651511</v>
      </c>
      <c r="N35" s="33">
        <f t="shared" si="26"/>
        <v>52.8021404506556</v>
      </c>
      <c r="O35" s="4"/>
      <c r="Q35" s="27" t="s">
        <v>46</v>
      </c>
      <c r="R35" s="29">
        <f t="shared" si="17"/>
        <v>98984.643293949208</v>
      </c>
      <c r="S35" s="29">
        <f t="shared" si="18"/>
        <v>494350.52124124602</v>
      </c>
      <c r="T35" s="35">
        <f t="shared" si="19"/>
        <v>52.8021404506556</v>
      </c>
      <c r="U35" s="42">
        <v>0.96192878092594225</v>
      </c>
      <c r="V35" s="43">
        <f t="shared" si="31"/>
        <v>3.8071219074057749E-2</v>
      </c>
      <c r="W35" s="29">
        <f t="shared" si="27"/>
        <v>475529.9942476959</v>
      </c>
      <c r="X35" s="29">
        <f t="shared" si="20"/>
        <v>4481029.4285416529</v>
      </c>
      <c r="Y35" s="35">
        <f t="shared" si="28"/>
        <v>45.26994571505994</v>
      </c>
      <c r="Z35" s="36">
        <f t="shared" si="29"/>
        <v>7.5321947355956596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2013</v>
      </c>
      <c r="E36" s="51">
        <v>2</v>
      </c>
      <c r="F36" s="3">
        <f t="shared" si="21"/>
        <v>9.9354197714853452E-4</v>
      </c>
      <c r="G36" s="2">
        <v>0.5</v>
      </c>
      <c r="H36" s="3">
        <f t="shared" si="22"/>
        <v>4.9554013875123884E-3</v>
      </c>
      <c r="I36" s="3">
        <f t="shared" si="23"/>
        <v>0.99504459861248762</v>
      </c>
      <c r="J36" s="5">
        <f t="shared" si="30"/>
        <v>98755.565202549187</v>
      </c>
      <c r="K36" s="5">
        <f t="shared" si="24"/>
        <v>489.3734648292824</v>
      </c>
      <c r="L36" s="5">
        <f t="shared" si="25"/>
        <v>492554.39235067274</v>
      </c>
      <c r="M36" s="5">
        <f t="shared" si="16"/>
        <v>4732250.5164239053</v>
      </c>
      <c r="N36" s="33">
        <f t="shared" si="26"/>
        <v>47.918823680650164</v>
      </c>
      <c r="O36" s="4"/>
      <c r="Q36" s="27" t="s">
        <v>48</v>
      </c>
      <c r="R36" s="29">
        <f t="shared" si="17"/>
        <v>98755.565202549187</v>
      </c>
      <c r="S36" s="29">
        <f t="shared" si="18"/>
        <v>492554.39235067274</v>
      </c>
      <c r="T36" s="35">
        <f t="shared" si="19"/>
        <v>47.918823680650164</v>
      </c>
      <c r="U36" s="42">
        <v>0.95558309086652893</v>
      </c>
      <c r="V36" s="43">
        <f t="shared" si="31"/>
        <v>4.4416909133471072E-2</v>
      </c>
      <c r="W36" s="29">
        <f t="shared" si="27"/>
        <v>470676.64866234083</v>
      </c>
      <c r="X36" s="29">
        <f t="shared" si="20"/>
        <v>4005499.4342939565</v>
      </c>
      <c r="Y36" s="35">
        <f t="shared" si="28"/>
        <v>40.55973378389983</v>
      </c>
      <c r="Z36" s="36">
        <f t="shared" si="29"/>
        <v>7.3590898967503335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2110</v>
      </c>
      <c r="E37" s="51">
        <v>1</v>
      </c>
      <c r="F37" s="3">
        <f t="shared" si="21"/>
        <v>4.7393364928909954E-4</v>
      </c>
      <c r="G37" s="2">
        <v>0.5</v>
      </c>
      <c r="H37" s="3">
        <f t="shared" si="22"/>
        <v>2.3668639053254438E-3</v>
      </c>
      <c r="I37" s="3">
        <f t="shared" si="23"/>
        <v>0.99763313609467452</v>
      </c>
      <c r="J37" s="5">
        <f t="shared" si="30"/>
        <v>98266.191737719899</v>
      </c>
      <c r="K37" s="5">
        <f t="shared" si="24"/>
        <v>232.58270233779859</v>
      </c>
      <c r="L37" s="5">
        <f t="shared" si="25"/>
        <v>490749.50193275494</v>
      </c>
      <c r="M37" s="5">
        <f t="shared" si="16"/>
        <v>4239696.1240732325</v>
      </c>
      <c r="N37" s="33">
        <f t="shared" si="26"/>
        <v>43.14501304160958</v>
      </c>
      <c r="O37" s="4"/>
      <c r="Q37" s="27" t="s">
        <v>50</v>
      </c>
      <c r="R37" s="29">
        <f t="shared" si="17"/>
        <v>98266.191737719899</v>
      </c>
      <c r="S37" s="29">
        <f t="shared" si="18"/>
        <v>490749.50193275494</v>
      </c>
      <c r="T37" s="35">
        <f t="shared" si="19"/>
        <v>43.14501304160958</v>
      </c>
      <c r="U37" s="42">
        <v>0.95343645724036619</v>
      </c>
      <c r="V37" s="43">
        <f t="shared" si="31"/>
        <v>4.6563542759633814E-2</v>
      </c>
      <c r="W37" s="29">
        <f t="shared" si="27"/>
        <v>467898.46651524008</v>
      </c>
      <c r="X37" s="29">
        <f t="shared" si="20"/>
        <v>3534822.7856316157</v>
      </c>
      <c r="Y37" s="35">
        <f t="shared" si="28"/>
        <v>35.971911835825821</v>
      </c>
      <c r="Z37" s="36">
        <f t="shared" si="29"/>
        <v>7.1731012057837589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2333</v>
      </c>
      <c r="E38" s="51">
        <v>8</v>
      </c>
      <c r="F38" s="3">
        <f t="shared" si="21"/>
        <v>3.4290612944706386E-3</v>
      </c>
      <c r="G38" s="2">
        <v>0.5</v>
      </c>
      <c r="H38" s="3">
        <f t="shared" si="22"/>
        <v>1.6999575010624737E-2</v>
      </c>
      <c r="I38" s="3">
        <f t="shared" si="23"/>
        <v>0.98300042498937523</v>
      </c>
      <c r="J38" s="5">
        <f t="shared" si="30"/>
        <v>98033.609035382091</v>
      </c>
      <c r="K38" s="5">
        <f t="shared" si="24"/>
        <v>1666.5296903592368</v>
      </c>
      <c r="L38" s="5">
        <f t="shared" si="25"/>
        <v>486001.72095101234</v>
      </c>
      <c r="M38" s="5">
        <f t="shared" si="16"/>
        <v>3748946.6221404774</v>
      </c>
      <c r="N38" s="33">
        <f t="shared" si="26"/>
        <v>38.241442491293114</v>
      </c>
      <c r="O38" s="4"/>
      <c r="Q38" s="27" t="s">
        <v>52</v>
      </c>
      <c r="R38" s="29">
        <f t="shared" si="17"/>
        <v>98033.609035382091</v>
      </c>
      <c r="S38" s="29">
        <f t="shared" si="18"/>
        <v>486001.72095101234</v>
      </c>
      <c r="T38" s="35">
        <f t="shared" si="19"/>
        <v>38.241442491293114</v>
      </c>
      <c r="U38" s="42">
        <v>0.93748024841036759</v>
      </c>
      <c r="V38" s="43">
        <f t="shared" si="31"/>
        <v>6.2519751589632411E-2</v>
      </c>
      <c r="W38" s="29">
        <f t="shared" si="27"/>
        <v>455617.01408502122</v>
      </c>
      <c r="X38" s="29">
        <f t="shared" si="20"/>
        <v>3066924.3191163754</v>
      </c>
      <c r="Y38" s="35">
        <f t="shared" si="28"/>
        <v>31.284417143201036</v>
      </c>
      <c r="Z38" s="36">
        <f t="shared" si="29"/>
        <v>6.9570253480920776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2618</v>
      </c>
      <c r="E39" s="51">
        <v>6</v>
      </c>
      <c r="F39" s="3">
        <f t="shared" si="21"/>
        <v>2.2918258212375861E-3</v>
      </c>
      <c r="G39" s="2">
        <v>0.5</v>
      </c>
      <c r="H39" s="3">
        <f t="shared" si="22"/>
        <v>1.1393847322445879E-2</v>
      </c>
      <c r="I39" s="3">
        <f t="shared" si="23"/>
        <v>0.98860615267755414</v>
      </c>
      <c r="J39" s="5">
        <f t="shared" si="30"/>
        <v>96367.079345022852</v>
      </c>
      <c r="K39" s="5">
        <f t="shared" si="24"/>
        <v>1097.9917889672183</v>
      </c>
      <c r="L39" s="5">
        <f t="shared" si="25"/>
        <v>479090.41725269624</v>
      </c>
      <c r="M39" s="5">
        <f t="shared" si="16"/>
        <v>3262944.9011894651</v>
      </c>
      <c r="N39" s="33">
        <f t="shared" si="26"/>
        <v>33.859539205366495</v>
      </c>
      <c r="O39" s="4"/>
      <c r="Q39" s="27" t="s">
        <v>54</v>
      </c>
      <c r="R39" s="29">
        <f t="shared" si="17"/>
        <v>96367.079345022852</v>
      </c>
      <c r="S39" s="29">
        <f t="shared" si="18"/>
        <v>479090.41725269624</v>
      </c>
      <c r="T39" s="35">
        <f t="shared" si="19"/>
        <v>33.859539205366495</v>
      </c>
      <c r="U39" s="42">
        <v>0.91788799906018037</v>
      </c>
      <c r="V39" s="43">
        <f t="shared" si="31"/>
        <v>8.2112000939819629E-2</v>
      </c>
      <c r="W39" s="29">
        <f t="shared" si="27"/>
        <v>439751.34446098428</v>
      </c>
      <c r="X39" s="29">
        <f t="shared" si="20"/>
        <v>2611307.3050313541</v>
      </c>
      <c r="Y39" s="35">
        <f t="shared" si="28"/>
        <v>27.097503865216211</v>
      </c>
      <c r="Z39" s="36">
        <f t="shared" si="29"/>
        <v>6.762035340150284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2509</v>
      </c>
      <c r="E40" s="51">
        <v>10</v>
      </c>
      <c r="F40" s="3">
        <f t="shared" si="21"/>
        <v>3.9856516540454365E-3</v>
      </c>
      <c r="G40" s="2">
        <v>0.5</v>
      </c>
      <c r="H40" s="3">
        <f t="shared" si="22"/>
        <v>1.973164956590371E-2</v>
      </c>
      <c r="I40" s="3">
        <f t="shared" si="23"/>
        <v>0.98026835043409632</v>
      </c>
      <c r="J40" s="5">
        <f t="shared" si="30"/>
        <v>95269.087556055631</v>
      </c>
      <c r="K40" s="5">
        <f t="shared" si="24"/>
        <v>1879.8162501194877</v>
      </c>
      <c r="L40" s="5">
        <f t="shared" si="25"/>
        <v>471645.89715497941</v>
      </c>
      <c r="M40" s="5">
        <f t="shared" si="16"/>
        <v>2783854.483936769</v>
      </c>
      <c r="N40" s="33">
        <f t="shared" si="26"/>
        <v>29.220963014878983</v>
      </c>
      <c r="O40" s="4"/>
      <c r="Q40" s="27" t="s">
        <v>56</v>
      </c>
      <c r="R40" s="29">
        <f t="shared" si="17"/>
        <v>95269.087556055631</v>
      </c>
      <c r="S40" s="29">
        <f t="shared" si="18"/>
        <v>471645.89715497941</v>
      </c>
      <c r="T40" s="35">
        <f t="shared" si="19"/>
        <v>29.220963014878983</v>
      </c>
      <c r="U40" s="42">
        <v>0.89571782863194893</v>
      </c>
      <c r="V40" s="43">
        <f t="shared" si="31"/>
        <v>0.10428217136805107</v>
      </c>
      <c r="W40" s="29">
        <f t="shared" si="27"/>
        <v>422461.63888282567</v>
      </c>
      <c r="X40" s="29">
        <f t="shared" si="20"/>
        <v>2171555.9605703698</v>
      </c>
      <c r="Y40" s="35">
        <f t="shared" si="28"/>
        <v>22.793920003617568</v>
      </c>
      <c r="Z40" s="36">
        <f t="shared" si="29"/>
        <v>6.4270430112614143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2106</v>
      </c>
      <c r="E41" s="51">
        <v>16</v>
      </c>
      <c r="F41" s="3">
        <f t="shared" si="21"/>
        <v>7.5973409306742644E-3</v>
      </c>
      <c r="G41" s="2">
        <v>0.5</v>
      </c>
      <c r="H41" s="3">
        <f t="shared" si="22"/>
        <v>3.7278657968313145E-2</v>
      </c>
      <c r="I41" s="3">
        <f t="shared" si="23"/>
        <v>0.96272134203168691</v>
      </c>
      <c r="J41" s="5">
        <f t="shared" si="30"/>
        <v>93389.271305936141</v>
      </c>
      <c r="K41" s="5">
        <f t="shared" si="24"/>
        <v>3481.4267029239945</v>
      </c>
      <c r="L41" s="5">
        <f t="shared" si="25"/>
        <v>458242.78977237071</v>
      </c>
      <c r="M41" s="5">
        <f t="shared" si="16"/>
        <v>2312208.5867817895</v>
      </c>
      <c r="N41" s="33">
        <f t="shared" si="26"/>
        <v>24.758824589252551</v>
      </c>
      <c r="O41" s="4"/>
      <c r="Q41" s="27" t="s">
        <v>58</v>
      </c>
      <c r="R41" s="29">
        <f t="shared" si="17"/>
        <v>93389.271305936141</v>
      </c>
      <c r="S41" s="29">
        <f t="shared" si="18"/>
        <v>458242.78977237071</v>
      </c>
      <c r="T41" s="35">
        <f t="shared" si="19"/>
        <v>24.758824589252551</v>
      </c>
      <c r="U41" s="42">
        <v>0.86473435856680392</v>
      </c>
      <c r="V41" s="43">
        <f t="shared" si="31"/>
        <v>0.13526564143319608</v>
      </c>
      <c r="W41" s="29">
        <f t="shared" si="27"/>
        <v>396258.28488167375</v>
      </c>
      <c r="X41" s="29">
        <f t="shared" si="20"/>
        <v>1749094.321687544</v>
      </c>
      <c r="Y41" s="35">
        <f t="shared" si="28"/>
        <v>18.729071307962606</v>
      </c>
      <c r="Z41" s="36">
        <f t="shared" si="29"/>
        <v>6.0297532812899455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1605</v>
      </c>
      <c r="E42" s="51">
        <v>25</v>
      </c>
      <c r="F42" s="3">
        <f t="shared" si="21"/>
        <v>1.5576323987538941E-2</v>
      </c>
      <c r="G42" s="2">
        <v>0.5</v>
      </c>
      <c r="H42" s="3">
        <f t="shared" si="22"/>
        <v>7.4962518740629688E-2</v>
      </c>
      <c r="I42" s="3">
        <f t="shared" si="23"/>
        <v>0.92503748125937035</v>
      </c>
      <c r="J42" s="5">
        <f t="shared" si="30"/>
        <v>89907.844603012156</v>
      </c>
      <c r="K42" s="5">
        <f t="shared" si="24"/>
        <v>6739.7184859829204</v>
      </c>
      <c r="L42" s="5">
        <f t="shared" si="25"/>
        <v>432689.92680010351</v>
      </c>
      <c r="M42" s="5">
        <f t="shared" si="16"/>
        <v>1853965.7970094187</v>
      </c>
      <c r="N42" s="33">
        <f t="shared" si="26"/>
        <v>20.62073454430589</v>
      </c>
      <c r="O42" s="4"/>
      <c r="Q42" s="27" t="s">
        <v>60</v>
      </c>
      <c r="R42" s="29">
        <f t="shared" si="17"/>
        <v>89907.844603012156</v>
      </c>
      <c r="S42" s="29">
        <f t="shared" si="18"/>
        <v>432689.92680010351</v>
      </c>
      <c r="T42" s="35">
        <f t="shared" si="19"/>
        <v>20.62073454430589</v>
      </c>
      <c r="U42" s="42">
        <v>0.81758889711164551</v>
      </c>
      <c r="V42" s="43">
        <f t="shared" si="31"/>
        <v>0.18241110288835449</v>
      </c>
      <c r="W42" s="29">
        <f t="shared" si="27"/>
        <v>353762.48004381527</v>
      </c>
      <c r="X42" s="29">
        <f t="shared" si="20"/>
        <v>1352836.0368058702</v>
      </c>
      <c r="Y42" s="35">
        <f t="shared" si="28"/>
        <v>15.046918795343322</v>
      </c>
      <c r="Z42" s="36">
        <f t="shared" si="29"/>
        <v>5.5738157489625682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1178</v>
      </c>
      <c r="E43" s="51">
        <v>32</v>
      </c>
      <c r="F43" s="3">
        <f t="shared" si="21"/>
        <v>2.7164685908319185E-2</v>
      </c>
      <c r="G43" s="2">
        <v>0.5</v>
      </c>
      <c r="H43" s="3">
        <f t="shared" si="22"/>
        <v>0.12718600953895073</v>
      </c>
      <c r="I43" s="3">
        <f t="shared" si="23"/>
        <v>0.87281399046104924</v>
      </c>
      <c r="J43" s="5">
        <f t="shared" si="30"/>
        <v>83168.126117029242</v>
      </c>
      <c r="K43" s="5">
        <f t="shared" si="24"/>
        <v>10577.822081657139</v>
      </c>
      <c r="L43" s="5">
        <f t="shared" si="25"/>
        <v>389396.07538100332</v>
      </c>
      <c r="M43" s="5">
        <f t="shared" si="16"/>
        <v>1421275.8702093153</v>
      </c>
      <c r="N43" s="33">
        <f t="shared" si="26"/>
        <v>17.089189531688863</v>
      </c>
      <c r="O43" s="4"/>
      <c r="Q43" s="27" t="s">
        <v>62</v>
      </c>
      <c r="R43" s="29">
        <f t="shared" si="17"/>
        <v>83168.126117029242</v>
      </c>
      <c r="S43" s="29">
        <f t="shared" si="18"/>
        <v>389396.07538100332</v>
      </c>
      <c r="T43" s="35">
        <f t="shared" si="19"/>
        <v>17.089189531688863</v>
      </c>
      <c r="U43" s="42">
        <v>0.77888026534586052</v>
      </c>
      <c r="V43" s="43">
        <f t="shared" si="31"/>
        <v>0.22111973465413948</v>
      </c>
      <c r="W43" s="29">
        <f t="shared" si="27"/>
        <v>303292.91851739259</v>
      </c>
      <c r="X43" s="29">
        <f t="shared" si="20"/>
        <v>999073.55676205491</v>
      </c>
      <c r="Y43" s="35">
        <f t="shared" si="28"/>
        <v>12.012697693299209</v>
      </c>
      <c r="Z43" s="36">
        <f t="shared" si="29"/>
        <v>5.0764918383896536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827</v>
      </c>
      <c r="E44" s="51">
        <v>20</v>
      </c>
      <c r="F44" s="3">
        <f t="shared" si="21"/>
        <v>2.4183796856106408E-2</v>
      </c>
      <c r="G44" s="2">
        <v>0.5</v>
      </c>
      <c r="H44" s="3">
        <f t="shared" si="22"/>
        <v>0.11402508551881413</v>
      </c>
      <c r="I44" s="3">
        <f t="shared" si="23"/>
        <v>0.88597491448118593</v>
      </c>
      <c r="J44" s="5">
        <f t="shared" si="30"/>
        <v>72590.304035372101</v>
      </c>
      <c r="K44" s="5">
        <f t="shared" si="24"/>
        <v>8277.1156254700218</v>
      </c>
      <c r="L44" s="5">
        <f t="shared" si="25"/>
        <v>342258.73111318552</v>
      </c>
      <c r="M44" s="5">
        <f t="shared" si="16"/>
        <v>1031879.794828312</v>
      </c>
      <c r="N44" s="33">
        <f t="shared" si="26"/>
        <v>14.215118789494165</v>
      </c>
      <c r="O44" s="4"/>
      <c r="Q44" s="27" t="s">
        <v>64</v>
      </c>
      <c r="R44" s="29">
        <f t="shared" si="17"/>
        <v>72590.304035372101</v>
      </c>
      <c r="S44" s="29">
        <f t="shared" si="18"/>
        <v>342258.73111318552</v>
      </c>
      <c r="T44" s="35">
        <f t="shared" si="19"/>
        <v>14.215118789494165</v>
      </c>
      <c r="U44" s="42">
        <v>0.71980976748499381</v>
      </c>
      <c r="V44" s="43">
        <f t="shared" si="31"/>
        <v>0.28019023251500619</v>
      </c>
      <c r="W44" s="29">
        <f t="shared" si="27"/>
        <v>246361.1776622911</v>
      </c>
      <c r="X44" s="29">
        <f t="shared" si="20"/>
        <v>695780.63824466232</v>
      </c>
      <c r="Y44" s="35">
        <f t="shared" si="28"/>
        <v>9.5850354601851429</v>
      </c>
      <c r="Z44" s="36">
        <f t="shared" si="29"/>
        <v>4.6300833293090218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515</v>
      </c>
      <c r="E45" s="51">
        <v>39</v>
      </c>
      <c r="F45" s="3">
        <f t="shared" si="21"/>
        <v>7.5728155339805828E-2</v>
      </c>
      <c r="G45" s="2">
        <v>0.5</v>
      </c>
      <c r="H45" s="3">
        <f t="shared" si="22"/>
        <v>0.31836734693877555</v>
      </c>
      <c r="I45" s="3">
        <f t="shared" si="23"/>
        <v>0.68163265306122445</v>
      </c>
      <c r="J45" s="5">
        <f t="shared" si="30"/>
        <v>64313.188409902083</v>
      </c>
      <c r="K45" s="5">
        <f t="shared" si="24"/>
        <v>20475.219167234136</v>
      </c>
      <c r="L45" s="5">
        <f t="shared" si="25"/>
        <v>270377.89413142507</v>
      </c>
      <c r="M45" s="5">
        <f t="shared" si="16"/>
        <v>689621.06371512648</v>
      </c>
      <c r="N45" s="33">
        <f t="shared" si="26"/>
        <v>10.722856085439357</v>
      </c>
      <c r="O45" s="4"/>
      <c r="Q45" s="27" t="s">
        <v>66</v>
      </c>
      <c r="R45" s="29">
        <f t="shared" si="17"/>
        <v>64313.188409902083</v>
      </c>
      <c r="S45" s="29">
        <f t="shared" si="18"/>
        <v>270377.89413142507</v>
      </c>
      <c r="T45" s="35">
        <f t="shared" si="19"/>
        <v>10.722856085439357</v>
      </c>
      <c r="U45" s="42">
        <v>0.68480776711742686</v>
      </c>
      <c r="V45" s="43">
        <f t="shared" si="31"/>
        <v>0.31519223288257314</v>
      </c>
      <c r="W45" s="29">
        <f t="shared" si="27"/>
        <v>185156.88195805324</v>
      </c>
      <c r="X45" s="29">
        <f t="shared" si="20"/>
        <v>449419.46058237122</v>
      </c>
      <c r="Y45" s="35">
        <f t="shared" si="28"/>
        <v>6.9879828957939774</v>
      </c>
      <c r="Z45" s="36">
        <f t="shared" si="29"/>
        <v>3.7348731896453797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326</v>
      </c>
      <c r="E46" s="51">
        <v>24</v>
      </c>
      <c r="F46" s="3">
        <f t="shared" si="21"/>
        <v>7.3619631901840496E-2</v>
      </c>
      <c r="G46" s="2">
        <v>0.5</v>
      </c>
      <c r="H46" s="3">
        <f t="shared" si="22"/>
        <v>0.31088082901554404</v>
      </c>
      <c r="I46" s="3">
        <f t="shared" si="23"/>
        <v>0.68911917098445596</v>
      </c>
      <c r="J46" s="5">
        <f t="shared" si="30"/>
        <v>43837.969242667947</v>
      </c>
      <c r="K46" s="5">
        <f t="shared" si="24"/>
        <v>13628.384220518532</v>
      </c>
      <c r="L46" s="5">
        <f t="shared" si="25"/>
        <v>185118.88566204341</v>
      </c>
      <c r="M46" s="5">
        <f>L46+M47</f>
        <v>419243.16958370141</v>
      </c>
      <c r="N46" s="33">
        <f t="shared" si="26"/>
        <v>9.5634715025906747</v>
      </c>
      <c r="O46" s="4"/>
      <c r="Q46" s="27" t="s">
        <v>68</v>
      </c>
      <c r="R46" s="29">
        <f t="shared" si="17"/>
        <v>43837.969242667947</v>
      </c>
      <c r="S46" s="29">
        <f t="shared" si="18"/>
        <v>185118.88566204341</v>
      </c>
      <c r="T46" s="35">
        <f t="shared" si="19"/>
        <v>9.5634715025906747</v>
      </c>
      <c r="U46" s="42">
        <v>0.65629805890441617</v>
      </c>
      <c r="V46" s="43">
        <f t="shared" si="31"/>
        <v>0.34370194109558383</v>
      </c>
      <c r="W46" s="29">
        <f t="shared" si="27"/>
        <v>121493.16532654765</v>
      </c>
      <c r="X46" s="29">
        <f>X47+W46</f>
        <v>264262.578624318</v>
      </c>
      <c r="Y46" s="35">
        <f t="shared" si="28"/>
        <v>6.0281665229854786</v>
      </c>
      <c r="Z46" s="36">
        <f t="shared" si="29"/>
        <v>3.5353049796051961</v>
      </c>
    </row>
    <row r="47" spans="1:26" s="2" customFormat="1" x14ac:dyDescent="0.25">
      <c r="A47" s="12">
        <v>19</v>
      </c>
      <c r="B47" s="13" t="s">
        <v>69</v>
      </c>
      <c r="C47" s="12"/>
      <c r="D47">
        <v>248</v>
      </c>
      <c r="E47" s="51">
        <v>32</v>
      </c>
      <c r="F47" s="17">
        <f t="shared" si="21"/>
        <v>0.12903225806451613</v>
      </c>
      <c r="G47" s="12"/>
      <c r="H47" s="17">
        <v>1</v>
      </c>
      <c r="I47" s="17">
        <f t="shared" si="23"/>
        <v>0</v>
      </c>
      <c r="J47" s="21">
        <f t="shared" si="30"/>
        <v>30209.585022149415</v>
      </c>
      <c r="K47" s="21">
        <f t="shared" si="24"/>
        <v>30209.585022149415</v>
      </c>
      <c r="L47" s="21">
        <f>K47/F47</f>
        <v>234124.28392165797</v>
      </c>
      <c r="M47" s="21">
        <f>L47</f>
        <v>234124.28392165797</v>
      </c>
      <c r="N47" s="34">
        <f t="shared" si="26"/>
        <v>7.75</v>
      </c>
      <c r="O47" s="4"/>
      <c r="Q47" s="30" t="s">
        <v>69</v>
      </c>
      <c r="R47" s="31">
        <f t="shared" si="17"/>
        <v>30209.585022149415</v>
      </c>
      <c r="S47" s="31">
        <f t="shared" si="18"/>
        <v>234124.28392165797</v>
      </c>
      <c r="T47" s="38">
        <f t="shared" si="19"/>
        <v>7.75</v>
      </c>
      <c r="U47" s="44">
        <v>0.6098018151143324</v>
      </c>
      <c r="V47" s="45">
        <f t="shared" si="31"/>
        <v>0.3901981848856676</v>
      </c>
      <c r="W47" s="31">
        <f t="shared" si="27"/>
        <v>142769.41329777034</v>
      </c>
      <c r="X47" s="31">
        <f>W47</f>
        <v>142769.41329777034</v>
      </c>
      <c r="Y47" s="38">
        <f t="shared" si="28"/>
        <v>4.7259640671360765</v>
      </c>
      <c r="Z47" s="37">
        <f t="shared" si="29"/>
        <v>3.0240359328639235</v>
      </c>
    </row>
    <row r="48" spans="1:26" s="2" customFormat="1" ht="13.2" x14ac:dyDescent="0.25">
      <c r="B48" s="2" t="s">
        <v>70</v>
      </c>
      <c r="D48" s="25">
        <f>SUM(D29:D47)</f>
        <v>29263</v>
      </c>
      <c r="E48" s="25">
        <f>SUM(E29:E47)</f>
        <v>219</v>
      </c>
    </row>
    <row r="51" spans="1:26" s="2" customFormat="1" ht="18" thickBot="1" x14ac:dyDescent="0.35">
      <c r="B51" s="65" t="s">
        <v>89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Q51" s="66" t="s">
        <v>92</v>
      </c>
      <c r="R51" s="67"/>
      <c r="S51" s="67"/>
      <c r="T51" s="67"/>
      <c r="U51" s="67"/>
      <c r="V51" s="67"/>
      <c r="W51" s="67"/>
      <c r="X51" s="67"/>
      <c r="Y51" s="67"/>
      <c r="Z51" s="68"/>
    </row>
    <row r="52" spans="1:26" s="9" customFormat="1" ht="14.25" customHeight="1" x14ac:dyDescent="0.35">
      <c r="A52" s="7"/>
      <c r="B52" s="62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3" t="s">
        <v>14</v>
      </c>
      <c r="S52" s="73"/>
      <c r="T52" s="73"/>
      <c r="U52" s="70" t="s">
        <v>15</v>
      </c>
      <c r="V52" s="74" t="s">
        <v>16</v>
      </c>
      <c r="W52" s="75" t="s">
        <v>17</v>
      </c>
      <c r="X52" s="75" t="s">
        <v>18</v>
      </c>
      <c r="Y52" s="76" t="s">
        <v>19</v>
      </c>
      <c r="Z52" s="76" t="s">
        <v>20</v>
      </c>
    </row>
    <row r="53" spans="1:26" s="10" customFormat="1" ht="35.549999999999997" customHeight="1" thickBot="1" x14ac:dyDescent="0.35">
      <c r="B53" s="63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0"/>
      <c r="V53" s="74"/>
      <c r="W53" s="75"/>
      <c r="X53" s="75"/>
      <c r="Y53" s="76"/>
      <c r="Z53" s="76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393</v>
      </c>
      <c r="E54" s="49">
        <f>E4+E29</f>
        <v>2</v>
      </c>
      <c r="F54" s="3">
        <f>E54/D54</f>
        <v>5.0890585241730284E-3</v>
      </c>
      <c r="G54" s="2">
        <v>0.3</v>
      </c>
      <c r="H54" s="18">
        <f>C54*F54/(1+(1-G54)*C54*F54)</f>
        <v>5.0709939148073022E-3</v>
      </c>
      <c r="I54" s="18">
        <f>1-H54</f>
        <v>0.99492900608519275</v>
      </c>
      <c r="J54" s="19">
        <v>100000</v>
      </c>
      <c r="K54" s="20">
        <f>J54*H54</f>
        <v>507.09939148073022</v>
      </c>
      <c r="L54" s="20">
        <f>C54*(J55+G54*K54)</f>
        <v>99645.030425963501</v>
      </c>
      <c r="M54" s="5">
        <f t="shared" ref="M54:M70" si="32">L54+M55</f>
        <v>7230520.6487214221</v>
      </c>
      <c r="N54" s="32">
        <f>M54/J54</f>
        <v>72.305206487214221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99645.030425963501</v>
      </c>
      <c r="T54" s="35">
        <f t="shared" ref="T54:T72" si="35">N54</f>
        <v>72.305206487214221</v>
      </c>
      <c r="U54" s="42">
        <v>0.96170886472285344</v>
      </c>
      <c r="V54" s="43">
        <f>1-U54</f>
        <v>3.829113527714656E-2</v>
      </c>
      <c r="W54" s="29">
        <f>S54*U54</f>
        <v>95829.509086227554</v>
      </c>
      <c r="X54" s="29">
        <f t="shared" ref="X54:X70" si="36">X55+W54</f>
        <v>6473955.4656668967</v>
      </c>
      <c r="Y54" s="40">
        <f>X54/R54</f>
        <v>64.739554656668972</v>
      </c>
      <c r="Z54" s="36">
        <f>T54-Y54</f>
        <v>7.5656518305452494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2160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99492.900608519281</v>
      </c>
      <c r="K55" s="5">
        <f t="shared" ref="K55:K72" si="41">J55*H55</f>
        <v>0</v>
      </c>
      <c r="L55" s="5">
        <f t="shared" ref="L55:L71" si="42">C55*(J56+G55*K55)</f>
        <v>397971.60243407713</v>
      </c>
      <c r="M55" s="5">
        <f t="shared" si="32"/>
        <v>7130875.6182954581</v>
      </c>
      <c r="N55" s="33">
        <f t="shared" ref="N55:N72" si="43">M55/J55</f>
        <v>71.672205500910508</v>
      </c>
      <c r="O55" s="4"/>
      <c r="Q55" s="27" t="s">
        <v>36</v>
      </c>
      <c r="R55" s="29">
        <f t="shared" si="33"/>
        <v>99492.900608519281</v>
      </c>
      <c r="S55" s="29">
        <f t="shared" si="34"/>
        <v>397971.60243407713</v>
      </c>
      <c r="T55" s="35">
        <f t="shared" si="35"/>
        <v>71.672205500910508</v>
      </c>
      <c r="U55" s="42">
        <v>0.96170886472285344</v>
      </c>
      <c r="V55" s="43">
        <f>1-U55</f>
        <v>3.829113527714656E-2</v>
      </c>
      <c r="W55" s="29">
        <f t="shared" ref="W55:W72" si="44">S55*U55</f>
        <v>382732.81796881108</v>
      </c>
      <c r="X55" s="29">
        <f t="shared" si="36"/>
        <v>6378125.9565806687</v>
      </c>
      <c r="Y55" s="35">
        <f t="shared" ref="Y55:Y72" si="45">X55/R55</f>
        <v>64.106342438211399</v>
      </c>
      <c r="Z55" s="36">
        <f t="shared" ref="Z55:Z72" si="46">T55-Y55</f>
        <v>7.5658630626991084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3398</v>
      </c>
      <c r="E56" s="49">
        <f t="shared" si="37"/>
        <v>1</v>
      </c>
      <c r="F56" s="3">
        <f t="shared" si="38"/>
        <v>2.942907592701589E-4</v>
      </c>
      <c r="G56" s="2">
        <v>0.5</v>
      </c>
      <c r="H56" s="3">
        <f t="shared" si="39"/>
        <v>1.4703720041170415E-3</v>
      </c>
      <c r="I56" s="3">
        <f t="shared" si="40"/>
        <v>0.99852962799588296</v>
      </c>
      <c r="J56" s="5">
        <f t="shared" ref="J56:J72" si="47">I55*J55</f>
        <v>99492.900608519281</v>
      </c>
      <c r="K56" s="5">
        <f t="shared" si="41"/>
        <v>146.29157566316613</v>
      </c>
      <c r="L56" s="5">
        <f t="shared" si="42"/>
        <v>497098.77410343848</v>
      </c>
      <c r="M56" s="5">
        <f t="shared" si="32"/>
        <v>6732904.0158613808</v>
      </c>
      <c r="N56" s="33">
        <f t="shared" si="43"/>
        <v>67.672205500910508</v>
      </c>
      <c r="O56" s="4"/>
      <c r="Q56" s="27" t="s">
        <v>38</v>
      </c>
      <c r="R56" s="29">
        <f t="shared" si="33"/>
        <v>99492.900608519281</v>
      </c>
      <c r="S56" s="29">
        <f t="shared" si="34"/>
        <v>497098.77410343848</v>
      </c>
      <c r="T56" s="35">
        <f t="shared" si="35"/>
        <v>67.672205500910508</v>
      </c>
      <c r="U56" s="42">
        <v>0.96170886472285344</v>
      </c>
      <c r="V56" s="43">
        <f>1-U56</f>
        <v>3.829113527714656E-2</v>
      </c>
      <c r="W56" s="29">
        <f t="shared" si="44"/>
        <v>478064.29769814003</v>
      </c>
      <c r="X56" s="29">
        <f t="shared" si="36"/>
        <v>5995393.1386118578</v>
      </c>
      <c r="Y56" s="35">
        <f t="shared" si="45"/>
        <v>60.259506979319994</v>
      </c>
      <c r="Z56" s="36">
        <f t="shared" si="46"/>
        <v>7.4126985215905137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4062</v>
      </c>
      <c r="E57" s="49">
        <f t="shared" si="37"/>
        <v>4</v>
      </c>
      <c r="F57" s="3">
        <f t="shared" si="38"/>
        <v>9.8473658296405718E-4</v>
      </c>
      <c r="G57" s="2">
        <v>0.5</v>
      </c>
      <c r="H57" s="3">
        <f t="shared" si="39"/>
        <v>4.911591355599214E-3</v>
      </c>
      <c r="I57" s="3">
        <f t="shared" si="40"/>
        <v>0.99508840864440073</v>
      </c>
      <c r="J57" s="5">
        <f t="shared" si="47"/>
        <v>99346.609032856111</v>
      </c>
      <c r="K57" s="5">
        <f t="shared" si="41"/>
        <v>487.94994613387087</v>
      </c>
      <c r="L57" s="5">
        <f t="shared" si="42"/>
        <v>495513.17029894586</v>
      </c>
      <c r="M57" s="5">
        <f t="shared" si="32"/>
        <v>6235805.2417579424</v>
      </c>
      <c r="N57" s="33">
        <f t="shared" si="43"/>
        <v>62.76817399671512</v>
      </c>
      <c r="O57" s="4"/>
      <c r="Q57" s="27" t="s">
        <v>40</v>
      </c>
      <c r="R57" s="29">
        <f t="shared" si="33"/>
        <v>99346.609032856111</v>
      </c>
      <c r="S57" s="29">
        <f t="shared" si="34"/>
        <v>495513.17029894586</v>
      </c>
      <c r="T57" s="35">
        <f t="shared" si="35"/>
        <v>62.76817399671512</v>
      </c>
      <c r="U57" s="42">
        <v>0.96170886472285344</v>
      </c>
      <c r="V57" s="43">
        <f>1-U57</f>
        <v>3.829113527714656E-2</v>
      </c>
      <c r="W57" s="29">
        <f t="shared" si="44"/>
        <v>476539.40846342116</v>
      </c>
      <c r="X57" s="29">
        <f t="shared" si="36"/>
        <v>5517328.8409137176</v>
      </c>
      <c r="Y57" s="35">
        <f t="shared" si="45"/>
        <v>55.53615664012262</v>
      </c>
      <c r="Z57" s="36">
        <f t="shared" si="46"/>
        <v>7.2320173565925003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3906</v>
      </c>
      <c r="E58" s="49">
        <f t="shared" si="37"/>
        <v>4</v>
      </c>
      <c r="F58" s="3">
        <f t="shared" si="38"/>
        <v>1.0240655401945725E-3</v>
      </c>
      <c r="G58" s="2">
        <v>0.5</v>
      </c>
      <c r="H58" s="3">
        <f t="shared" si="39"/>
        <v>5.1072522982635342E-3</v>
      </c>
      <c r="I58" s="3">
        <f t="shared" si="40"/>
        <v>0.99489274770173641</v>
      </c>
      <c r="J58" s="5">
        <f t="shared" si="47"/>
        <v>98858.65908672224</v>
      </c>
      <c r="K58" s="5">
        <f t="shared" si="41"/>
        <v>504.89611382391337</v>
      </c>
      <c r="L58" s="5">
        <f t="shared" si="42"/>
        <v>493031.05514905136</v>
      </c>
      <c r="M58" s="5">
        <f t="shared" si="32"/>
        <v>5740292.0714589963</v>
      </c>
      <c r="N58" s="33">
        <f t="shared" si="43"/>
        <v>58.065647708446186</v>
      </c>
      <c r="O58" s="4"/>
      <c r="Q58" s="27" t="s">
        <v>42</v>
      </c>
      <c r="R58" s="29">
        <f t="shared" si="33"/>
        <v>98858.65908672224</v>
      </c>
      <c r="S58" s="29">
        <f t="shared" si="34"/>
        <v>493031.05514905136</v>
      </c>
      <c r="T58" s="35">
        <f t="shared" si="35"/>
        <v>58.065647708446186</v>
      </c>
      <c r="U58" s="42">
        <v>0.96170886472285344</v>
      </c>
      <c r="V58" s="43">
        <f>1-U58</f>
        <v>3.829113527714656E-2</v>
      </c>
      <c r="W58" s="29">
        <f t="shared" si="44"/>
        <v>474152.33632050472</v>
      </c>
      <c r="X58" s="29">
        <f t="shared" si="36"/>
        <v>5040789.4324502964</v>
      </c>
      <c r="Y58" s="35">
        <f t="shared" si="45"/>
        <v>50.989862486687599</v>
      </c>
      <c r="Z58" s="36">
        <f t="shared" si="46"/>
        <v>7.0757852217585864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3745</v>
      </c>
      <c r="E59" s="49">
        <f t="shared" si="37"/>
        <v>8</v>
      </c>
      <c r="F59" s="3">
        <f t="shared" si="38"/>
        <v>2.1361815754339119E-3</v>
      </c>
      <c r="G59" s="2">
        <v>0.5</v>
      </c>
      <c r="H59" s="3">
        <f t="shared" si="39"/>
        <v>1.0624169986719787E-2</v>
      </c>
      <c r="I59" s="3">
        <f t="shared" si="40"/>
        <v>0.98937583001328022</v>
      </c>
      <c r="J59" s="5">
        <f t="shared" si="47"/>
        <v>98353.762972898316</v>
      </c>
      <c r="K59" s="5">
        <f t="shared" si="41"/>
        <v>1044.9270966576182</v>
      </c>
      <c r="L59" s="5">
        <f t="shared" si="42"/>
        <v>489156.49712284759</v>
      </c>
      <c r="M59" s="5">
        <f t="shared" si="32"/>
        <v>5247261.0163099449</v>
      </c>
      <c r="N59" s="33">
        <f t="shared" si="43"/>
        <v>53.350892306538839</v>
      </c>
      <c r="O59" s="4"/>
      <c r="Q59" s="27" t="s">
        <v>44</v>
      </c>
      <c r="R59" s="29">
        <f t="shared" si="33"/>
        <v>98353.762972898316</v>
      </c>
      <c r="S59" s="29">
        <f t="shared" si="34"/>
        <v>489156.49712284759</v>
      </c>
      <c r="T59" s="35">
        <f t="shared" si="35"/>
        <v>53.350892306538839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471102.5570532984</v>
      </c>
      <c r="X59" s="29">
        <f t="shared" si="36"/>
        <v>4566637.0961297918</v>
      </c>
      <c r="Y59" s="35">
        <f t="shared" si="45"/>
        <v>46.430730844412558</v>
      </c>
      <c r="Z59" s="36">
        <f t="shared" si="46"/>
        <v>6.9201614621262806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4484</v>
      </c>
      <c r="E60" s="49">
        <f t="shared" si="37"/>
        <v>12</v>
      </c>
      <c r="F60" s="3">
        <f t="shared" si="38"/>
        <v>2.6761819803746653E-3</v>
      </c>
      <c r="G60" s="2">
        <v>0.5</v>
      </c>
      <c r="H60" s="3">
        <f t="shared" si="39"/>
        <v>1.3291980505095259E-2</v>
      </c>
      <c r="I60" s="3">
        <f t="shared" si="40"/>
        <v>0.98670801949490472</v>
      </c>
      <c r="J60" s="5">
        <f t="shared" si="47"/>
        <v>97308.835876240701</v>
      </c>
      <c r="K60" s="5">
        <f t="shared" si="41"/>
        <v>1293.4271494405054</v>
      </c>
      <c r="L60" s="5">
        <f t="shared" si="42"/>
        <v>483310.61150760221</v>
      </c>
      <c r="M60" s="5">
        <f t="shared" si="32"/>
        <v>4758104.5191870974</v>
      </c>
      <c r="N60" s="33">
        <f t="shared" si="43"/>
        <v>48.89694215681039</v>
      </c>
      <c r="O60" s="4"/>
      <c r="Q60" s="27" t="s">
        <v>46</v>
      </c>
      <c r="R60" s="29">
        <f t="shared" si="33"/>
        <v>97308.835876240701</v>
      </c>
      <c r="S60" s="29">
        <f t="shared" si="34"/>
        <v>483310.61150760221</v>
      </c>
      <c r="T60" s="35">
        <f t="shared" si="35"/>
        <v>48.89694215681039</v>
      </c>
      <c r="U60" s="42">
        <v>0.95736753435116873</v>
      </c>
      <c r="V60" s="43">
        <f t="shared" si="48"/>
        <v>4.2632465648831275E-2</v>
      </c>
      <c r="W60" s="29">
        <f t="shared" si="44"/>
        <v>462705.88846478873</v>
      </c>
      <c r="X60" s="29">
        <f t="shared" si="36"/>
        <v>4095534.5390764931</v>
      </c>
      <c r="Y60" s="35">
        <f t="shared" si="45"/>
        <v>42.088002617617121</v>
      </c>
      <c r="Z60" s="36">
        <f t="shared" si="46"/>
        <v>6.8089395391932683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4265</v>
      </c>
      <c r="E61" s="49">
        <f t="shared" si="37"/>
        <v>14</v>
      </c>
      <c r="F61" s="3">
        <f t="shared" si="38"/>
        <v>3.2825322391559202E-3</v>
      </c>
      <c r="G61" s="2">
        <v>0.5</v>
      </c>
      <c r="H61" s="3">
        <f t="shared" si="39"/>
        <v>1.627906976744186E-2</v>
      </c>
      <c r="I61" s="3">
        <f t="shared" si="40"/>
        <v>0.98372093023255813</v>
      </c>
      <c r="J61" s="5">
        <f t="shared" si="47"/>
        <v>96015.408726800189</v>
      </c>
      <c r="K61" s="5">
        <f t="shared" si="41"/>
        <v>1563.0415374130264</v>
      </c>
      <c r="L61" s="5">
        <f t="shared" si="42"/>
        <v>476169.43979046837</v>
      </c>
      <c r="M61" s="5">
        <f t="shared" si="32"/>
        <v>4274793.9076794954</v>
      </c>
      <c r="N61" s="33">
        <f t="shared" si="43"/>
        <v>44.52195709381278</v>
      </c>
      <c r="O61" s="4"/>
      <c r="Q61" s="27" t="s">
        <v>48</v>
      </c>
      <c r="R61" s="29">
        <f t="shared" si="33"/>
        <v>96015.408726800189</v>
      </c>
      <c r="S61" s="29">
        <f t="shared" si="34"/>
        <v>476169.43979046837</v>
      </c>
      <c r="T61" s="35">
        <f t="shared" si="35"/>
        <v>44.52195709381278</v>
      </c>
      <c r="U61" s="42">
        <v>0.95681081085376496</v>
      </c>
      <c r="V61" s="43">
        <f t="shared" si="48"/>
        <v>4.3189189146235041E-2</v>
      </c>
      <c r="W61" s="29">
        <f t="shared" si="44"/>
        <v>455604.06778970105</v>
      </c>
      <c r="X61" s="29">
        <f t="shared" si="36"/>
        <v>3632828.6506117042</v>
      </c>
      <c r="Y61" s="35">
        <f t="shared" si="45"/>
        <v>37.835892163397055</v>
      </c>
      <c r="Z61" s="36">
        <f t="shared" si="46"/>
        <v>6.6860649304157249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4293</v>
      </c>
      <c r="E62" s="49">
        <f t="shared" si="37"/>
        <v>12</v>
      </c>
      <c r="F62" s="3">
        <f t="shared" si="38"/>
        <v>2.7952480782669461E-3</v>
      </c>
      <c r="G62" s="2">
        <v>0.5</v>
      </c>
      <c r="H62" s="3">
        <f t="shared" si="39"/>
        <v>1.3879250520471892E-2</v>
      </c>
      <c r="I62" s="3">
        <f t="shared" si="40"/>
        <v>0.9861207494795281</v>
      </c>
      <c r="J62" s="5">
        <f t="shared" si="47"/>
        <v>94452.367189387165</v>
      </c>
      <c r="K62" s="5">
        <f t="shared" si="41"/>
        <v>1310.9280664731041</v>
      </c>
      <c r="L62" s="5">
        <f t="shared" si="42"/>
        <v>468984.51578075305</v>
      </c>
      <c r="M62" s="5">
        <f t="shared" si="32"/>
        <v>3798624.4678890267</v>
      </c>
      <c r="N62" s="33">
        <f t="shared" si="43"/>
        <v>40.217355910968074</v>
      </c>
      <c r="O62" s="4"/>
      <c r="Q62" s="27" t="s">
        <v>50</v>
      </c>
      <c r="R62" s="29">
        <f t="shared" si="33"/>
        <v>94452.367189387165</v>
      </c>
      <c r="S62" s="29">
        <f t="shared" si="34"/>
        <v>468984.51578075305</v>
      </c>
      <c r="T62" s="35">
        <f t="shared" si="35"/>
        <v>40.217355910968074</v>
      </c>
      <c r="U62" s="42">
        <v>0.94800928093814252</v>
      </c>
      <c r="V62" s="43">
        <f t="shared" si="48"/>
        <v>5.1990719061857482E-2</v>
      </c>
      <c r="W62" s="29">
        <f t="shared" si="44"/>
        <v>444601.67357643467</v>
      </c>
      <c r="X62" s="29">
        <f t="shared" si="36"/>
        <v>3177224.5828220029</v>
      </c>
      <c r="Y62" s="35">
        <f t="shared" si="45"/>
        <v>33.638379612565195</v>
      </c>
      <c r="Z62" s="36">
        <f t="shared" si="46"/>
        <v>6.5789762984028783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4737</v>
      </c>
      <c r="E63" s="49">
        <f t="shared" si="37"/>
        <v>24</v>
      </c>
      <c r="F63" s="3">
        <f t="shared" si="38"/>
        <v>5.0664977834072198E-3</v>
      </c>
      <c r="G63" s="2">
        <v>0.5</v>
      </c>
      <c r="H63" s="3">
        <f t="shared" si="39"/>
        <v>2.5015634771732333E-2</v>
      </c>
      <c r="I63" s="3">
        <f t="shared" si="40"/>
        <v>0.9749843652282677</v>
      </c>
      <c r="J63" s="5">
        <f t="shared" si="47"/>
        <v>93141.43912291406</v>
      </c>
      <c r="K63" s="5">
        <f t="shared" si="41"/>
        <v>2329.992223212359</v>
      </c>
      <c r="L63" s="5">
        <f t="shared" si="42"/>
        <v>459882.2150565394</v>
      </c>
      <c r="M63" s="5">
        <f t="shared" si="32"/>
        <v>3329639.9521082737</v>
      </c>
      <c r="N63" s="33">
        <f t="shared" si="43"/>
        <v>35.748212433289936</v>
      </c>
      <c r="O63" s="4"/>
      <c r="Q63" s="27" t="s">
        <v>52</v>
      </c>
      <c r="R63" s="29">
        <f t="shared" si="33"/>
        <v>93141.43912291406</v>
      </c>
      <c r="S63" s="29">
        <f t="shared" si="34"/>
        <v>459882.2150565394</v>
      </c>
      <c r="T63" s="35">
        <f t="shared" si="35"/>
        <v>35.748212433289936</v>
      </c>
      <c r="U63" s="42">
        <v>0.94216194080535964</v>
      </c>
      <c r="V63" s="43">
        <f t="shared" si="48"/>
        <v>5.7838059194640357E-2</v>
      </c>
      <c r="W63" s="29">
        <f t="shared" si="44"/>
        <v>433283.52027953696</v>
      </c>
      <c r="X63" s="29">
        <f t="shared" si="36"/>
        <v>2732622.9092455683</v>
      </c>
      <c r="Y63" s="35">
        <f t="shared" si="45"/>
        <v>29.33842267177624</v>
      </c>
      <c r="Z63" s="36">
        <f t="shared" si="46"/>
        <v>6.4097897615136965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5142</v>
      </c>
      <c r="E64" s="49">
        <f t="shared" si="37"/>
        <v>24</v>
      </c>
      <c r="F64" s="3">
        <f t="shared" si="38"/>
        <v>4.6674445740956822E-3</v>
      </c>
      <c r="G64" s="2">
        <v>0.5</v>
      </c>
      <c r="H64" s="3">
        <f t="shared" si="39"/>
        <v>2.3068050749711647E-2</v>
      </c>
      <c r="I64" s="3">
        <f t="shared" si="40"/>
        <v>0.97693194925028837</v>
      </c>
      <c r="J64" s="5">
        <f t="shared" si="47"/>
        <v>90811.44689970171</v>
      </c>
      <c r="K64" s="5">
        <f t="shared" si="41"/>
        <v>2094.8430657370636</v>
      </c>
      <c r="L64" s="5">
        <f t="shared" si="42"/>
        <v>448820.12683416595</v>
      </c>
      <c r="M64" s="5">
        <f t="shared" si="32"/>
        <v>2869757.7370517342</v>
      </c>
      <c r="N64" s="33">
        <f t="shared" si="43"/>
        <v>31.601277537415392</v>
      </c>
      <c r="O64" s="4"/>
      <c r="Q64" s="27" t="s">
        <v>54</v>
      </c>
      <c r="R64" s="29">
        <f t="shared" si="33"/>
        <v>90811.44689970171</v>
      </c>
      <c r="S64" s="29">
        <f t="shared" si="34"/>
        <v>448820.12683416595</v>
      </c>
      <c r="T64" s="35">
        <f t="shared" si="35"/>
        <v>31.601277537415392</v>
      </c>
      <c r="U64" s="42">
        <v>0.92489605986448908</v>
      </c>
      <c r="V64" s="43">
        <f t="shared" si="48"/>
        <v>7.5103940135510916E-2</v>
      </c>
      <c r="W64" s="29">
        <f t="shared" si="44"/>
        <v>415111.96689680032</v>
      </c>
      <c r="X64" s="29">
        <f t="shared" si="36"/>
        <v>2299339.3889660314</v>
      </c>
      <c r="Y64" s="35">
        <f t="shared" si="45"/>
        <v>25.319929011874208</v>
      </c>
      <c r="Z64" s="36">
        <f t="shared" si="46"/>
        <v>6.2813485255411834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5016</v>
      </c>
      <c r="E65" s="49">
        <f t="shared" si="37"/>
        <v>24</v>
      </c>
      <c r="F65" s="3">
        <f t="shared" si="38"/>
        <v>4.7846889952153108E-3</v>
      </c>
      <c r="G65" s="2">
        <v>0.5</v>
      </c>
      <c r="H65" s="3">
        <f t="shared" si="39"/>
        <v>2.3640661938534282E-2</v>
      </c>
      <c r="I65" s="3">
        <f t="shared" si="40"/>
        <v>0.97635933806146569</v>
      </c>
      <c r="J65" s="5">
        <f t="shared" si="47"/>
        <v>88716.603833964647</v>
      </c>
      <c r="K65" s="5">
        <f t="shared" si="41"/>
        <v>2097.3192395736328</v>
      </c>
      <c r="L65" s="5">
        <f t="shared" si="42"/>
        <v>438339.72107088915</v>
      </c>
      <c r="M65" s="5">
        <f t="shared" si="32"/>
        <v>2420937.6102175685</v>
      </c>
      <c r="N65" s="33">
        <f t="shared" si="43"/>
        <v>27.288438754355543</v>
      </c>
      <c r="O65" s="4"/>
      <c r="Q65" s="27" t="s">
        <v>56</v>
      </c>
      <c r="R65" s="29">
        <f t="shared" si="33"/>
        <v>88716.603833964647</v>
      </c>
      <c r="S65" s="29">
        <f t="shared" si="34"/>
        <v>438339.72107088915</v>
      </c>
      <c r="T65" s="35">
        <f t="shared" si="35"/>
        <v>27.288438754355543</v>
      </c>
      <c r="U65" s="42">
        <v>0.89970667843387275</v>
      </c>
      <c r="V65" s="43">
        <f t="shared" si="48"/>
        <v>0.10029332156612725</v>
      </c>
      <c r="W65" s="29">
        <f t="shared" si="44"/>
        <v>394377.17447031994</v>
      </c>
      <c r="X65" s="29">
        <f t="shared" si="36"/>
        <v>1884227.4220692313</v>
      </c>
      <c r="Y65" s="35">
        <f t="shared" si="45"/>
        <v>21.238723538105788</v>
      </c>
      <c r="Z65" s="36">
        <f t="shared" si="46"/>
        <v>6.0497152162497549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4201</v>
      </c>
      <c r="E66" s="49">
        <f t="shared" si="37"/>
        <v>51</v>
      </c>
      <c r="F66" s="3">
        <f t="shared" si="38"/>
        <v>1.2139966674601285E-2</v>
      </c>
      <c r="G66" s="2">
        <v>0.5</v>
      </c>
      <c r="H66" s="3">
        <f t="shared" si="39"/>
        <v>5.8911863232066541E-2</v>
      </c>
      <c r="I66" s="3">
        <f t="shared" si="40"/>
        <v>0.94108813676793346</v>
      </c>
      <c r="J66" s="5">
        <f t="shared" si="47"/>
        <v>86619.284594391007</v>
      </c>
      <c r="K66" s="5">
        <f t="shared" si="41"/>
        <v>5102.9034472842113</v>
      </c>
      <c r="L66" s="5">
        <f t="shared" si="42"/>
        <v>420339.16435374448</v>
      </c>
      <c r="M66" s="5">
        <f t="shared" si="32"/>
        <v>1982597.8891466795</v>
      </c>
      <c r="N66" s="33">
        <f t="shared" si="43"/>
        <v>22.888643082548178</v>
      </c>
      <c r="O66" s="4"/>
      <c r="Q66" s="27" t="s">
        <v>58</v>
      </c>
      <c r="R66" s="29">
        <f t="shared" si="33"/>
        <v>86619.284594391007</v>
      </c>
      <c r="S66" s="29">
        <f t="shared" si="34"/>
        <v>420339.16435374448</v>
      </c>
      <c r="T66" s="35">
        <f t="shared" si="35"/>
        <v>22.888643082548178</v>
      </c>
      <c r="U66" s="42">
        <v>0.86438699185239576</v>
      </c>
      <c r="V66" s="43">
        <f t="shared" si="48"/>
        <v>0.13561300814760424</v>
      </c>
      <c r="W66" s="29">
        <f t="shared" si="44"/>
        <v>363335.70583348296</v>
      </c>
      <c r="X66" s="29">
        <f t="shared" si="36"/>
        <v>1489850.2475989114</v>
      </c>
      <c r="Y66" s="35">
        <f t="shared" si="45"/>
        <v>17.19998328981103</v>
      </c>
      <c r="Z66" s="36">
        <f t="shared" si="46"/>
        <v>5.6886597927371483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3172</v>
      </c>
      <c r="E67" s="49">
        <f t="shared" si="37"/>
        <v>52</v>
      </c>
      <c r="F67" s="3">
        <f t="shared" si="38"/>
        <v>1.6393442622950821E-2</v>
      </c>
      <c r="G67" s="2">
        <v>0.5</v>
      </c>
      <c r="H67" s="3">
        <f t="shared" si="39"/>
        <v>7.8740157480314973E-2</v>
      </c>
      <c r="I67" s="3">
        <f t="shared" si="40"/>
        <v>0.92125984251968507</v>
      </c>
      <c r="J67" s="5">
        <f t="shared" si="47"/>
        <v>81516.381147106789</v>
      </c>
      <c r="K67" s="5">
        <f t="shared" si="41"/>
        <v>6418.6126887485671</v>
      </c>
      <c r="L67" s="5">
        <f t="shared" si="42"/>
        <v>391535.37401366257</v>
      </c>
      <c r="M67" s="5">
        <f t="shared" si="32"/>
        <v>1562258.7247929352</v>
      </c>
      <c r="N67" s="33">
        <f t="shared" si="43"/>
        <v>19.164966633806259</v>
      </c>
      <c r="O67" s="4"/>
      <c r="Q67" s="27" t="s">
        <v>60</v>
      </c>
      <c r="R67" s="29">
        <f t="shared" si="33"/>
        <v>81516.381147106789</v>
      </c>
      <c r="S67" s="29">
        <f t="shared" si="34"/>
        <v>391535.37401366257</v>
      </c>
      <c r="T67" s="35">
        <f t="shared" si="35"/>
        <v>19.164966633806259</v>
      </c>
      <c r="U67" s="42">
        <v>0.82345390469096191</v>
      </c>
      <c r="V67" s="43">
        <f t="shared" si="48"/>
        <v>0.17654609530903809</v>
      </c>
      <c r="W67" s="29">
        <f t="shared" si="44"/>
        <v>322411.33255618665</v>
      </c>
      <c r="X67" s="29">
        <f t="shared" si="36"/>
        <v>1126514.5417654284</v>
      </c>
      <c r="Y67" s="35">
        <f t="shared" si="45"/>
        <v>13.819486659159809</v>
      </c>
      <c r="Z67" s="36">
        <f t="shared" si="46"/>
        <v>5.3454799746464499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2247</v>
      </c>
      <c r="E68" s="49">
        <f t="shared" si="37"/>
        <v>73</v>
      </c>
      <c r="F68" s="3">
        <f t="shared" si="38"/>
        <v>3.2487761459724075E-2</v>
      </c>
      <c r="G68" s="2">
        <v>0.5</v>
      </c>
      <c r="H68" s="3">
        <f t="shared" si="39"/>
        <v>0.15023667421280099</v>
      </c>
      <c r="I68" s="3">
        <f t="shared" si="40"/>
        <v>0.84976332578719904</v>
      </c>
      <c r="J68" s="5">
        <f t="shared" si="47"/>
        <v>75097.76845835823</v>
      </c>
      <c r="K68" s="5">
        <f t="shared" si="41"/>
        <v>11282.438973986727</v>
      </c>
      <c r="L68" s="5">
        <f t="shared" si="42"/>
        <v>347282.74485682434</v>
      </c>
      <c r="M68" s="5">
        <f t="shared" si="32"/>
        <v>1170723.3507792726</v>
      </c>
      <c r="N68" s="33">
        <f t="shared" si="43"/>
        <v>15.5893227563538</v>
      </c>
      <c r="O68" s="4"/>
      <c r="Q68" s="27" t="s">
        <v>62</v>
      </c>
      <c r="R68" s="29">
        <f t="shared" si="33"/>
        <v>75097.76845835823</v>
      </c>
      <c r="S68" s="29">
        <f t="shared" si="34"/>
        <v>347282.74485682434</v>
      </c>
      <c r="T68" s="35">
        <f t="shared" si="35"/>
        <v>15.5893227563538</v>
      </c>
      <c r="U68" s="42">
        <v>0.7557222850963411</v>
      </c>
      <c r="V68" s="43">
        <f t="shared" si="48"/>
        <v>0.2442777149036589</v>
      </c>
      <c r="W68" s="29">
        <f t="shared" si="44"/>
        <v>262449.30951772886</v>
      </c>
      <c r="X68" s="29">
        <f t="shared" si="36"/>
        <v>804103.20920924179</v>
      </c>
      <c r="Y68" s="35">
        <f t="shared" si="45"/>
        <v>10.707418152579562</v>
      </c>
      <c r="Z68" s="36">
        <f t="shared" si="46"/>
        <v>4.8819046037742382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1581</v>
      </c>
      <c r="E69" s="49">
        <f t="shared" si="37"/>
        <v>48</v>
      </c>
      <c r="F69" s="3">
        <f t="shared" si="38"/>
        <v>3.0360531309297913E-2</v>
      </c>
      <c r="G69" s="2">
        <v>0.5</v>
      </c>
      <c r="H69" s="3">
        <f t="shared" si="39"/>
        <v>0.14109347442680775</v>
      </c>
      <c r="I69" s="3">
        <f t="shared" si="40"/>
        <v>0.85890652557319225</v>
      </c>
      <c r="J69" s="5">
        <f t="shared" si="47"/>
        <v>63815.329484371505</v>
      </c>
      <c r="K69" s="5">
        <f t="shared" si="41"/>
        <v>9003.9265586414822</v>
      </c>
      <c r="L69" s="5">
        <f t="shared" si="42"/>
        <v>296566.83102525381</v>
      </c>
      <c r="M69" s="5">
        <f t="shared" si="32"/>
        <v>823440.60592244822</v>
      </c>
      <c r="N69" s="33">
        <f t="shared" si="43"/>
        <v>12.903492194992277</v>
      </c>
      <c r="O69" s="4"/>
      <c r="Q69" s="27" t="s">
        <v>64</v>
      </c>
      <c r="R69" s="29">
        <f t="shared" si="33"/>
        <v>63815.329484371505</v>
      </c>
      <c r="S69" s="29">
        <f t="shared" si="34"/>
        <v>296566.83102525381</v>
      </c>
      <c r="T69" s="35">
        <f t="shared" si="35"/>
        <v>12.903492194992277</v>
      </c>
      <c r="U69" s="42">
        <v>0.69850988448397933</v>
      </c>
      <c r="V69" s="43">
        <f t="shared" si="48"/>
        <v>0.30149011551602067</v>
      </c>
      <c r="W69" s="29">
        <f t="shared" si="44"/>
        <v>207154.86288122984</v>
      </c>
      <c r="X69" s="29">
        <f t="shared" si="36"/>
        <v>541653.89969151292</v>
      </c>
      <c r="Y69" s="35">
        <f t="shared" si="45"/>
        <v>8.4878336297576435</v>
      </c>
      <c r="Z69" s="36">
        <f t="shared" si="46"/>
        <v>4.415658565234633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948</v>
      </c>
      <c r="E70" s="49">
        <f t="shared" si="37"/>
        <v>69</v>
      </c>
      <c r="F70" s="3">
        <f t="shared" si="38"/>
        <v>7.2784810126582278E-2</v>
      </c>
      <c r="G70" s="2">
        <v>0.5</v>
      </c>
      <c r="H70" s="3">
        <f t="shared" si="39"/>
        <v>0.30789825970548862</v>
      </c>
      <c r="I70" s="3">
        <f t="shared" si="40"/>
        <v>0.69210174029451133</v>
      </c>
      <c r="J70" s="5">
        <f t="shared" si="47"/>
        <v>54811.402925730021</v>
      </c>
      <c r="K70" s="5">
        <f t="shared" si="41"/>
        <v>16876.335572848602</v>
      </c>
      <c r="L70" s="5">
        <f t="shared" si="42"/>
        <v>231866.17569652857</v>
      </c>
      <c r="M70" s="5">
        <f t="shared" si="32"/>
        <v>526873.77489719435</v>
      </c>
      <c r="N70" s="33">
        <f t="shared" si="43"/>
        <v>9.6124847526912127</v>
      </c>
      <c r="O70" s="4"/>
      <c r="Q70" s="27" t="s">
        <v>66</v>
      </c>
      <c r="R70" s="29">
        <f t="shared" si="33"/>
        <v>54811.402925730021</v>
      </c>
      <c r="S70" s="29">
        <f t="shared" si="34"/>
        <v>231866.17569652857</v>
      </c>
      <c r="T70" s="35">
        <f t="shared" si="35"/>
        <v>9.6124847526912127</v>
      </c>
      <c r="U70" s="42">
        <v>0.67065690345363116</v>
      </c>
      <c r="V70" s="43">
        <f t="shared" si="48"/>
        <v>0.32934309654636884</v>
      </c>
      <c r="W70" s="29">
        <f t="shared" si="44"/>
        <v>155502.65140826945</v>
      </c>
      <c r="X70" s="29">
        <f t="shared" si="36"/>
        <v>334499.03681028308</v>
      </c>
      <c r="Y70" s="35">
        <f t="shared" si="45"/>
        <v>6.1027271508363414</v>
      </c>
      <c r="Z70" s="36">
        <f t="shared" si="46"/>
        <v>3.5097576018548713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528</v>
      </c>
      <c r="E71" s="49">
        <f t="shared" si="49"/>
        <v>50</v>
      </c>
      <c r="F71" s="3">
        <f t="shared" si="38"/>
        <v>9.4696969696969696E-2</v>
      </c>
      <c r="G71" s="2">
        <v>0.5</v>
      </c>
      <c r="H71" s="3">
        <f t="shared" si="39"/>
        <v>0.38284839203675347</v>
      </c>
      <c r="I71" s="3">
        <f t="shared" si="40"/>
        <v>0.61715160796324653</v>
      </c>
      <c r="J71" s="5">
        <f t="shared" si="47"/>
        <v>37935.067352881415</v>
      </c>
      <c r="K71" s="5">
        <f t="shared" si="41"/>
        <v>14523.379537856592</v>
      </c>
      <c r="L71" s="5">
        <f t="shared" si="42"/>
        <v>153366.88791976561</v>
      </c>
      <c r="M71" s="5">
        <f>L71+M72</f>
        <v>295007.59920066578</v>
      </c>
      <c r="N71" s="33">
        <f t="shared" si="43"/>
        <v>7.7766462480857577</v>
      </c>
      <c r="O71" s="4"/>
      <c r="Q71" s="27" t="s">
        <v>68</v>
      </c>
      <c r="R71" s="29">
        <f t="shared" si="33"/>
        <v>37935.067352881415</v>
      </c>
      <c r="S71" s="29">
        <f t="shared" si="34"/>
        <v>153366.88791976561</v>
      </c>
      <c r="T71" s="35">
        <f t="shared" si="35"/>
        <v>7.7766462480857577</v>
      </c>
      <c r="U71" s="42">
        <v>0.63527807449444496</v>
      </c>
      <c r="V71" s="43">
        <f t="shared" si="48"/>
        <v>0.36472192550555504</v>
      </c>
      <c r="W71" s="29">
        <f t="shared" si="44"/>
        <v>97430.621248874042</v>
      </c>
      <c r="X71" s="29">
        <f>X72+W71</f>
        <v>178996.38540201366</v>
      </c>
      <c r="Y71" s="35">
        <f t="shared" si="45"/>
        <v>4.7184939395769314</v>
      </c>
      <c r="Z71" s="36">
        <f t="shared" si="46"/>
        <v>3.0581523085088262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363</v>
      </c>
      <c r="E72" s="50">
        <f t="shared" si="49"/>
        <v>60</v>
      </c>
      <c r="F72" s="17">
        <f t="shared" si="38"/>
        <v>0.16528925619834711</v>
      </c>
      <c r="G72" s="12"/>
      <c r="H72" s="17">
        <v>1</v>
      </c>
      <c r="I72" s="17">
        <f t="shared" si="40"/>
        <v>0</v>
      </c>
      <c r="J72" s="21">
        <f t="shared" si="47"/>
        <v>23411.687815024823</v>
      </c>
      <c r="K72" s="21">
        <f t="shared" si="41"/>
        <v>23411.687815024823</v>
      </c>
      <c r="L72" s="21">
        <f>K72/F72</f>
        <v>141640.71128090017</v>
      </c>
      <c r="M72" s="21">
        <f>L72</f>
        <v>141640.71128090017</v>
      </c>
      <c r="N72" s="34">
        <f t="shared" si="43"/>
        <v>6.05</v>
      </c>
      <c r="O72" s="4"/>
      <c r="Q72" s="30" t="s">
        <v>69</v>
      </c>
      <c r="R72" s="31">
        <f t="shared" si="33"/>
        <v>23411.687815024823</v>
      </c>
      <c r="S72" s="31">
        <f t="shared" si="34"/>
        <v>141640.71128090017</v>
      </c>
      <c r="T72" s="38">
        <f t="shared" si="35"/>
        <v>6.05</v>
      </c>
      <c r="U72" s="44">
        <v>0.57586384179742911</v>
      </c>
      <c r="V72" s="45">
        <f t="shared" si="48"/>
        <v>0.42413615820257089</v>
      </c>
      <c r="W72" s="31">
        <f t="shared" si="44"/>
        <v>81565.764153139622</v>
      </c>
      <c r="X72" s="31">
        <f>W72</f>
        <v>81565.764153139622</v>
      </c>
      <c r="Y72" s="38">
        <f t="shared" si="45"/>
        <v>3.4839762428744456</v>
      </c>
      <c r="Z72" s="37">
        <f t="shared" si="46"/>
        <v>2.5660237571255542</v>
      </c>
    </row>
    <row r="73" spans="1:26" s="2" customFormat="1" ht="13.2" x14ac:dyDescent="0.25">
      <c r="B73" s="2" t="s">
        <v>70</v>
      </c>
      <c r="D73" s="25">
        <f>SUM(D54:D72)</f>
        <v>58641</v>
      </c>
      <c r="E73" s="25">
        <f>SUM(E54:E72)</f>
        <v>532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68.122993661505177</v>
      </c>
      <c r="F78" s="55">
        <f>$Y$4</f>
        <v>62.348154362316777</v>
      </c>
      <c r="G78" s="55">
        <f>E78-F78</f>
        <v>5.7748392991884003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77.091054366356261</v>
      </c>
      <c r="F79" s="55">
        <f>$Y$29</f>
        <v>68.660874401573579</v>
      </c>
      <c r="G79" s="55">
        <f t="shared" ref="G79:G80" si="50">E79-F79</f>
        <v>8.4301799647826812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72.305206487214221</v>
      </c>
      <c r="F80" s="55">
        <f>$Y$54</f>
        <v>64.739554656668972</v>
      </c>
      <c r="G80" s="55">
        <f t="shared" si="50"/>
        <v>7.5656518305452494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4D184-23AC-8C4A-A89A-8E2B33B92C95}">
  <dimension ref="A1:Z80"/>
  <sheetViews>
    <sheetView workbookViewId="0">
      <selection activeCell="G43" sqref="G43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1" t="s">
        <v>87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Q1" s="66" t="s">
        <v>90</v>
      </c>
      <c r="R1" s="67"/>
      <c r="S1" s="67"/>
      <c r="T1" s="67"/>
      <c r="U1" s="67"/>
      <c r="V1" s="67"/>
      <c r="W1" s="67"/>
      <c r="X1" s="67"/>
      <c r="Y1" s="67"/>
      <c r="Z1" s="68"/>
    </row>
    <row r="2" spans="1:26" s="9" customFormat="1" ht="35.549999999999997" customHeight="1" x14ac:dyDescent="0.25">
      <c r="A2" s="7"/>
      <c r="B2" s="62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70" t="s">
        <v>15</v>
      </c>
      <c r="V2" s="70" t="s">
        <v>16</v>
      </c>
      <c r="W2" s="71" t="s">
        <v>17</v>
      </c>
      <c r="X2" s="71" t="s">
        <v>18</v>
      </c>
      <c r="Y2" s="72" t="s">
        <v>19</v>
      </c>
      <c r="Z2" s="72" t="s">
        <v>20</v>
      </c>
    </row>
    <row r="3" spans="1:26" s="10" customFormat="1" ht="23.25" customHeight="1" thickBot="1" x14ac:dyDescent="0.35">
      <c r="B3" s="63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0"/>
      <c r="V3" s="70"/>
      <c r="W3" s="71"/>
      <c r="X3" s="71"/>
      <c r="Y3" s="72"/>
      <c r="Z3" s="72"/>
    </row>
    <row r="4" spans="1:26" s="2" customFormat="1" x14ac:dyDescent="0.25">
      <c r="A4" s="2">
        <v>1</v>
      </c>
      <c r="B4" s="1">
        <v>0</v>
      </c>
      <c r="C4" s="1">
        <v>1</v>
      </c>
      <c r="D4" s="56">
        <v>246</v>
      </c>
      <c r="E4" s="57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7279769.6146159014</v>
      </c>
      <c r="N4" s="32">
        <f>M4/J4</f>
        <v>72.797696146159012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72.797696146159012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6614718.8948935838</v>
      </c>
      <c r="Y4" s="40">
        <f>X4/R4</f>
        <v>66.147188948935835</v>
      </c>
      <c r="Z4" s="36">
        <f>T4-Y4</f>
        <v>6.6505071972231775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1132</v>
      </c>
      <c r="E5" s="51">
        <v>1</v>
      </c>
      <c r="F5" s="3">
        <f t="shared" ref="F5:F22" si="5">E5/D5</f>
        <v>8.8339222614840988E-4</v>
      </c>
      <c r="G5" s="2">
        <v>0.4</v>
      </c>
      <c r="H5" s="3">
        <f t="shared" ref="H5:H21" si="6">C5*F5/(1+(1-G5)*C5*F5)</f>
        <v>3.5260930888575456E-3</v>
      </c>
      <c r="I5" s="3">
        <f t="shared" ref="I5:I22" si="7">1-H5</f>
        <v>0.99647390691114246</v>
      </c>
      <c r="J5" s="5">
        <f>I4*J4</f>
        <v>100000</v>
      </c>
      <c r="K5" s="5">
        <f t="shared" ref="K5:K22" si="8">J5*H5</f>
        <v>352.60930888575456</v>
      </c>
      <c r="L5" s="5">
        <f t="shared" ref="L5:L21" si="9">C5*(J6+G5*K5)</f>
        <v>399153.73765867419</v>
      </c>
      <c r="M5" s="5">
        <f t="shared" si="0"/>
        <v>7179769.6146159014</v>
      </c>
      <c r="N5" s="33">
        <f t="shared" ref="N5:N22" si="10">M5/J5</f>
        <v>71.797696146159012</v>
      </c>
      <c r="O5" s="4"/>
      <c r="Q5" s="27" t="s">
        <v>36</v>
      </c>
      <c r="R5" s="29">
        <f t="shared" si="1"/>
        <v>100000</v>
      </c>
      <c r="S5" s="29">
        <f t="shared" si="2"/>
        <v>399153.73765867419</v>
      </c>
      <c r="T5" s="35">
        <f t="shared" si="3"/>
        <v>71.797696146159012</v>
      </c>
      <c r="U5" s="42">
        <v>0.96680194174873568</v>
      </c>
      <c r="V5" s="43">
        <f>1-U5</f>
        <v>3.3198058251264317E-2</v>
      </c>
      <c r="W5" s="29">
        <f t="shared" ref="W5:W22" si="11">S5*U5</f>
        <v>385902.60862467164</v>
      </c>
      <c r="X5" s="29">
        <f t="shared" si="4"/>
        <v>6518038.7007187102</v>
      </c>
      <c r="Y5" s="35">
        <f t="shared" ref="Y5:Y22" si="12">X5/R5</f>
        <v>65.180387007187107</v>
      </c>
      <c r="Z5" s="36">
        <f t="shared" ref="Z5:Z22" si="13">T5-Y5</f>
        <v>6.6173091389719048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1869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99647.39069111424</v>
      </c>
      <c r="K6" s="5">
        <f t="shared" si="8"/>
        <v>0</v>
      </c>
      <c r="L6" s="5">
        <f t="shared" si="9"/>
        <v>498236.9534555712</v>
      </c>
      <c r="M6" s="5">
        <f t="shared" si="0"/>
        <v>6780615.8769572275</v>
      </c>
      <c r="N6" s="33">
        <f t="shared" si="10"/>
        <v>68.046095637122079</v>
      </c>
      <c r="O6" s="4"/>
      <c r="Q6" s="27" t="s">
        <v>38</v>
      </c>
      <c r="R6" s="29">
        <f t="shared" si="1"/>
        <v>99647.39069111424</v>
      </c>
      <c r="S6" s="29">
        <f t="shared" si="2"/>
        <v>498236.9534555712</v>
      </c>
      <c r="T6" s="35">
        <f t="shared" si="3"/>
        <v>68.046095637122079</v>
      </c>
      <c r="U6" s="42">
        <v>0.96680194174873568</v>
      </c>
      <c r="V6" s="43">
        <f>1-U6</f>
        <v>3.3198058251264317E-2</v>
      </c>
      <c r="W6" s="29">
        <f t="shared" si="11"/>
        <v>481696.45405182068</v>
      </c>
      <c r="X6" s="29">
        <f t="shared" si="4"/>
        <v>6132136.0920940386</v>
      </c>
      <c r="Y6" s="35">
        <f t="shared" si="12"/>
        <v>61.538350874659216</v>
      </c>
      <c r="Z6" s="36">
        <f t="shared" si="13"/>
        <v>6.5077447624628633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2264</v>
      </c>
      <c r="E7" s="51">
        <v>1</v>
      </c>
      <c r="F7" s="3">
        <f t="shared" si="5"/>
        <v>4.4169611307420494E-4</v>
      </c>
      <c r="G7" s="2">
        <v>0.5</v>
      </c>
      <c r="H7" s="3">
        <f t="shared" si="6"/>
        <v>2.2060445621001545E-3</v>
      </c>
      <c r="I7" s="3">
        <f t="shared" si="7"/>
        <v>0.99779395543789984</v>
      </c>
      <c r="J7" s="5">
        <f t="shared" si="14"/>
        <v>99647.39069111424</v>
      </c>
      <c r="K7" s="5">
        <f t="shared" si="8"/>
        <v>219.82658436160213</v>
      </c>
      <c r="L7" s="5">
        <f t="shared" si="9"/>
        <v>497687.38699466718</v>
      </c>
      <c r="M7" s="5">
        <f t="shared" si="0"/>
        <v>6282378.9235016564</v>
      </c>
      <c r="N7" s="33">
        <f t="shared" si="10"/>
        <v>63.046095637122072</v>
      </c>
      <c r="O7" s="4"/>
      <c r="Q7" s="27" t="s">
        <v>40</v>
      </c>
      <c r="R7" s="29">
        <f t="shared" si="1"/>
        <v>99647.39069111424</v>
      </c>
      <c r="S7" s="29">
        <f t="shared" si="2"/>
        <v>497687.38699466718</v>
      </c>
      <c r="T7" s="35">
        <f t="shared" si="3"/>
        <v>63.046095637122072</v>
      </c>
      <c r="U7" s="42">
        <v>0.96680194174873568</v>
      </c>
      <c r="V7" s="43">
        <f>1-U7</f>
        <v>3.3198058251264317E-2</v>
      </c>
      <c r="W7" s="29">
        <f t="shared" si="11"/>
        <v>481165.13213029871</v>
      </c>
      <c r="X7" s="29">
        <f t="shared" si="4"/>
        <v>5650439.6380422181</v>
      </c>
      <c r="Y7" s="35">
        <f t="shared" si="12"/>
        <v>56.704341165915537</v>
      </c>
      <c r="Z7" s="36">
        <f t="shared" si="13"/>
        <v>6.341754471206535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2239</v>
      </c>
      <c r="E8" s="51">
        <v>3</v>
      </c>
      <c r="F8" s="3">
        <f t="shared" si="5"/>
        <v>1.3398838767306833E-3</v>
      </c>
      <c r="G8" s="2">
        <v>0.5</v>
      </c>
      <c r="H8" s="3">
        <f t="shared" si="6"/>
        <v>6.6770531938571106E-3</v>
      </c>
      <c r="I8" s="3">
        <f t="shared" si="7"/>
        <v>0.99332294680614286</v>
      </c>
      <c r="J8" s="5">
        <f t="shared" si="14"/>
        <v>99427.56410675263</v>
      </c>
      <c r="K8" s="5">
        <f t="shared" si="8"/>
        <v>663.88313447642531</v>
      </c>
      <c r="L8" s="5">
        <f t="shared" si="9"/>
        <v>495478.1126975721</v>
      </c>
      <c r="M8" s="5">
        <f t="shared" si="0"/>
        <v>5784691.536506989</v>
      </c>
      <c r="N8" s="33">
        <f t="shared" si="10"/>
        <v>58.179958329222721</v>
      </c>
      <c r="O8" s="4"/>
      <c r="Q8" s="27" t="s">
        <v>42</v>
      </c>
      <c r="R8" s="29">
        <f t="shared" si="1"/>
        <v>99427.56410675263</v>
      </c>
      <c r="S8" s="29">
        <f t="shared" si="2"/>
        <v>495478.1126975721</v>
      </c>
      <c r="T8" s="35">
        <f t="shared" si="3"/>
        <v>58.179958329222721</v>
      </c>
      <c r="U8" s="42">
        <v>0.96680194174873568</v>
      </c>
      <c r="V8" s="43">
        <f>1-U8</f>
        <v>3.3198058251264317E-2</v>
      </c>
      <c r="W8" s="29">
        <f t="shared" si="11"/>
        <v>479029.20145001158</v>
      </c>
      <c r="X8" s="29">
        <f t="shared" si="4"/>
        <v>5169274.5059119193</v>
      </c>
      <c r="Y8" s="35">
        <f t="shared" si="12"/>
        <v>51.990356520871941</v>
      </c>
      <c r="Z8" s="36">
        <f t="shared" si="13"/>
        <v>6.1896018083507798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2159</v>
      </c>
      <c r="E9" s="51">
        <v>2</v>
      </c>
      <c r="F9" s="3">
        <f t="shared" si="5"/>
        <v>9.2635479388605835E-4</v>
      </c>
      <c r="G9" s="2">
        <v>0.5</v>
      </c>
      <c r="H9" s="3">
        <f t="shared" si="6"/>
        <v>4.6210720887245845E-3</v>
      </c>
      <c r="I9" s="3">
        <f t="shared" si="7"/>
        <v>0.99537892791127547</v>
      </c>
      <c r="J9" s="5">
        <f t="shared" si="14"/>
        <v>98763.680972276197</v>
      </c>
      <c r="K9" s="5">
        <f t="shared" si="8"/>
        <v>456.39408952068487</v>
      </c>
      <c r="L9" s="5">
        <f t="shared" si="9"/>
        <v>492677.4196375793</v>
      </c>
      <c r="M9" s="5">
        <f t="shared" si="0"/>
        <v>5289213.4238094166</v>
      </c>
      <c r="N9" s="33">
        <f t="shared" si="10"/>
        <v>53.554235441003293</v>
      </c>
      <c r="O9" s="4"/>
      <c r="Q9" s="27" t="s">
        <v>44</v>
      </c>
      <c r="R9" s="29">
        <f t="shared" si="1"/>
        <v>98763.680972276197</v>
      </c>
      <c r="S9" s="29">
        <f t="shared" si="2"/>
        <v>492677.4196375793</v>
      </c>
      <c r="T9" s="35">
        <f t="shared" si="3"/>
        <v>53.554235441003293</v>
      </c>
      <c r="U9" s="42">
        <v>0.9555940589531835</v>
      </c>
      <c r="V9" s="43">
        <f t="shared" ref="V9:V22" si="15">1-U9</f>
        <v>4.4405941046816499E-2</v>
      </c>
      <c r="W9" s="29">
        <f t="shared" si="11"/>
        <v>470799.61518605525</v>
      </c>
      <c r="X9" s="29">
        <f t="shared" si="4"/>
        <v>4690245.3044619076</v>
      </c>
      <c r="Y9" s="35">
        <f t="shared" si="12"/>
        <v>47.489575705248363</v>
      </c>
      <c r="Z9" s="36">
        <f t="shared" si="13"/>
        <v>6.0646597357549297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2586</v>
      </c>
      <c r="E10" s="51">
        <v>4</v>
      </c>
      <c r="F10" s="3">
        <f t="shared" si="5"/>
        <v>1.5467904098994587E-3</v>
      </c>
      <c r="G10" s="2">
        <v>0.5</v>
      </c>
      <c r="H10" s="3">
        <f t="shared" si="6"/>
        <v>7.7041602465331279E-3</v>
      </c>
      <c r="I10" s="3">
        <f t="shared" si="7"/>
        <v>0.99229583975346691</v>
      </c>
      <c r="J10" s="5">
        <f t="shared" si="14"/>
        <v>98307.286882755521</v>
      </c>
      <c r="K10" s="5">
        <f t="shared" si="8"/>
        <v>757.3750915466527</v>
      </c>
      <c r="L10" s="5">
        <f t="shared" si="9"/>
        <v>489642.99668491096</v>
      </c>
      <c r="M10" s="5">
        <f t="shared" si="0"/>
        <v>4796536.0041718371</v>
      </c>
      <c r="N10" s="33">
        <f t="shared" si="10"/>
        <v>48.791256032651397</v>
      </c>
      <c r="O10" s="4"/>
      <c r="Q10" s="27" t="s">
        <v>46</v>
      </c>
      <c r="R10" s="29">
        <f t="shared" si="1"/>
        <v>98307.286882755521</v>
      </c>
      <c r="S10" s="29">
        <f t="shared" si="2"/>
        <v>489642.99668491096</v>
      </c>
      <c r="T10" s="35">
        <f t="shared" si="3"/>
        <v>48.791256032651397</v>
      </c>
      <c r="U10" s="42">
        <v>0.96363095511775332</v>
      </c>
      <c r="V10" s="43">
        <f t="shared" si="15"/>
        <v>3.6369044882246682E-2</v>
      </c>
      <c r="W10" s="29">
        <f t="shared" si="11"/>
        <v>471835.14856219967</v>
      </c>
      <c r="X10" s="29">
        <f t="shared" si="4"/>
        <v>4219445.6892758524</v>
      </c>
      <c r="Y10" s="35">
        <f t="shared" si="12"/>
        <v>42.920986053740869</v>
      </c>
      <c r="Z10" s="36">
        <f t="shared" si="13"/>
        <v>5.8702699789105282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2544</v>
      </c>
      <c r="E11" s="51">
        <v>8</v>
      </c>
      <c r="F11" s="3">
        <f t="shared" si="5"/>
        <v>3.1446540880503146E-3</v>
      </c>
      <c r="G11" s="2">
        <v>0.5</v>
      </c>
      <c r="H11" s="3">
        <f t="shared" si="6"/>
        <v>1.5600624024960999E-2</v>
      </c>
      <c r="I11" s="3">
        <f t="shared" si="7"/>
        <v>0.98439937597503901</v>
      </c>
      <c r="J11" s="5">
        <f t="shared" si="14"/>
        <v>97549.91179120887</v>
      </c>
      <c r="K11" s="5">
        <f t="shared" si="8"/>
        <v>1521.8394975227593</v>
      </c>
      <c r="L11" s="5">
        <f t="shared" si="9"/>
        <v>483944.96021223749</v>
      </c>
      <c r="M11" s="5">
        <f t="shared" si="0"/>
        <v>4306893.0074869264</v>
      </c>
      <c r="N11" s="33">
        <f t="shared" si="10"/>
        <v>44.150660194395591</v>
      </c>
      <c r="O11" s="4"/>
      <c r="Q11" s="27" t="s">
        <v>48</v>
      </c>
      <c r="R11" s="29">
        <f t="shared" si="1"/>
        <v>97549.91179120887</v>
      </c>
      <c r="S11" s="29">
        <f t="shared" si="2"/>
        <v>483944.96021223749</v>
      </c>
      <c r="T11" s="35">
        <f t="shared" si="3"/>
        <v>44.150660194395591</v>
      </c>
      <c r="U11" s="42">
        <v>0.96005435016735896</v>
      </c>
      <c r="V11" s="43">
        <f t="shared" si="15"/>
        <v>3.9945649832641039E-2</v>
      </c>
      <c r="W11" s="29">
        <f t="shared" si="11"/>
        <v>464613.46429332806</v>
      </c>
      <c r="X11" s="29">
        <f t="shared" si="4"/>
        <v>3747610.540713653</v>
      </c>
      <c r="Y11" s="35">
        <f t="shared" si="12"/>
        <v>38.417364730527467</v>
      </c>
      <c r="Z11" s="36">
        <f t="shared" si="13"/>
        <v>5.7332954638681244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2455</v>
      </c>
      <c r="E12" s="51">
        <v>12</v>
      </c>
      <c r="F12" s="3">
        <f t="shared" si="5"/>
        <v>4.887983706720978E-3</v>
      </c>
      <c r="G12" s="2">
        <v>0.5</v>
      </c>
      <c r="H12" s="3">
        <f t="shared" si="6"/>
        <v>2.4144869215291753E-2</v>
      </c>
      <c r="I12" s="3">
        <f t="shared" si="7"/>
        <v>0.9758551307847082</v>
      </c>
      <c r="J12" s="5">
        <f t="shared" si="14"/>
        <v>96028.072293686113</v>
      </c>
      <c r="K12" s="5">
        <f t="shared" si="8"/>
        <v>2318.5852465276325</v>
      </c>
      <c r="L12" s="5">
        <f t="shared" si="9"/>
        <v>474343.89835211146</v>
      </c>
      <c r="M12" s="5">
        <f t="shared" si="0"/>
        <v>3822948.0472746892</v>
      </c>
      <c r="N12" s="33">
        <f t="shared" si="10"/>
        <v>39.810734048506454</v>
      </c>
      <c r="O12" s="4"/>
      <c r="Q12" s="27" t="s">
        <v>50</v>
      </c>
      <c r="R12" s="29">
        <f t="shared" si="1"/>
        <v>96028.072293686113</v>
      </c>
      <c r="S12" s="29">
        <f t="shared" si="2"/>
        <v>474343.89835211146</v>
      </c>
      <c r="T12" s="35">
        <f t="shared" si="3"/>
        <v>39.810734048506454</v>
      </c>
      <c r="U12" s="42">
        <v>0.94127750867207383</v>
      </c>
      <c r="V12" s="43">
        <f t="shared" si="15"/>
        <v>5.8722491327926174E-2</v>
      </c>
      <c r="W12" s="29">
        <f t="shared" si="11"/>
        <v>446489.24289467488</v>
      </c>
      <c r="X12" s="29">
        <f t="shared" si="4"/>
        <v>3282997.0764203249</v>
      </c>
      <c r="Y12" s="35">
        <f t="shared" si="12"/>
        <v>34.18788899958146</v>
      </c>
      <c r="Z12" s="36">
        <f t="shared" si="13"/>
        <v>5.6228450489249937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2611</v>
      </c>
      <c r="E13" s="51">
        <v>16</v>
      </c>
      <c r="F13" s="3">
        <f t="shared" si="5"/>
        <v>6.1279203370356184E-3</v>
      </c>
      <c r="G13" s="2">
        <v>0.5</v>
      </c>
      <c r="H13" s="3">
        <f t="shared" si="6"/>
        <v>3.0177291588079969E-2</v>
      </c>
      <c r="I13" s="3">
        <f t="shared" si="7"/>
        <v>0.96982270841191998</v>
      </c>
      <c r="J13" s="5">
        <f t="shared" si="14"/>
        <v>93709.487047158473</v>
      </c>
      <c r="K13" s="5">
        <f t="shared" si="8"/>
        <v>2827.898515191504</v>
      </c>
      <c r="L13" s="5">
        <f t="shared" si="9"/>
        <v>461477.68894781359</v>
      </c>
      <c r="M13" s="5">
        <f t="shared" si="0"/>
        <v>3348604.1489225775</v>
      </c>
      <c r="N13" s="33">
        <f t="shared" si="10"/>
        <v>35.733886231149917</v>
      </c>
      <c r="O13" s="4"/>
      <c r="Q13" s="27" t="s">
        <v>52</v>
      </c>
      <c r="R13" s="29">
        <f t="shared" si="1"/>
        <v>93709.487047158473</v>
      </c>
      <c r="S13" s="29">
        <f t="shared" si="2"/>
        <v>461477.68894781359</v>
      </c>
      <c r="T13" s="35">
        <f t="shared" si="3"/>
        <v>35.733886231149917</v>
      </c>
      <c r="U13" s="42">
        <v>0.95386474178345915</v>
      </c>
      <c r="V13" s="43">
        <f t="shared" si="15"/>
        <v>4.6135258216540853E-2</v>
      </c>
      <c r="W13" s="29">
        <f t="shared" si="11"/>
        <v>440187.2966070337</v>
      </c>
      <c r="X13" s="29">
        <f t="shared" si="4"/>
        <v>2836507.8335256497</v>
      </c>
      <c r="Y13" s="35">
        <f t="shared" si="12"/>
        <v>30.269164018560918</v>
      </c>
      <c r="Z13" s="36">
        <f t="shared" si="13"/>
        <v>5.4647222125889989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2833</v>
      </c>
      <c r="E14" s="51">
        <v>17</v>
      </c>
      <c r="F14" s="3">
        <f t="shared" si="5"/>
        <v>6.000705965407695E-3</v>
      </c>
      <c r="G14" s="2">
        <v>0.5</v>
      </c>
      <c r="H14" s="3">
        <f t="shared" si="6"/>
        <v>2.9560076508433314E-2</v>
      </c>
      <c r="I14" s="3">
        <f t="shared" si="7"/>
        <v>0.97043992349156671</v>
      </c>
      <c r="J14" s="5">
        <f t="shared" si="14"/>
        <v>90881.588531966961</v>
      </c>
      <c r="K14" s="5">
        <f t="shared" si="8"/>
        <v>2686.4667102128992</v>
      </c>
      <c r="L14" s="5">
        <f t="shared" si="9"/>
        <v>447691.77588430257</v>
      </c>
      <c r="M14" s="5">
        <f t="shared" si="0"/>
        <v>2887126.4599747639</v>
      </c>
      <c r="N14" s="33">
        <f t="shared" si="10"/>
        <v>31.768001710921212</v>
      </c>
      <c r="O14" s="4"/>
      <c r="Q14" s="27" t="s">
        <v>54</v>
      </c>
      <c r="R14" s="29">
        <f t="shared" si="1"/>
        <v>90881.588531966961</v>
      </c>
      <c r="S14" s="29">
        <f t="shared" si="2"/>
        <v>447691.77588430257</v>
      </c>
      <c r="T14" s="35">
        <f t="shared" si="3"/>
        <v>31.768001710921212</v>
      </c>
      <c r="U14" s="42">
        <v>0.94210046609890041</v>
      </c>
      <c r="V14" s="43">
        <f t="shared" si="15"/>
        <v>5.7899533901099587E-2</v>
      </c>
      <c r="W14" s="29">
        <f t="shared" si="11"/>
        <v>421770.6307292459</v>
      </c>
      <c r="X14" s="29">
        <f t="shared" si="4"/>
        <v>2396320.5369186159</v>
      </c>
      <c r="Y14" s="35">
        <f t="shared" si="12"/>
        <v>26.367502765158282</v>
      </c>
      <c r="Z14" s="36">
        <f t="shared" si="13"/>
        <v>5.40049894576293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2904</v>
      </c>
      <c r="E15" s="51">
        <v>19</v>
      </c>
      <c r="F15" s="3">
        <f t="shared" si="5"/>
        <v>6.5426997245179065E-3</v>
      </c>
      <c r="G15" s="2">
        <v>0.5</v>
      </c>
      <c r="H15" s="3">
        <f t="shared" si="6"/>
        <v>3.21870235473488E-2</v>
      </c>
      <c r="I15" s="3">
        <f t="shared" si="7"/>
        <v>0.96781297645265119</v>
      </c>
      <c r="J15" s="5">
        <f t="shared" si="14"/>
        <v>88195.121821754059</v>
      </c>
      <c r="K15" s="5">
        <f t="shared" si="8"/>
        <v>2838.7384628380937</v>
      </c>
      <c r="L15" s="5">
        <f t="shared" si="9"/>
        <v>433878.76295167499</v>
      </c>
      <c r="M15" s="5">
        <f t="shared" si="0"/>
        <v>2439434.6840904616</v>
      </c>
      <c r="N15" s="33">
        <f t="shared" si="10"/>
        <v>27.659519412203529</v>
      </c>
      <c r="O15" s="4"/>
      <c r="Q15" s="27" t="s">
        <v>56</v>
      </c>
      <c r="R15" s="29">
        <f t="shared" si="1"/>
        <v>88195.121821754059</v>
      </c>
      <c r="S15" s="29">
        <f t="shared" si="2"/>
        <v>433878.76295167499</v>
      </c>
      <c r="T15" s="35">
        <f t="shared" si="3"/>
        <v>27.659519412203529</v>
      </c>
      <c r="U15" s="42">
        <v>0.91645683631107144</v>
      </c>
      <c r="V15" s="43">
        <f t="shared" si="15"/>
        <v>8.3543163688928557E-2</v>
      </c>
      <c r="W15" s="29">
        <f t="shared" si="11"/>
        <v>397631.15843725338</v>
      </c>
      <c r="X15" s="29">
        <f t="shared" si="4"/>
        <v>1974549.9061893702</v>
      </c>
      <c r="Y15" s="35">
        <f t="shared" si="12"/>
        <v>22.388425407246629</v>
      </c>
      <c r="Z15" s="36">
        <f t="shared" si="13"/>
        <v>5.2710940049569004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2467</v>
      </c>
      <c r="E16" s="51">
        <v>26</v>
      </c>
      <c r="F16" s="3">
        <f t="shared" si="5"/>
        <v>1.053911633563032E-2</v>
      </c>
      <c r="G16" s="2">
        <v>0.5</v>
      </c>
      <c r="H16" s="3">
        <f t="shared" si="6"/>
        <v>5.1342812006319107E-2</v>
      </c>
      <c r="I16" s="3">
        <f t="shared" si="7"/>
        <v>0.94865718799368093</v>
      </c>
      <c r="J16" s="5">
        <f t="shared" si="14"/>
        <v>85356.383358915962</v>
      </c>
      <c r="K16" s="5">
        <f t="shared" si="8"/>
        <v>4382.436744336127</v>
      </c>
      <c r="L16" s="5">
        <f t="shared" si="9"/>
        <v>415825.8249337395</v>
      </c>
      <c r="M16" s="5">
        <f t="shared" si="0"/>
        <v>2005555.9211387867</v>
      </c>
      <c r="N16" s="33">
        <f t="shared" si="10"/>
        <v>23.49626169967398</v>
      </c>
      <c r="O16" s="4"/>
      <c r="Q16" s="27" t="s">
        <v>58</v>
      </c>
      <c r="R16" s="29">
        <f t="shared" si="1"/>
        <v>85356.383358915962</v>
      </c>
      <c r="S16" s="29">
        <f t="shared" si="2"/>
        <v>415825.8249337395</v>
      </c>
      <c r="T16" s="35">
        <f t="shared" si="3"/>
        <v>23.49626169967398</v>
      </c>
      <c r="U16" s="42">
        <v>0.8859396016463057</v>
      </c>
      <c r="V16" s="43">
        <f t="shared" si="15"/>
        <v>0.1140603983536943</v>
      </c>
      <c r="W16" s="29">
        <f t="shared" si="11"/>
        <v>368396.5656960436</v>
      </c>
      <c r="X16" s="29">
        <f t="shared" si="4"/>
        <v>1576918.7477521168</v>
      </c>
      <c r="Y16" s="35">
        <f t="shared" si="12"/>
        <v>18.474526282601669</v>
      </c>
      <c r="Z16" s="36">
        <f t="shared" si="13"/>
        <v>5.0217354170723105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1818</v>
      </c>
      <c r="E17" s="51">
        <v>26</v>
      </c>
      <c r="F17" s="3">
        <f t="shared" si="5"/>
        <v>1.4301430143014302E-2</v>
      </c>
      <c r="G17" s="2">
        <v>0.5</v>
      </c>
      <c r="H17" s="3">
        <f t="shared" si="6"/>
        <v>6.9038767923526284E-2</v>
      </c>
      <c r="I17" s="3">
        <f t="shared" si="7"/>
        <v>0.93096123207647374</v>
      </c>
      <c r="J17" s="5">
        <f t="shared" si="14"/>
        <v>80973.946614579836</v>
      </c>
      <c r="K17" s="5">
        <f t="shared" si="8"/>
        <v>5590.341508175984</v>
      </c>
      <c r="L17" s="5">
        <f t="shared" si="9"/>
        <v>390893.87930245919</v>
      </c>
      <c r="M17" s="5">
        <f t="shared" si="0"/>
        <v>1589730.0962050473</v>
      </c>
      <c r="N17" s="33">
        <f t="shared" si="10"/>
        <v>19.632612249614706</v>
      </c>
      <c r="O17" s="4"/>
      <c r="Q17" s="27" t="s">
        <v>60</v>
      </c>
      <c r="R17" s="29">
        <f t="shared" si="1"/>
        <v>80973.946614579836</v>
      </c>
      <c r="S17" s="29">
        <f t="shared" si="2"/>
        <v>390893.87930245919</v>
      </c>
      <c r="T17" s="35">
        <f t="shared" si="3"/>
        <v>19.632612249614706</v>
      </c>
      <c r="U17" s="42">
        <v>0.85631920960893304</v>
      </c>
      <c r="V17" s="43">
        <f t="shared" si="15"/>
        <v>0.14368079039106696</v>
      </c>
      <c r="W17" s="29">
        <f t="shared" si="11"/>
        <v>334729.9377652515</v>
      </c>
      <c r="X17" s="29">
        <f t="shared" si="4"/>
        <v>1208522.1820560731</v>
      </c>
      <c r="Y17" s="35">
        <f t="shared" si="12"/>
        <v>14.924827460965965</v>
      </c>
      <c r="Z17" s="36">
        <f t="shared" si="13"/>
        <v>4.7077847886487412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1270</v>
      </c>
      <c r="E18" s="51">
        <v>32</v>
      </c>
      <c r="F18" s="3">
        <f t="shared" si="5"/>
        <v>2.5196850393700787E-2</v>
      </c>
      <c r="G18" s="2">
        <v>0.5</v>
      </c>
      <c r="H18" s="3">
        <f t="shared" si="6"/>
        <v>0.11851851851851852</v>
      </c>
      <c r="I18" s="3">
        <f t="shared" si="7"/>
        <v>0.88148148148148153</v>
      </c>
      <c r="J18" s="5">
        <f t="shared" si="14"/>
        <v>75383.605106403847</v>
      </c>
      <c r="K18" s="5">
        <f t="shared" si="8"/>
        <v>8934.353197796012</v>
      </c>
      <c r="L18" s="5">
        <f t="shared" si="9"/>
        <v>354582.14253752923</v>
      </c>
      <c r="M18" s="5">
        <f t="shared" si="0"/>
        <v>1198836.216902588</v>
      </c>
      <c r="N18" s="33">
        <f t="shared" si="10"/>
        <v>15.903142536237587</v>
      </c>
      <c r="O18" s="4"/>
      <c r="Q18" s="27" t="s">
        <v>62</v>
      </c>
      <c r="R18" s="29">
        <f t="shared" si="1"/>
        <v>75383.605106403847</v>
      </c>
      <c r="S18" s="29">
        <f t="shared" si="2"/>
        <v>354582.14253752923</v>
      </c>
      <c r="T18" s="35">
        <f t="shared" si="3"/>
        <v>15.903142536237587</v>
      </c>
      <c r="U18" s="42">
        <v>0.77613843304153718</v>
      </c>
      <c r="V18" s="43">
        <f t="shared" si="15"/>
        <v>0.22386156695846282</v>
      </c>
      <c r="W18" s="29">
        <f t="shared" si="11"/>
        <v>275204.8284935889</v>
      </c>
      <c r="X18" s="29">
        <f t="shared" si="4"/>
        <v>873792.24429082172</v>
      </c>
      <c r="Y18" s="35">
        <f t="shared" si="12"/>
        <v>11.591276950173254</v>
      </c>
      <c r="Z18" s="36">
        <f t="shared" si="13"/>
        <v>4.3118655860643322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913</v>
      </c>
      <c r="E19" s="51">
        <v>36</v>
      </c>
      <c r="F19" s="3">
        <f t="shared" si="5"/>
        <v>3.9430449069003289E-2</v>
      </c>
      <c r="G19" s="2">
        <v>0.5</v>
      </c>
      <c r="H19" s="3">
        <f t="shared" si="6"/>
        <v>0.1794616151545364</v>
      </c>
      <c r="I19" s="3">
        <f t="shared" si="7"/>
        <v>0.8205383848454636</v>
      </c>
      <c r="J19" s="5">
        <f t="shared" si="14"/>
        <v>66449.251908607839</v>
      </c>
      <c r="K19" s="5">
        <f t="shared" si="8"/>
        <v>11925.090073329424</v>
      </c>
      <c r="L19" s="5">
        <f t="shared" si="9"/>
        <v>302433.53435971565</v>
      </c>
      <c r="M19" s="5">
        <f t="shared" si="0"/>
        <v>844254.07436505868</v>
      </c>
      <c r="N19" s="33">
        <f t="shared" si="10"/>
        <v>12.705245734387177</v>
      </c>
      <c r="O19" s="4"/>
      <c r="Q19" s="27" t="s">
        <v>64</v>
      </c>
      <c r="R19" s="29">
        <f t="shared" si="1"/>
        <v>66449.251908607839</v>
      </c>
      <c r="S19" s="29">
        <f t="shared" si="2"/>
        <v>302433.53435971565</v>
      </c>
      <c r="T19" s="35">
        <f t="shared" si="3"/>
        <v>12.705245734387177</v>
      </c>
      <c r="U19" s="42">
        <v>0.73716277889453141</v>
      </c>
      <c r="V19" s="43">
        <f t="shared" si="15"/>
        <v>0.26283722110546859</v>
      </c>
      <c r="W19" s="29">
        <f t="shared" si="11"/>
        <v>222942.74461950274</v>
      </c>
      <c r="X19" s="29">
        <f t="shared" si="4"/>
        <v>598587.41579723288</v>
      </c>
      <c r="Y19" s="35">
        <f t="shared" si="12"/>
        <v>9.0081889352270021</v>
      </c>
      <c r="Z19" s="36">
        <f t="shared" si="13"/>
        <v>3.6970567991601744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512</v>
      </c>
      <c r="E20" s="51">
        <v>30</v>
      </c>
      <c r="F20" s="3">
        <f t="shared" si="5"/>
        <v>5.859375E-2</v>
      </c>
      <c r="G20" s="2">
        <v>0.5</v>
      </c>
      <c r="H20" s="3">
        <f t="shared" si="6"/>
        <v>0.25553662691652468</v>
      </c>
      <c r="I20" s="3">
        <f t="shared" si="7"/>
        <v>0.74446337308347532</v>
      </c>
      <c r="J20" s="5">
        <f t="shared" si="14"/>
        <v>54524.161835278413</v>
      </c>
      <c r="K20" s="5">
        <f t="shared" si="8"/>
        <v>13932.920400837753</v>
      </c>
      <c r="L20" s="5">
        <f t="shared" si="9"/>
        <v>237788.50817429769</v>
      </c>
      <c r="M20" s="5">
        <f t="shared" si="0"/>
        <v>541820.54000534303</v>
      </c>
      <c r="N20" s="33">
        <f t="shared" si="10"/>
        <v>9.9372557370477992</v>
      </c>
      <c r="O20" s="4"/>
      <c r="Q20" s="27" t="s">
        <v>66</v>
      </c>
      <c r="R20" s="29">
        <f t="shared" si="1"/>
        <v>54524.161835278413</v>
      </c>
      <c r="S20" s="29">
        <f t="shared" si="2"/>
        <v>237788.50817429769</v>
      </c>
      <c r="T20" s="35">
        <f t="shared" si="3"/>
        <v>9.9372557370477992</v>
      </c>
      <c r="U20" s="42">
        <v>0.7271372759570951</v>
      </c>
      <c r="V20" s="43">
        <f t="shared" si="15"/>
        <v>0.2728627240429049</v>
      </c>
      <c r="W20" s="29">
        <f t="shared" si="11"/>
        <v>172904.88808776025</v>
      </c>
      <c r="X20" s="29">
        <f t="shared" si="4"/>
        <v>375644.67117773014</v>
      </c>
      <c r="Y20" s="35">
        <f t="shared" si="12"/>
        <v>6.8895084038628767</v>
      </c>
      <c r="Z20" s="36">
        <f t="shared" si="13"/>
        <v>3.0477473331849225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222</v>
      </c>
      <c r="E21" s="51">
        <v>20</v>
      </c>
      <c r="F21" s="3">
        <f t="shared" si="5"/>
        <v>9.0090090090090086E-2</v>
      </c>
      <c r="G21" s="2">
        <v>0.5</v>
      </c>
      <c r="H21" s="3">
        <f t="shared" si="6"/>
        <v>0.36764705882352938</v>
      </c>
      <c r="I21" s="3">
        <f t="shared" si="7"/>
        <v>0.63235294117647056</v>
      </c>
      <c r="J21" s="5">
        <f t="shared" si="14"/>
        <v>40591.241434440657</v>
      </c>
      <c r="K21" s="5">
        <f t="shared" si="8"/>
        <v>14923.250527367887</v>
      </c>
      <c r="L21" s="5">
        <f t="shared" si="9"/>
        <v>165648.08085378353</v>
      </c>
      <c r="M21" s="5">
        <f>L21+M22</f>
        <v>304032.0318310454</v>
      </c>
      <c r="N21" s="33">
        <f t="shared" si="10"/>
        <v>7.4900895140664954</v>
      </c>
      <c r="O21" s="4"/>
      <c r="Q21" s="27" t="s">
        <v>68</v>
      </c>
      <c r="R21" s="29">
        <f t="shared" si="1"/>
        <v>40591.241434440657</v>
      </c>
      <c r="S21" s="29">
        <f t="shared" si="2"/>
        <v>165648.08085378353</v>
      </c>
      <c r="T21" s="35">
        <f t="shared" si="3"/>
        <v>7.4900895140664954</v>
      </c>
      <c r="U21" s="42">
        <v>0.68635947845240242</v>
      </c>
      <c r="V21" s="43">
        <f t="shared" si="15"/>
        <v>0.31364052154759758</v>
      </c>
      <c r="W21" s="29">
        <f t="shared" si="11"/>
        <v>113694.13038144425</v>
      </c>
      <c r="X21" s="29">
        <f>X22+W21</f>
        <v>202739.78308996989</v>
      </c>
      <c r="Y21" s="35">
        <f t="shared" si="12"/>
        <v>4.9946682073623458</v>
      </c>
      <c r="Z21" s="36">
        <f t="shared" si="13"/>
        <v>2.4954213067041495</v>
      </c>
    </row>
    <row r="22" spans="1:26" s="2" customFormat="1" x14ac:dyDescent="0.25">
      <c r="A22" s="12">
        <v>19</v>
      </c>
      <c r="B22" s="13" t="s">
        <v>69</v>
      </c>
      <c r="C22" s="12"/>
      <c r="D22" s="58">
        <v>124</v>
      </c>
      <c r="E22" s="59">
        <v>23</v>
      </c>
      <c r="F22" s="17">
        <f t="shared" si="5"/>
        <v>0.18548387096774194</v>
      </c>
      <c r="G22" s="12"/>
      <c r="H22" s="17">
        <v>1</v>
      </c>
      <c r="I22" s="17">
        <f t="shared" si="7"/>
        <v>0</v>
      </c>
      <c r="J22" s="21">
        <f t="shared" si="14"/>
        <v>25667.990907072766</v>
      </c>
      <c r="K22" s="21">
        <f t="shared" si="8"/>
        <v>25667.990907072766</v>
      </c>
      <c r="L22" s="21">
        <f>K22/F22</f>
        <v>138383.95097726188</v>
      </c>
      <c r="M22" s="21">
        <f>L22</f>
        <v>138383.95097726188</v>
      </c>
      <c r="N22" s="34">
        <f t="shared" si="10"/>
        <v>5.3913043478260869</v>
      </c>
      <c r="O22" s="4"/>
      <c r="Q22" s="30" t="s">
        <v>69</v>
      </c>
      <c r="R22" s="31">
        <f t="shared" si="1"/>
        <v>25667.990907072766</v>
      </c>
      <c r="S22" s="31">
        <f t="shared" si="2"/>
        <v>138383.95097726188</v>
      </c>
      <c r="T22" s="38">
        <f t="shared" si="3"/>
        <v>5.3913043478260869</v>
      </c>
      <c r="U22" s="44">
        <v>0.64346806172022719</v>
      </c>
      <c r="V22" s="45">
        <f t="shared" si="15"/>
        <v>0.35653193827977281</v>
      </c>
      <c r="W22" s="31">
        <f t="shared" si="11"/>
        <v>89045.652708525638</v>
      </c>
      <c r="X22" s="31">
        <f>W22</f>
        <v>89045.652708525638</v>
      </c>
      <c r="Y22" s="38">
        <f t="shared" si="12"/>
        <v>3.4691321588394857</v>
      </c>
      <c r="Z22" s="37">
        <f t="shared" si="13"/>
        <v>1.9221721889866012</v>
      </c>
    </row>
    <row r="23" spans="1:26" s="2" customFormat="1" ht="13.2" x14ac:dyDescent="0.25">
      <c r="B23" s="2" t="s">
        <v>70</v>
      </c>
      <c r="D23" s="25">
        <f>SUM(D4:D22)</f>
        <v>33168</v>
      </c>
      <c r="E23" s="60">
        <f>SUM(E4:E22)</f>
        <v>276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4" t="s">
        <v>88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Q26" s="66" t="s">
        <v>91</v>
      </c>
      <c r="R26" s="67"/>
      <c r="S26" s="67"/>
      <c r="T26" s="67"/>
      <c r="U26" s="67"/>
      <c r="V26" s="67"/>
      <c r="W26" s="67"/>
      <c r="X26" s="67"/>
      <c r="Y26" s="67"/>
      <c r="Z26" s="68"/>
    </row>
    <row r="27" spans="1:26" s="9" customFormat="1" ht="14.25" customHeight="1" x14ac:dyDescent="0.35">
      <c r="A27" s="7"/>
      <c r="B27" s="62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3" t="s">
        <v>14</v>
      </c>
      <c r="S27" s="73"/>
      <c r="T27" s="73"/>
      <c r="U27" s="70" t="s">
        <v>15</v>
      </c>
      <c r="V27" s="74" t="s">
        <v>16</v>
      </c>
      <c r="W27" s="75" t="s">
        <v>17</v>
      </c>
      <c r="X27" s="75" t="s">
        <v>18</v>
      </c>
      <c r="Y27" s="76" t="s">
        <v>19</v>
      </c>
      <c r="Z27" s="76" t="s">
        <v>20</v>
      </c>
    </row>
    <row r="28" spans="1:26" s="10" customFormat="1" ht="32.549999999999997" customHeight="1" thickBot="1" x14ac:dyDescent="0.35">
      <c r="B28" s="63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0"/>
      <c r="V28" s="74"/>
      <c r="W28" s="75"/>
      <c r="X28" s="75"/>
      <c r="Y28" s="76"/>
      <c r="Z28" s="76"/>
    </row>
    <row r="29" spans="1:26" s="2" customFormat="1" x14ac:dyDescent="0.25">
      <c r="A29" s="2">
        <v>1</v>
      </c>
      <c r="B29" s="1">
        <v>0</v>
      </c>
      <c r="C29" s="1">
        <v>1</v>
      </c>
      <c r="D29" s="56">
        <v>257</v>
      </c>
      <c r="E29" s="57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7958938.1125148423</v>
      </c>
      <c r="N29" s="32">
        <f>M29/J29</f>
        <v>79.589381125148421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79.589381125148421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7042534.0431769527</v>
      </c>
      <c r="Y29" s="40">
        <f>X29/R29</f>
        <v>70.425340431769527</v>
      </c>
      <c r="Z29" s="36">
        <f>T29-Y29</f>
        <v>9.1640406933788938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1125</v>
      </c>
      <c r="E30" s="51">
        <v>1</v>
      </c>
      <c r="F30" s="3">
        <f t="shared" ref="F30:F47" si="21">E30/D30</f>
        <v>8.8888888888888893E-4</v>
      </c>
      <c r="G30" s="2">
        <v>0.4</v>
      </c>
      <c r="H30" s="3">
        <f t="shared" ref="H30:H46" si="22">C30*F30/(1+(1-G30)*C30*F30)</f>
        <v>3.547986517651233E-3</v>
      </c>
      <c r="I30" s="3">
        <f t="shared" ref="I30:I47" si="23">1-H30</f>
        <v>0.9964520134823488</v>
      </c>
      <c r="J30" s="5">
        <f>I29*J29</f>
        <v>100000</v>
      </c>
      <c r="K30" s="5">
        <f t="shared" ref="K30:K47" si="24">J30*H30</f>
        <v>354.79865176512328</v>
      </c>
      <c r="L30" s="5">
        <f t="shared" ref="L30:L46" si="25">C30*(J31+G30*K30)</f>
        <v>399148.48323576374</v>
      </c>
      <c r="M30" s="5">
        <f t="shared" si="16"/>
        <v>7858938.1125148423</v>
      </c>
      <c r="N30" s="33">
        <f t="shared" ref="N30:N47" si="26">M30/J30</f>
        <v>78.589381125148421</v>
      </c>
      <c r="O30" s="4"/>
      <c r="Q30" s="27" t="s">
        <v>36</v>
      </c>
      <c r="R30" s="29">
        <f t="shared" si="17"/>
        <v>100000</v>
      </c>
      <c r="S30" s="29">
        <f t="shared" si="18"/>
        <v>399148.48323576374</v>
      </c>
      <c r="T30" s="35">
        <f t="shared" si="19"/>
        <v>78.589381125148421</v>
      </c>
      <c r="U30" s="42">
        <v>0.95864674002964168</v>
      </c>
      <c r="V30" s="43">
        <f>1-U30</f>
        <v>4.1353259970358325E-2</v>
      </c>
      <c r="W30" s="29">
        <f t="shared" ref="W30:W47" si="27">S30*U30</f>
        <v>382642.39224174101</v>
      </c>
      <c r="X30" s="29">
        <f t="shared" si="20"/>
        <v>6946669.3691739887</v>
      </c>
      <c r="Y30" s="35">
        <f t="shared" ref="Y30:Y47" si="28">X30/R30</f>
        <v>69.466693691739891</v>
      </c>
      <c r="Z30" s="36">
        <f t="shared" ref="Z30:Z47" si="29">T30-Y30</f>
        <v>9.1226874334085295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1786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99645.201348234885</v>
      </c>
      <c r="K31" s="5">
        <f t="shared" si="24"/>
        <v>0</v>
      </c>
      <c r="L31" s="5">
        <f t="shared" si="25"/>
        <v>498226.00674117444</v>
      </c>
      <c r="M31" s="5">
        <f t="shared" si="16"/>
        <v>7459789.6292790789</v>
      </c>
      <c r="N31" s="33">
        <f t="shared" si="26"/>
        <v>74.863511020555748</v>
      </c>
      <c r="O31" s="4"/>
      <c r="Q31" s="27" t="s">
        <v>38</v>
      </c>
      <c r="R31" s="29">
        <f t="shared" si="17"/>
        <v>99645.201348234885</v>
      </c>
      <c r="S31" s="29">
        <f t="shared" si="18"/>
        <v>498226.00674117444</v>
      </c>
      <c r="T31" s="35">
        <f t="shared" si="19"/>
        <v>74.863511020555748</v>
      </c>
      <c r="U31" s="42">
        <v>0.95864674002964168</v>
      </c>
      <c r="V31" s="43">
        <f>1-U31</f>
        <v>4.1353259970358325E-2</v>
      </c>
      <c r="W31" s="29">
        <f t="shared" si="27"/>
        <v>477622.73716041318</v>
      </c>
      <c r="X31" s="29">
        <f t="shared" si="20"/>
        <v>6564026.9769322481</v>
      </c>
      <c r="Y31" s="35">
        <f t="shared" si="28"/>
        <v>65.873989796986081</v>
      </c>
      <c r="Z31" s="36">
        <f t="shared" si="29"/>
        <v>8.9895212235696675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2178</v>
      </c>
      <c r="E32" s="51">
        <v>1</v>
      </c>
      <c r="F32" s="3">
        <f t="shared" si="21"/>
        <v>4.591368227731864E-4</v>
      </c>
      <c r="G32" s="2">
        <v>0.5</v>
      </c>
      <c r="H32" s="3">
        <f t="shared" si="22"/>
        <v>2.2930520522815869E-3</v>
      </c>
      <c r="I32" s="3">
        <f t="shared" si="23"/>
        <v>0.99770694794771841</v>
      </c>
      <c r="J32" s="5">
        <f t="shared" si="30"/>
        <v>99645.201348234885</v>
      </c>
      <c r="K32" s="5">
        <f t="shared" si="24"/>
        <v>228.49163345158195</v>
      </c>
      <c r="L32" s="5">
        <f t="shared" si="25"/>
        <v>497654.7776575454</v>
      </c>
      <c r="M32" s="5">
        <f t="shared" si="16"/>
        <v>6961563.6225379044</v>
      </c>
      <c r="N32" s="33">
        <f t="shared" si="26"/>
        <v>69.863511020555748</v>
      </c>
      <c r="O32" s="4"/>
      <c r="Q32" s="27" t="s">
        <v>40</v>
      </c>
      <c r="R32" s="29">
        <f t="shared" si="17"/>
        <v>99645.201348234885</v>
      </c>
      <c r="S32" s="29">
        <f t="shared" si="18"/>
        <v>497654.7776575454</v>
      </c>
      <c r="T32" s="35">
        <f t="shared" si="19"/>
        <v>69.863511020555748</v>
      </c>
      <c r="U32" s="42">
        <v>0.95864674002964168</v>
      </c>
      <c r="V32" s="43">
        <f>1-U32</f>
        <v>4.1353259970358325E-2</v>
      </c>
      <c r="W32" s="29">
        <f t="shared" si="27"/>
        <v>477075.13026158203</v>
      </c>
      <c r="X32" s="29">
        <f t="shared" si="20"/>
        <v>6086404.2397718346</v>
      </c>
      <c r="Y32" s="35">
        <f t="shared" si="28"/>
        <v>61.080756096837867</v>
      </c>
      <c r="Z32" s="36">
        <f t="shared" si="29"/>
        <v>8.7827549237178815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2135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99416.709714783297</v>
      </c>
      <c r="K33" s="5">
        <f t="shared" si="24"/>
        <v>0</v>
      </c>
      <c r="L33" s="5">
        <f t="shared" si="25"/>
        <v>497083.54857391649</v>
      </c>
      <c r="M33" s="5">
        <f t="shared" si="16"/>
        <v>6463908.8448803592</v>
      </c>
      <c r="N33" s="33">
        <f t="shared" si="26"/>
        <v>65.018334075073241</v>
      </c>
      <c r="O33" s="4"/>
      <c r="Q33" s="27" t="s">
        <v>42</v>
      </c>
      <c r="R33" s="29">
        <f t="shared" si="17"/>
        <v>99416.709714783297</v>
      </c>
      <c r="S33" s="29">
        <f t="shared" si="18"/>
        <v>497083.54857391649</v>
      </c>
      <c r="T33" s="35">
        <f t="shared" si="19"/>
        <v>65.018334075073241</v>
      </c>
      <c r="U33" s="42">
        <v>0.95864674002964168</v>
      </c>
      <c r="V33" s="43">
        <f>1-U33</f>
        <v>4.1353259970358325E-2</v>
      </c>
      <c r="W33" s="29">
        <f t="shared" si="27"/>
        <v>476527.52336275106</v>
      </c>
      <c r="X33" s="29">
        <f t="shared" si="20"/>
        <v>5609329.1095102523</v>
      </c>
      <c r="Y33" s="35">
        <f t="shared" si="28"/>
        <v>56.422397458162337</v>
      </c>
      <c r="Z33" s="36">
        <f t="shared" si="29"/>
        <v>8.5959366169109046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2103</v>
      </c>
      <c r="E34" s="51">
        <v>1</v>
      </c>
      <c r="F34" s="3">
        <f t="shared" si="21"/>
        <v>4.7551117451260106E-4</v>
      </c>
      <c r="G34" s="2">
        <v>0.5</v>
      </c>
      <c r="H34" s="3">
        <f t="shared" si="22"/>
        <v>2.3747328425552123E-3</v>
      </c>
      <c r="I34" s="3">
        <f t="shared" si="23"/>
        <v>0.99762526715744482</v>
      </c>
      <c r="J34" s="5">
        <f t="shared" si="30"/>
        <v>99416.709714783297</v>
      </c>
      <c r="K34" s="5">
        <f t="shared" si="24"/>
        <v>236.08812565847373</v>
      </c>
      <c r="L34" s="5">
        <f t="shared" si="25"/>
        <v>496493.32825977035</v>
      </c>
      <c r="M34" s="5">
        <f t="shared" si="16"/>
        <v>5966825.2963064425</v>
      </c>
      <c r="N34" s="33">
        <f t="shared" si="26"/>
        <v>60.018334075073234</v>
      </c>
      <c r="O34" s="4"/>
      <c r="Q34" s="27" t="s">
        <v>44</v>
      </c>
      <c r="R34" s="29">
        <f t="shared" si="17"/>
        <v>99416.709714783297</v>
      </c>
      <c r="S34" s="29">
        <f t="shared" si="18"/>
        <v>496493.32825977035</v>
      </c>
      <c r="T34" s="35">
        <f t="shared" si="19"/>
        <v>60.018334075073234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481191.51175290404</v>
      </c>
      <c r="X34" s="29">
        <f t="shared" si="20"/>
        <v>5132801.5861475011</v>
      </c>
      <c r="Y34" s="35">
        <f t="shared" si="28"/>
        <v>51.62916375801413</v>
      </c>
      <c r="Z34" s="36">
        <f t="shared" si="29"/>
        <v>8.3891703170591043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2442</v>
      </c>
      <c r="E35" s="51">
        <v>1</v>
      </c>
      <c r="F35" s="3">
        <f t="shared" si="21"/>
        <v>4.0950040950040953E-4</v>
      </c>
      <c r="G35" s="2">
        <v>0.5</v>
      </c>
      <c r="H35" s="3">
        <f t="shared" si="22"/>
        <v>2.0454080589077522E-3</v>
      </c>
      <c r="I35" s="3">
        <f t="shared" si="23"/>
        <v>0.99795459194109226</v>
      </c>
      <c r="J35" s="5">
        <f t="shared" si="30"/>
        <v>99180.621589124828</v>
      </c>
      <c r="K35" s="5">
        <f t="shared" si="24"/>
        <v>202.86484268587611</v>
      </c>
      <c r="L35" s="5">
        <f t="shared" si="25"/>
        <v>495395.94583890948</v>
      </c>
      <c r="M35" s="5">
        <f t="shared" si="16"/>
        <v>5470331.9680466717</v>
      </c>
      <c r="N35" s="33">
        <f t="shared" si="26"/>
        <v>55.155249890534002</v>
      </c>
      <c r="O35" s="4"/>
      <c r="Q35" s="27" t="s">
        <v>46</v>
      </c>
      <c r="R35" s="29">
        <f t="shared" si="17"/>
        <v>99180.621589124828</v>
      </c>
      <c r="S35" s="29">
        <f t="shared" si="18"/>
        <v>495395.94583890948</v>
      </c>
      <c r="T35" s="35">
        <f t="shared" si="19"/>
        <v>55.155249890534002</v>
      </c>
      <c r="U35" s="42">
        <v>0.96192878092594225</v>
      </c>
      <c r="V35" s="43">
        <f t="shared" si="31"/>
        <v>3.8071219074057749E-2</v>
      </c>
      <c r="W35" s="29">
        <f t="shared" si="27"/>
        <v>476535.6182564763</v>
      </c>
      <c r="X35" s="29">
        <f t="shared" si="20"/>
        <v>4651610.0743945967</v>
      </c>
      <c r="Y35" s="35">
        <f t="shared" si="28"/>
        <v>46.900392434167266</v>
      </c>
      <c r="Z35" s="36">
        <f t="shared" si="29"/>
        <v>8.2548574563667358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2329</v>
      </c>
      <c r="E36" s="51">
        <v>2</v>
      </c>
      <c r="F36" s="3">
        <f t="shared" si="21"/>
        <v>8.5873765564620013E-4</v>
      </c>
      <c r="G36" s="2">
        <v>0.5</v>
      </c>
      <c r="H36" s="3">
        <f t="shared" si="22"/>
        <v>4.2844901456726659E-3</v>
      </c>
      <c r="I36" s="3">
        <f t="shared" si="23"/>
        <v>0.99571550985432733</v>
      </c>
      <c r="J36" s="5">
        <f t="shared" si="30"/>
        <v>98977.756746438958</v>
      </c>
      <c r="K36" s="5">
        <f t="shared" si="24"/>
        <v>424.06922342090394</v>
      </c>
      <c r="L36" s="5">
        <f t="shared" si="25"/>
        <v>493828.61067364254</v>
      </c>
      <c r="M36" s="5">
        <f t="shared" si="16"/>
        <v>4974936.0222077621</v>
      </c>
      <c r="N36" s="33">
        <f t="shared" si="26"/>
        <v>50.263172107977191</v>
      </c>
      <c r="O36" s="4"/>
      <c r="Q36" s="27" t="s">
        <v>48</v>
      </c>
      <c r="R36" s="29">
        <f t="shared" si="17"/>
        <v>98977.756746438958</v>
      </c>
      <c r="S36" s="29">
        <f t="shared" si="18"/>
        <v>493828.61067364254</v>
      </c>
      <c r="T36" s="35">
        <f t="shared" si="19"/>
        <v>50.263172107977191</v>
      </c>
      <c r="U36" s="42">
        <v>0.95558309086652893</v>
      </c>
      <c r="V36" s="43">
        <f t="shared" si="31"/>
        <v>4.4416909133471072E-2</v>
      </c>
      <c r="W36" s="29">
        <f t="shared" si="27"/>
        <v>471894.2701458431</v>
      </c>
      <c r="X36" s="29">
        <f t="shared" si="20"/>
        <v>4175074.45613812</v>
      </c>
      <c r="Y36" s="35">
        <f t="shared" si="28"/>
        <v>42.181946665388857</v>
      </c>
      <c r="Z36" s="36">
        <f t="shared" si="29"/>
        <v>8.0812254425883339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2317</v>
      </c>
      <c r="E37" s="51">
        <v>3</v>
      </c>
      <c r="F37" s="3">
        <f t="shared" si="21"/>
        <v>1.294777729823047E-3</v>
      </c>
      <c r="G37" s="2">
        <v>0.5</v>
      </c>
      <c r="H37" s="3">
        <f t="shared" si="22"/>
        <v>6.4530006453000638E-3</v>
      </c>
      <c r="I37" s="3">
        <f t="shared" si="23"/>
        <v>0.99354699935469992</v>
      </c>
      <c r="J37" s="5">
        <f t="shared" si="30"/>
        <v>98553.687523018059</v>
      </c>
      <c r="K37" s="5">
        <f t="shared" si="24"/>
        <v>635.96700918273643</v>
      </c>
      <c r="L37" s="5">
        <f t="shared" si="25"/>
        <v>491178.52009213343</v>
      </c>
      <c r="M37" s="5">
        <f t="shared" si="16"/>
        <v>4481107.4115341194</v>
      </c>
      <c r="N37" s="33">
        <f t="shared" si="26"/>
        <v>45.468693502589829</v>
      </c>
      <c r="O37" s="4"/>
      <c r="Q37" s="27" t="s">
        <v>50</v>
      </c>
      <c r="R37" s="29">
        <f t="shared" si="17"/>
        <v>98553.687523018059</v>
      </c>
      <c r="S37" s="29">
        <f t="shared" si="18"/>
        <v>491178.52009213343</v>
      </c>
      <c r="T37" s="35">
        <f t="shared" si="19"/>
        <v>45.468693502589829</v>
      </c>
      <c r="U37" s="42">
        <v>0.95343645724036619</v>
      </c>
      <c r="V37" s="43">
        <f t="shared" si="31"/>
        <v>4.6563542759633814E-2</v>
      </c>
      <c r="W37" s="29">
        <f t="shared" si="27"/>
        <v>468307.5080692097</v>
      </c>
      <c r="X37" s="29">
        <f t="shared" si="20"/>
        <v>3703180.1859922768</v>
      </c>
      <c r="Y37" s="35">
        <f t="shared" si="28"/>
        <v>37.57525749736525</v>
      </c>
      <c r="Z37" s="36">
        <f t="shared" si="29"/>
        <v>7.8934360052245793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2575</v>
      </c>
      <c r="E38" s="51">
        <v>7</v>
      </c>
      <c r="F38" s="3">
        <f t="shared" si="21"/>
        <v>2.7184466019417475E-3</v>
      </c>
      <c r="G38" s="2">
        <v>0.5</v>
      </c>
      <c r="H38" s="3">
        <f t="shared" si="22"/>
        <v>1.3500482160077144E-2</v>
      </c>
      <c r="I38" s="3">
        <f t="shared" si="23"/>
        <v>0.98649951783992285</v>
      </c>
      <c r="J38" s="5">
        <f t="shared" si="30"/>
        <v>97917.720513835317</v>
      </c>
      <c r="K38" s="5">
        <f t="shared" si="24"/>
        <v>1321.9364389524535</v>
      </c>
      <c r="L38" s="5">
        <f t="shared" si="25"/>
        <v>486283.76147179544</v>
      </c>
      <c r="M38" s="5">
        <f t="shared" si="16"/>
        <v>3989928.891441986</v>
      </c>
      <c r="N38" s="33">
        <f t="shared" si="26"/>
        <v>40.747771399337545</v>
      </c>
      <c r="O38" s="4"/>
      <c r="Q38" s="27" t="s">
        <v>52</v>
      </c>
      <c r="R38" s="29">
        <f t="shared" si="17"/>
        <v>97917.720513835317</v>
      </c>
      <c r="S38" s="29">
        <f t="shared" si="18"/>
        <v>486283.76147179544</v>
      </c>
      <c r="T38" s="35">
        <f t="shared" si="19"/>
        <v>40.747771399337545</v>
      </c>
      <c r="U38" s="42">
        <v>0.93748024841036759</v>
      </c>
      <c r="V38" s="43">
        <f t="shared" si="31"/>
        <v>6.2519751589632411E-2</v>
      </c>
      <c r="W38" s="29">
        <f t="shared" si="27"/>
        <v>455881.42150250671</v>
      </c>
      <c r="X38" s="29">
        <f t="shared" si="20"/>
        <v>3234872.677923067</v>
      </c>
      <c r="Y38" s="35">
        <f t="shared" si="28"/>
        <v>33.036641998482743</v>
      </c>
      <c r="Z38" s="36">
        <f t="shared" si="29"/>
        <v>7.7111294008548015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2945</v>
      </c>
      <c r="E39" s="51">
        <v>6</v>
      </c>
      <c r="F39" s="3">
        <f t="shared" si="21"/>
        <v>2.0373514431239388E-3</v>
      </c>
      <c r="G39" s="2">
        <v>0.5</v>
      </c>
      <c r="H39" s="3">
        <f t="shared" si="22"/>
        <v>1.0135135135135134E-2</v>
      </c>
      <c r="I39" s="3">
        <f t="shared" si="23"/>
        <v>0.98986486486486491</v>
      </c>
      <c r="J39" s="5">
        <f t="shared" si="30"/>
        <v>96595.78407488286</v>
      </c>
      <c r="K39" s="5">
        <f t="shared" si="24"/>
        <v>979.01132508327214</v>
      </c>
      <c r="L39" s="5">
        <f t="shared" si="25"/>
        <v>480531.39206170617</v>
      </c>
      <c r="M39" s="5">
        <f t="shared" si="16"/>
        <v>3503645.1299701906</v>
      </c>
      <c r="N39" s="33">
        <f t="shared" si="26"/>
        <v>36.271201310960933</v>
      </c>
      <c r="O39" s="4"/>
      <c r="Q39" s="27" t="s">
        <v>54</v>
      </c>
      <c r="R39" s="29">
        <f t="shared" si="17"/>
        <v>96595.78407488286</v>
      </c>
      <c r="S39" s="29">
        <f t="shared" si="18"/>
        <v>480531.39206170617</v>
      </c>
      <c r="T39" s="35">
        <f t="shared" si="19"/>
        <v>36.271201310960933</v>
      </c>
      <c r="U39" s="42">
        <v>0.91788799906018037</v>
      </c>
      <c r="V39" s="43">
        <f t="shared" si="31"/>
        <v>8.2112000939819629E-2</v>
      </c>
      <c r="W39" s="29">
        <f t="shared" si="27"/>
        <v>441073.99794512254</v>
      </c>
      <c r="X39" s="29">
        <f t="shared" si="20"/>
        <v>2778991.2564205602</v>
      </c>
      <c r="Y39" s="35">
        <f t="shared" si="28"/>
        <v>28.769281009885837</v>
      </c>
      <c r="Z39" s="36">
        <f t="shared" si="29"/>
        <v>7.5019203010750957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2831</v>
      </c>
      <c r="E40" s="51">
        <v>16</v>
      </c>
      <c r="F40" s="3">
        <f t="shared" si="21"/>
        <v>5.6517131755563403E-3</v>
      </c>
      <c r="G40" s="2">
        <v>0.5</v>
      </c>
      <c r="H40" s="3">
        <f t="shared" si="22"/>
        <v>2.7864855451062348E-2</v>
      </c>
      <c r="I40" s="3">
        <f t="shared" si="23"/>
        <v>0.97213514454893768</v>
      </c>
      <c r="J40" s="5">
        <f t="shared" si="30"/>
        <v>95616.772749799595</v>
      </c>
      <c r="K40" s="5">
        <f t="shared" si="24"/>
        <v>2664.3475513702429</v>
      </c>
      <c r="L40" s="5">
        <f t="shared" si="25"/>
        <v>471422.99487057235</v>
      </c>
      <c r="M40" s="5">
        <f t="shared" si="16"/>
        <v>3023113.7379084844</v>
      </c>
      <c r="N40" s="33">
        <f t="shared" si="26"/>
        <v>31.616981529161897</v>
      </c>
      <c r="O40" s="4"/>
      <c r="Q40" s="27" t="s">
        <v>56</v>
      </c>
      <c r="R40" s="29">
        <f t="shared" si="17"/>
        <v>95616.772749799595</v>
      </c>
      <c r="S40" s="29">
        <f t="shared" si="18"/>
        <v>471422.99487057235</v>
      </c>
      <c r="T40" s="35">
        <f t="shared" si="19"/>
        <v>31.616981529161897</v>
      </c>
      <c r="U40" s="42">
        <v>0.89571782863194893</v>
      </c>
      <c r="V40" s="43">
        <f t="shared" si="31"/>
        <v>0.10428217136805107</v>
      </c>
      <c r="W40" s="29">
        <f t="shared" si="27"/>
        <v>422261.98133263947</v>
      </c>
      <c r="X40" s="29">
        <f t="shared" si="20"/>
        <v>2337917.2584754378</v>
      </c>
      <c r="Y40" s="35">
        <f t="shared" si="28"/>
        <v>24.450911605153898</v>
      </c>
      <c r="Z40" s="36">
        <f t="shared" si="29"/>
        <v>7.1660699240079992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2516</v>
      </c>
      <c r="E41" s="51">
        <v>14</v>
      </c>
      <c r="F41" s="3">
        <f t="shared" si="21"/>
        <v>5.5643879173290934E-3</v>
      </c>
      <c r="G41" s="2">
        <v>0.5</v>
      </c>
      <c r="H41" s="3">
        <f t="shared" si="22"/>
        <v>2.7440219521756175E-2</v>
      </c>
      <c r="I41" s="3">
        <f t="shared" si="23"/>
        <v>0.97255978047824387</v>
      </c>
      <c r="J41" s="5">
        <f t="shared" si="30"/>
        <v>92952.425198429351</v>
      </c>
      <c r="K41" s="5">
        <f t="shared" si="24"/>
        <v>2550.6349525245219</v>
      </c>
      <c r="L41" s="5">
        <f t="shared" si="25"/>
        <v>458385.5386108355</v>
      </c>
      <c r="M41" s="5">
        <f t="shared" si="16"/>
        <v>2551690.7430379121</v>
      </c>
      <c r="N41" s="33">
        <f t="shared" si="26"/>
        <v>27.451577918389038</v>
      </c>
      <c r="O41" s="4"/>
      <c r="Q41" s="27" t="s">
        <v>58</v>
      </c>
      <c r="R41" s="29">
        <f t="shared" si="17"/>
        <v>92952.425198429351</v>
      </c>
      <c r="S41" s="29">
        <f t="shared" si="18"/>
        <v>458385.5386108355</v>
      </c>
      <c r="T41" s="35">
        <f t="shared" si="19"/>
        <v>27.451577918389038</v>
      </c>
      <c r="U41" s="42">
        <v>0.86473435856680392</v>
      </c>
      <c r="V41" s="43">
        <f t="shared" si="31"/>
        <v>0.13526564143319608</v>
      </c>
      <c r="W41" s="29">
        <f t="shared" si="27"/>
        <v>396381.72470693977</v>
      </c>
      <c r="X41" s="29">
        <f t="shared" si="20"/>
        <v>1915655.2771427985</v>
      </c>
      <c r="Y41" s="35">
        <f t="shared" si="28"/>
        <v>20.608986511684559</v>
      </c>
      <c r="Z41" s="36">
        <f t="shared" si="29"/>
        <v>6.8425914067044786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1831</v>
      </c>
      <c r="E42" s="51">
        <v>13</v>
      </c>
      <c r="F42" s="3">
        <f t="shared" si="21"/>
        <v>7.0999453850354999E-3</v>
      </c>
      <c r="G42" s="2">
        <v>0.5</v>
      </c>
      <c r="H42" s="3">
        <f t="shared" si="22"/>
        <v>3.4880601019586802E-2</v>
      </c>
      <c r="I42" s="3">
        <f t="shared" si="23"/>
        <v>0.96511939898041321</v>
      </c>
      <c r="J42" s="5">
        <f t="shared" si="30"/>
        <v>90401.790245904835</v>
      </c>
      <c r="K42" s="5">
        <f t="shared" si="24"/>
        <v>3153.2687770237803</v>
      </c>
      <c r="L42" s="5">
        <f t="shared" si="25"/>
        <v>444125.77928696468</v>
      </c>
      <c r="M42" s="5">
        <f t="shared" si="16"/>
        <v>2093305.2044270765</v>
      </c>
      <c r="N42" s="33">
        <f t="shared" si="26"/>
        <v>23.155572458609605</v>
      </c>
      <c r="O42" s="4"/>
      <c r="Q42" s="27" t="s">
        <v>60</v>
      </c>
      <c r="R42" s="29">
        <f t="shared" si="17"/>
        <v>90401.790245904835</v>
      </c>
      <c r="S42" s="29">
        <f t="shared" si="18"/>
        <v>444125.77928696468</v>
      </c>
      <c r="T42" s="35">
        <f t="shared" si="19"/>
        <v>23.155572458609605</v>
      </c>
      <c r="U42" s="42">
        <v>0.81758889711164551</v>
      </c>
      <c r="V42" s="43">
        <f t="shared" si="31"/>
        <v>0.18241110288835449</v>
      </c>
      <c r="W42" s="29">
        <f t="shared" si="27"/>
        <v>363112.30606607953</v>
      </c>
      <c r="X42" s="29">
        <f t="shared" si="20"/>
        <v>1519273.5524358586</v>
      </c>
      <c r="Y42" s="35">
        <f t="shared" si="28"/>
        <v>16.805790552413104</v>
      </c>
      <c r="Z42" s="36">
        <f t="shared" si="29"/>
        <v>6.3497819061965011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1446</v>
      </c>
      <c r="E43" s="51">
        <v>20</v>
      </c>
      <c r="F43" s="3">
        <f t="shared" si="21"/>
        <v>1.3831258644536652E-2</v>
      </c>
      <c r="G43" s="2">
        <v>0.5</v>
      </c>
      <c r="H43" s="3">
        <f t="shared" si="22"/>
        <v>6.684491978609626E-2</v>
      </c>
      <c r="I43" s="3">
        <f t="shared" si="23"/>
        <v>0.9331550802139037</v>
      </c>
      <c r="J43" s="5">
        <f t="shared" si="30"/>
        <v>87248.521468881052</v>
      </c>
      <c r="K43" s="5">
        <f t="shared" si="24"/>
        <v>5832.1204190428516</v>
      </c>
      <c r="L43" s="5">
        <f t="shared" si="25"/>
        <v>421662.30629679811</v>
      </c>
      <c r="M43" s="5">
        <f t="shared" si="16"/>
        <v>1649179.4251401117</v>
      </c>
      <c r="N43" s="33">
        <f t="shared" si="26"/>
        <v>18.902090228867944</v>
      </c>
      <c r="O43" s="4"/>
      <c r="Q43" s="27" t="s">
        <v>62</v>
      </c>
      <c r="R43" s="29">
        <f t="shared" si="17"/>
        <v>87248.521468881052</v>
      </c>
      <c r="S43" s="29">
        <f t="shared" si="18"/>
        <v>421662.30629679811</v>
      </c>
      <c r="T43" s="35">
        <f t="shared" si="19"/>
        <v>18.902090228867944</v>
      </c>
      <c r="U43" s="42">
        <v>0.77888026534586052</v>
      </c>
      <c r="V43" s="43">
        <f t="shared" si="31"/>
        <v>0.22111973465413948</v>
      </c>
      <c r="W43" s="29">
        <f t="shared" si="27"/>
        <v>328424.44901479763</v>
      </c>
      <c r="X43" s="29">
        <f t="shared" si="20"/>
        <v>1156161.2463697791</v>
      </c>
      <c r="Y43" s="35">
        <f t="shared" si="28"/>
        <v>13.251356319913654</v>
      </c>
      <c r="Z43" s="36">
        <f t="shared" si="29"/>
        <v>5.6507339089542903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940</v>
      </c>
      <c r="E44" s="51">
        <v>19</v>
      </c>
      <c r="F44" s="3">
        <f t="shared" si="21"/>
        <v>2.021276595744681E-2</v>
      </c>
      <c r="G44" s="2">
        <v>0.5</v>
      </c>
      <c r="H44" s="3">
        <f t="shared" si="22"/>
        <v>9.6202531645569633E-2</v>
      </c>
      <c r="I44" s="3">
        <f t="shared" si="23"/>
        <v>0.90379746835443031</v>
      </c>
      <c r="J44" s="5">
        <f t="shared" si="30"/>
        <v>81416.401049838198</v>
      </c>
      <c r="K44" s="5">
        <f t="shared" si="24"/>
        <v>7832.4638984654475</v>
      </c>
      <c r="L44" s="5">
        <f t="shared" si="25"/>
        <v>387500.84550302732</v>
      </c>
      <c r="M44" s="5">
        <f t="shared" si="16"/>
        <v>1227517.1188433135</v>
      </c>
      <c r="N44" s="33">
        <f t="shared" si="26"/>
        <v>15.07702505901608</v>
      </c>
      <c r="O44" s="4"/>
      <c r="Q44" s="27" t="s">
        <v>64</v>
      </c>
      <c r="R44" s="29">
        <f t="shared" si="17"/>
        <v>81416.401049838198</v>
      </c>
      <c r="S44" s="29">
        <f t="shared" si="18"/>
        <v>387500.84550302732</v>
      </c>
      <c r="T44" s="35">
        <f t="shared" si="19"/>
        <v>15.07702505901608</v>
      </c>
      <c r="U44" s="42">
        <v>0.71980976748499381</v>
      </c>
      <c r="V44" s="43">
        <f t="shared" si="31"/>
        <v>0.28019023251500619</v>
      </c>
      <c r="W44" s="29">
        <f t="shared" si="27"/>
        <v>278926.8935017726</v>
      </c>
      <c r="X44" s="29">
        <f t="shared" si="20"/>
        <v>827736.79735498154</v>
      </c>
      <c r="Y44" s="35">
        <f t="shared" si="28"/>
        <v>10.166708263710786</v>
      </c>
      <c r="Z44" s="36">
        <f t="shared" si="29"/>
        <v>4.9103167953052935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600</v>
      </c>
      <c r="E45" s="51">
        <v>26</v>
      </c>
      <c r="F45" s="3">
        <f t="shared" si="21"/>
        <v>4.3333333333333335E-2</v>
      </c>
      <c r="G45" s="2">
        <v>0.5</v>
      </c>
      <c r="H45" s="3">
        <f t="shared" si="22"/>
        <v>0.19548872180451127</v>
      </c>
      <c r="I45" s="3">
        <f t="shared" si="23"/>
        <v>0.80451127819548873</v>
      </c>
      <c r="J45" s="5">
        <f t="shared" si="30"/>
        <v>73583.937151372738</v>
      </c>
      <c r="K45" s="5">
        <f t="shared" si="24"/>
        <v>14384.829819065346</v>
      </c>
      <c r="L45" s="5">
        <f t="shared" si="25"/>
        <v>331957.61120920035</v>
      </c>
      <c r="M45" s="5">
        <f t="shared" si="16"/>
        <v>840016.27334028622</v>
      </c>
      <c r="N45" s="33">
        <f t="shared" si="26"/>
        <v>11.415756017678858</v>
      </c>
      <c r="O45" s="4"/>
      <c r="Q45" s="27" t="s">
        <v>66</v>
      </c>
      <c r="R45" s="29">
        <f t="shared" si="17"/>
        <v>73583.937151372738</v>
      </c>
      <c r="S45" s="29">
        <f t="shared" si="18"/>
        <v>331957.61120920035</v>
      </c>
      <c r="T45" s="35">
        <f t="shared" si="19"/>
        <v>11.415756017678858</v>
      </c>
      <c r="U45" s="42">
        <v>0.68480776711742686</v>
      </c>
      <c r="V45" s="43">
        <f t="shared" si="31"/>
        <v>0.31519223288257314</v>
      </c>
      <c r="W45" s="29">
        <f t="shared" si="27"/>
        <v>227327.1505098074</v>
      </c>
      <c r="X45" s="29">
        <f t="shared" si="20"/>
        <v>548809.90385320899</v>
      </c>
      <c r="Y45" s="35">
        <f t="shared" si="28"/>
        <v>7.4582840372380197</v>
      </c>
      <c r="Z45" s="36">
        <f t="shared" si="29"/>
        <v>3.9574719804408378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362</v>
      </c>
      <c r="E46" s="51">
        <v>26</v>
      </c>
      <c r="F46" s="3">
        <f t="shared" si="21"/>
        <v>7.18232044198895E-2</v>
      </c>
      <c r="G46" s="2">
        <v>0.5</v>
      </c>
      <c r="H46" s="3">
        <f t="shared" si="22"/>
        <v>0.3044496487119438</v>
      </c>
      <c r="I46" s="3">
        <f t="shared" si="23"/>
        <v>0.6955503512880562</v>
      </c>
      <c r="J46" s="5">
        <f t="shared" si="30"/>
        <v>59199.107332307394</v>
      </c>
      <c r="K46" s="5">
        <f t="shared" si="24"/>
        <v>18023.147431381643</v>
      </c>
      <c r="L46" s="5">
        <f t="shared" si="25"/>
        <v>250937.66808308286</v>
      </c>
      <c r="M46" s="5">
        <f>L46+M47</f>
        <v>508058.66213108588</v>
      </c>
      <c r="N46" s="33">
        <f t="shared" si="26"/>
        <v>8.5822014051522242</v>
      </c>
      <c r="O46" s="4"/>
      <c r="Q46" s="27" t="s">
        <v>68</v>
      </c>
      <c r="R46" s="29">
        <f t="shared" si="17"/>
        <v>59199.107332307394</v>
      </c>
      <c r="S46" s="29">
        <f t="shared" si="18"/>
        <v>250937.66808308286</v>
      </c>
      <c r="T46" s="35">
        <f t="shared" si="19"/>
        <v>8.5822014051522242</v>
      </c>
      <c r="U46" s="42">
        <v>0.65629805890441617</v>
      </c>
      <c r="V46" s="43">
        <f t="shared" si="31"/>
        <v>0.34370194109558383</v>
      </c>
      <c r="W46" s="29">
        <f t="shared" si="27"/>
        <v>164689.90446892794</v>
      </c>
      <c r="X46" s="29">
        <f>X47+W46</f>
        <v>321482.75334340159</v>
      </c>
      <c r="Y46" s="35">
        <f t="shared" si="28"/>
        <v>5.4305338007682291</v>
      </c>
      <c r="Z46" s="36">
        <f t="shared" si="29"/>
        <v>3.1516676043839951</v>
      </c>
    </row>
    <row r="47" spans="1:26" s="2" customFormat="1" x14ac:dyDescent="0.25">
      <c r="A47" s="12">
        <v>19</v>
      </c>
      <c r="B47" s="13" t="s">
        <v>69</v>
      </c>
      <c r="C47" s="12"/>
      <c r="D47" s="58">
        <v>281</v>
      </c>
      <c r="E47" s="59">
        <v>45</v>
      </c>
      <c r="F47" s="17">
        <f t="shared" si="21"/>
        <v>0.16014234875444841</v>
      </c>
      <c r="G47" s="12"/>
      <c r="H47" s="17">
        <v>1</v>
      </c>
      <c r="I47" s="17">
        <f t="shared" si="23"/>
        <v>0</v>
      </c>
      <c r="J47" s="21">
        <f t="shared" si="30"/>
        <v>41175.959900925751</v>
      </c>
      <c r="K47" s="21">
        <f t="shared" si="24"/>
        <v>41175.959900925751</v>
      </c>
      <c r="L47" s="21">
        <f>K47/F47</f>
        <v>257120.99404800299</v>
      </c>
      <c r="M47" s="21">
        <f>L47</f>
        <v>257120.99404800299</v>
      </c>
      <c r="N47" s="34">
        <f t="shared" si="26"/>
        <v>6.2444444444444436</v>
      </c>
      <c r="O47" s="4"/>
      <c r="Q47" s="30" t="s">
        <v>69</v>
      </c>
      <c r="R47" s="31">
        <f t="shared" si="17"/>
        <v>41175.959900925751</v>
      </c>
      <c r="S47" s="31">
        <f t="shared" si="18"/>
        <v>257120.99404800299</v>
      </c>
      <c r="T47" s="38">
        <f t="shared" si="19"/>
        <v>6.2444444444444436</v>
      </c>
      <c r="U47" s="44">
        <v>0.6098018151143324</v>
      </c>
      <c r="V47" s="45">
        <f t="shared" si="31"/>
        <v>0.3901981848856676</v>
      </c>
      <c r="W47" s="31">
        <f t="shared" si="27"/>
        <v>156792.84887447368</v>
      </c>
      <c r="X47" s="31">
        <f>W47</f>
        <v>156792.84887447368</v>
      </c>
      <c r="Y47" s="38">
        <f t="shared" si="28"/>
        <v>3.8078735566028308</v>
      </c>
      <c r="Z47" s="37">
        <f t="shared" si="29"/>
        <v>2.4365708878416128</v>
      </c>
    </row>
    <row r="48" spans="1:26" s="2" customFormat="1" ht="13.2" x14ac:dyDescent="0.25">
      <c r="B48" s="2" t="s">
        <v>70</v>
      </c>
      <c r="D48" s="25">
        <f>SUM(D29:D47)</f>
        <v>32999</v>
      </c>
      <c r="E48" s="60">
        <f>SUM(E29:E47)</f>
        <v>201</v>
      </c>
    </row>
    <row r="51" spans="1:26" s="2" customFormat="1" ht="18" thickBot="1" x14ac:dyDescent="0.35">
      <c r="B51" s="65" t="s">
        <v>89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Q51" s="66" t="s">
        <v>92</v>
      </c>
      <c r="R51" s="67"/>
      <c r="S51" s="67"/>
      <c r="T51" s="67"/>
      <c r="U51" s="67"/>
      <c r="V51" s="67"/>
      <c r="W51" s="67"/>
      <c r="X51" s="67"/>
      <c r="Y51" s="67"/>
      <c r="Z51" s="68"/>
    </row>
    <row r="52" spans="1:26" s="9" customFormat="1" ht="14.25" customHeight="1" x14ac:dyDescent="0.35">
      <c r="A52" s="7"/>
      <c r="B52" s="62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3" t="s">
        <v>14</v>
      </c>
      <c r="S52" s="73"/>
      <c r="T52" s="73"/>
      <c r="U52" s="70" t="s">
        <v>15</v>
      </c>
      <c r="V52" s="74" t="s">
        <v>16</v>
      </c>
      <c r="W52" s="75" t="s">
        <v>17</v>
      </c>
      <c r="X52" s="75" t="s">
        <v>18</v>
      </c>
      <c r="Y52" s="76" t="s">
        <v>19</v>
      </c>
      <c r="Z52" s="76" t="s">
        <v>20</v>
      </c>
    </row>
    <row r="53" spans="1:26" s="10" customFormat="1" ht="35.549999999999997" customHeight="1" thickBot="1" x14ac:dyDescent="0.35">
      <c r="B53" s="63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0"/>
      <c r="V53" s="74"/>
      <c r="W53" s="75"/>
      <c r="X53" s="75"/>
      <c r="Y53" s="76"/>
      <c r="Z53" s="76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503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7605609.5877871895</v>
      </c>
      <c r="N54" s="32">
        <f>M54/J54</f>
        <v>76.056095877871897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76.056095877871897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6754354.8663403895</v>
      </c>
      <c r="Y54" s="40">
        <f>X54/R54</f>
        <v>67.543548663403897</v>
      </c>
      <c r="Z54" s="36">
        <f>T54-Y54</f>
        <v>8.5125472144680003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2257</v>
      </c>
      <c r="E55" s="49">
        <f t="shared" si="37"/>
        <v>2</v>
      </c>
      <c r="F55" s="3">
        <f t="shared" ref="F55:F72" si="38">E55/D55</f>
        <v>8.8613203367301726E-4</v>
      </c>
      <c r="G55" s="2">
        <v>0.4</v>
      </c>
      <c r="H55" s="3">
        <f t="shared" ref="H55:H71" si="39">C55*F55/(1+(1-G55)*C55*F55)</f>
        <v>3.5370059244849237E-3</v>
      </c>
      <c r="I55" s="3">
        <f t="shared" ref="I55:I72" si="40">1-H55</f>
        <v>0.99646299407551508</v>
      </c>
      <c r="J55" s="5">
        <f>I54*J54</f>
        <v>100000</v>
      </c>
      <c r="K55" s="5">
        <f t="shared" ref="K55:K72" si="41">J55*H55</f>
        <v>353.70059244849239</v>
      </c>
      <c r="L55" s="5">
        <f t="shared" ref="L55:L71" si="42">C55*(J56+G55*K55)</f>
        <v>399151.11857812357</v>
      </c>
      <c r="M55" s="5">
        <f t="shared" si="32"/>
        <v>7505609.5877871895</v>
      </c>
      <c r="N55" s="33">
        <f t="shared" ref="N55:N72" si="43">M55/J55</f>
        <v>75.056095877871897</v>
      </c>
      <c r="O55" s="4"/>
      <c r="Q55" s="27" t="s">
        <v>36</v>
      </c>
      <c r="R55" s="29">
        <f t="shared" si="33"/>
        <v>100000</v>
      </c>
      <c r="S55" s="29">
        <f t="shared" si="34"/>
        <v>399151.11857812357</v>
      </c>
      <c r="T55" s="35">
        <f t="shared" si="35"/>
        <v>75.056095877871897</v>
      </c>
      <c r="U55" s="42">
        <v>0.96170886472285344</v>
      </c>
      <c r="V55" s="43">
        <f>1-U55</f>
        <v>3.829113527714656E-2</v>
      </c>
      <c r="W55" s="29">
        <f t="shared" ref="W55:W72" si="44">S55*U55</f>
        <v>383867.16910062428</v>
      </c>
      <c r="X55" s="29">
        <f t="shared" si="36"/>
        <v>6658183.9798681038</v>
      </c>
      <c r="Y55" s="35">
        <f t="shared" ref="Y55:Y72" si="45">X55/R55</f>
        <v>66.581839798681031</v>
      </c>
      <c r="Z55" s="36">
        <f t="shared" ref="Z55:Z72" si="46">T55-Y55</f>
        <v>8.4742560791908659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3655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99646.299407551502</v>
      </c>
      <c r="K56" s="5">
        <f t="shared" si="41"/>
        <v>0</v>
      </c>
      <c r="L56" s="5">
        <f t="shared" si="42"/>
        <v>498231.49703775754</v>
      </c>
      <c r="M56" s="5">
        <f t="shared" si="32"/>
        <v>7106458.4692090657</v>
      </c>
      <c r="N56" s="33">
        <f t="shared" si="43"/>
        <v>71.316832752050161</v>
      </c>
      <c r="O56" s="4"/>
      <c r="Q56" s="27" t="s">
        <v>38</v>
      </c>
      <c r="R56" s="29">
        <f t="shared" si="33"/>
        <v>99646.299407551502</v>
      </c>
      <c r="S56" s="29">
        <f t="shared" si="34"/>
        <v>498231.49703775754</v>
      </c>
      <c r="T56" s="35">
        <f t="shared" si="35"/>
        <v>71.316832752050161</v>
      </c>
      <c r="U56" s="42">
        <v>0.96170886472285344</v>
      </c>
      <c r="V56" s="43">
        <f>1-U56</f>
        <v>3.829113527714656E-2</v>
      </c>
      <c r="W56" s="29">
        <f t="shared" si="44"/>
        <v>479153.6473853495</v>
      </c>
      <c r="X56" s="29">
        <f t="shared" si="36"/>
        <v>6274316.8107674792</v>
      </c>
      <c r="Y56" s="35">
        <f t="shared" si="45"/>
        <v>62.965878794009605</v>
      </c>
      <c r="Z56" s="36">
        <f t="shared" si="46"/>
        <v>8.3509539580405558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4442</v>
      </c>
      <c r="E57" s="49">
        <f t="shared" si="37"/>
        <v>2</v>
      </c>
      <c r="F57" s="3">
        <f t="shared" si="38"/>
        <v>4.5024763619990995E-4</v>
      </c>
      <c r="G57" s="2">
        <v>0.5</v>
      </c>
      <c r="H57" s="3">
        <f t="shared" si="39"/>
        <v>2.2487069934787494E-3</v>
      </c>
      <c r="I57" s="3">
        <f t="shared" si="40"/>
        <v>0.99775129300652121</v>
      </c>
      <c r="J57" s="5">
        <f t="shared" si="47"/>
        <v>99646.299407551502</v>
      </c>
      <c r="K57" s="5">
        <f t="shared" si="41"/>
        <v>224.07533035203843</v>
      </c>
      <c r="L57" s="5">
        <f t="shared" si="42"/>
        <v>497671.30871187733</v>
      </c>
      <c r="M57" s="5">
        <f t="shared" si="32"/>
        <v>6608226.9721713085</v>
      </c>
      <c r="N57" s="33">
        <f t="shared" si="43"/>
        <v>66.316832752050161</v>
      </c>
      <c r="O57" s="4"/>
      <c r="Q57" s="27" t="s">
        <v>40</v>
      </c>
      <c r="R57" s="29">
        <f t="shared" si="33"/>
        <v>99646.299407551502</v>
      </c>
      <c r="S57" s="29">
        <f t="shared" si="34"/>
        <v>497671.30871187733</v>
      </c>
      <c r="T57" s="35">
        <f t="shared" si="35"/>
        <v>66.316832752050161</v>
      </c>
      <c r="U57" s="42">
        <v>0.96170886472285344</v>
      </c>
      <c r="V57" s="43">
        <f>1-U57</f>
        <v>3.829113527714656E-2</v>
      </c>
      <c r="W57" s="29">
        <f t="shared" si="44"/>
        <v>478614.90930643625</v>
      </c>
      <c r="X57" s="29">
        <f t="shared" si="36"/>
        <v>5795163.1633821297</v>
      </c>
      <c r="Y57" s="35">
        <f t="shared" si="45"/>
        <v>58.157334470395341</v>
      </c>
      <c r="Z57" s="36">
        <f t="shared" si="46"/>
        <v>8.1594982816548196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4374</v>
      </c>
      <c r="E58" s="49">
        <f t="shared" si="37"/>
        <v>3</v>
      </c>
      <c r="F58" s="3">
        <f t="shared" si="38"/>
        <v>6.8587105624142656E-4</v>
      </c>
      <c r="G58" s="2">
        <v>0.5</v>
      </c>
      <c r="H58" s="3">
        <f t="shared" si="39"/>
        <v>3.4234851078397805E-3</v>
      </c>
      <c r="I58" s="3">
        <f t="shared" si="40"/>
        <v>0.99657651489216026</v>
      </c>
      <c r="J58" s="5">
        <f t="shared" si="47"/>
        <v>99422.224077199455</v>
      </c>
      <c r="K58" s="5">
        <f t="shared" si="41"/>
        <v>340.37050351660201</v>
      </c>
      <c r="L58" s="5">
        <f t="shared" si="42"/>
        <v>496260.19412720582</v>
      </c>
      <c r="M58" s="5">
        <f t="shared" si="32"/>
        <v>6110555.6634594314</v>
      </c>
      <c r="N58" s="33">
        <f t="shared" si="43"/>
        <v>61.460661538960359</v>
      </c>
      <c r="O58" s="4"/>
      <c r="Q58" s="27" t="s">
        <v>42</v>
      </c>
      <c r="R58" s="29">
        <f t="shared" si="33"/>
        <v>99422.224077199455</v>
      </c>
      <c r="S58" s="29">
        <f t="shared" si="34"/>
        <v>496260.19412720582</v>
      </c>
      <c r="T58" s="35">
        <f t="shared" si="35"/>
        <v>61.460661538960359</v>
      </c>
      <c r="U58" s="42">
        <v>0.96170886472285344</v>
      </c>
      <c r="V58" s="43">
        <f>1-U58</f>
        <v>3.829113527714656E-2</v>
      </c>
      <c r="W58" s="29">
        <f t="shared" si="44"/>
        <v>477257.82790121797</v>
      </c>
      <c r="X58" s="29">
        <f t="shared" si="36"/>
        <v>5316548.2540756939</v>
      </c>
      <c r="Y58" s="35">
        <f t="shared" si="45"/>
        <v>53.474445008869402</v>
      </c>
      <c r="Z58" s="36">
        <f t="shared" si="46"/>
        <v>7.9862165300909567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4262</v>
      </c>
      <c r="E59" s="49">
        <f t="shared" si="37"/>
        <v>3</v>
      </c>
      <c r="F59" s="3">
        <f t="shared" si="38"/>
        <v>7.0389488503050217E-4</v>
      </c>
      <c r="G59" s="2">
        <v>0.5</v>
      </c>
      <c r="H59" s="3">
        <f t="shared" si="39"/>
        <v>3.5132919545614247E-3</v>
      </c>
      <c r="I59" s="3">
        <f t="shared" si="40"/>
        <v>0.9964867080454386</v>
      </c>
      <c r="J59" s="5">
        <f t="shared" si="47"/>
        <v>99081.853573682863</v>
      </c>
      <c r="K59" s="5">
        <f t="shared" si="41"/>
        <v>348.10347900345317</v>
      </c>
      <c r="L59" s="5">
        <f t="shared" si="42"/>
        <v>494539.00917090569</v>
      </c>
      <c r="M59" s="5">
        <f t="shared" si="32"/>
        <v>5614295.4693322256</v>
      </c>
      <c r="N59" s="33">
        <f t="shared" si="43"/>
        <v>56.663205893268021</v>
      </c>
      <c r="O59" s="4"/>
      <c r="Q59" s="27" t="s">
        <v>44</v>
      </c>
      <c r="R59" s="29">
        <f t="shared" si="33"/>
        <v>99081.853573682863</v>
      </c>
      <c r="S59" s="29">
        <f t="shared" si="34"/>
        <v>494539.00917090569</v>
      </c>
      <c r="T59" s="35">
        <f t="shared" si="35"/>
        <v>56.663205893268021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476286.40967331897</v>
      </c>
      <c r="X59" s="29">
        <f t="shared" si="36"/>
        <v>4839290.4261744758</v>
      </c>
      <c r="Y59" s="35">
        <f t="shared" si="45"/>
        <v>48.841339272843804</v>
      </c>
      <c r="Z59" s="36">
        <f t="shared" si="46"/>
        <v>7.8218666204242169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5028</v>
      </c>
      <c r="E60" s="49">
        <f t="shared" si="37"/>
        <v>5</v>
      </c>
      <c r="F60" s="3">
        <f t="shared" si="38"/>
        <v>9.94431185361973E-4</v>
      </c>
      <c r="G60" s="2">
        <v>0.5</v>
      </c>
      <c r="H60" s="3">
        <f t="shared" si="39"/>
        <v>4.959825414145423E-3</v>
      </c>
      <c r="I60" s="3">
        <f t="shared" si="40"/>
        <v>0.99504017458585459</v>
      </c>
      <c r="J60" s="5">
        <f t="shared" si="47"/>
        <v>98733.750094679417</v>
      </c>
      <c r="K60" s="5">
        <f t="shared" si="41"/>
        <v>489.70216295347404</v>
      </c>
      <c r="L60" s="5">
        <f t="shared" si="42"/>
        <v>492444.49506601342</v>
      </c>
      <c r="M60" s="5">
        <f t="shared" si="32"/>
        <v>5119756.4601613199</v>
      </c>
      <c r="N60" s="33">
        <f t="shared" si="43"/>
        <v>51.85416795423852</v>
      </c>
      <c r="O60" s="4"/>
      <c r="Q60" s="27" t="s">
        <v>46</v>
      </c>
      <c r="R60" s="29">
        <f t="shared" si="33"/>
        <v>98733.750094679417</v>
      </c>
      <c r="S60" s="29">
        <f t="shared" si="34"/>
        <v>492444.49506601342</v>
      </c>
      <c r="T60" s="35">
        <f t="shared" si="35"/>
        <v>51.85416795423852</v>
      </c>
      <c r="U60" s="42">
        <v>0.95736753435116873</v>
      </c>
      <c r="V60" s="43">
        <f t="shared" si="48"/>
        <v>4.2632465648831275E-2</v>
      </c>
      <c r="W60" s="29">
        <f t="shared" si="44"/>
        <v>471450.37204615556</v>
      </c>
      <c r="X60" s="29">
        <f t="shared" si="36"/>
        <v>4363004.0165011566</v>
      </c>
      <c r="Y60" s="35">
        <f t="shared" si="45"/>
        <v>44.189590816892014</v>
      </c>
      <c r="Z60" s="36">
        <f t="shared" si="46"/>
        <v>7.6645771373465053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4873</v>
      </c>
      <c r="E61" s="49">
        <f t="shared" si="37"/>
        <v>10</v>
      </c>
      <c r="F61" s="3">
        <f t="shared" si="38"/>
        <v>2.0521239482864766E-3</v>
      </c>
      <c r="G61" s="2">
        <v>0.5</v>
      </c>
      <c r="H61" s="3">
        <f t="shared" si="39"/>
        <v>1.0208248264597795E-2</v>
      </c>
      <c r="I61" s="3">
        <f t="shared" si="40"/>
        <v>0.98979175173540224</v>
      </c>
      <c r="J61" s="5">
        <f t="shared" si="47"/>
        <v>98244.047931725945</v>
      </c>
      <c r="K61" s="5">
        <f t="shared" si="41"/>
        <v>1002.8996318061039</v>
      </c>
      <c r="L61" s="5">
        <f t="shared" si="42"/>
        <v>488712.99057911447</v>
      </c>
      <c r="M61" s="5">
        <f t="shared" si="32"/>
        <v>4627311.9650953067</v>
      </c>
      <c r="N61" s="33">
        <f t="shared" si="43"/>
        <v>47.10017616854536</v>
      </c>
      <c r="O61" s="4"/>
      <c r="Q61" s="27" t="s">
        <v>48</v>
      </c>
      <c r="R61" s="29">
        <f t="shared" si="33"/>
        <v>98244.047931725945</v>
      </c>
      <c r="S61" s="29">
        <f t="shared" si="34"/>
        <v>488712.99057911447</v>
      </c>
      <c r="T61" s="35">
        <f t="shared" si="35"/>
        <v>47.10017616854536</v>
      </c>
      <c r="U61" s="42">
        <v>0.95681081085376496</v>
      </c>
      <c r="V61" s="43">
        <f t="shared" si="48"/>
        <v>4.3189189146235041E-2</v>
      </c>
      <c r="W61" s="29">
        <f t="shared" si="44"/>
        <v>467605.8727907709</v>
      </c>
      <c r="X61" s="29">
        <f t="shared" si="36"/>
        <v>3891553.6444550012</v>
      </c>
      <c r="Y61" s="35">
        <f t="shared" si="45"/>
        <v>39.611088166475092</v>
      </c>
      <c r="Z61" s="36">
        <f t="shared" si="46"/>
        <v>7.4890880020702681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4772</v>
      </c>
      <c r="E62" s="49">
        <f t="shared" si="37"/>
        <v>15</v>
      </c>
      <c r="F62" s="3">
        <f t="shared" si="38"/>
        <v>3.1433361274098908E-3</v>
      </c>
      <c r="G62" s="2">
        <v>0.5</v>
      </c>
      <c r="H62" s="3">
        <f t="shared" si="39"/>
        <v>1.5594136604636655E-2</v>
      </c>
      <c r="I62" s="3">
        <f t="shared" si="40"/>
        <v>0.9844058633953634</v>
      </c>
      <c r="J62" s="5">
        <f t="shared" si="47"/>
        <v>97241.148299919849</v>
      </c>
      <c r="K62" s="5">
        <f t="shared" si="41"/>
        <v>1516.3917501806816</v>
      </c>
      <c r="L62" s="5">
        <f t="shared" si="42"/>
        <v>482414.76212414762</v>
      </c>
      <c r="M62" s="5">
        <f t="shared" si="32"/>
        <v>4138598.974516192</v>
      </c>
      <c r="N62" s="33">
        <f t="shared" si="43"/>
        <v>42.560161483815008</v>
      </c>
      <c r="O62" s="4"/>
      <c r="Q62" s="27" t="s">
        <v>50</v>
      </c>
      <c r="R62" s="29">
        <f t="shared" si="33"/>
        <v>97241.148299919849</v>
      </c>
      <c r="S62" s="29">
        <f t="shared" si="34"/>
        <v>482414.76212414762</v>
      </c>
      <c r="T62" s="35">
        <f t="shared" si="35"/>
        <v>42.560161483815008</v>
      </c>
      <c r="U62" s="42">
        <v>0.94800928093814252</v>
      </c>
      <c r="V62" s="43">
        <f t="shared" si="48"/>
        <v>5.1990719061857482E-2</v>
      </c>
      <c r="W62" s="29">
        <f t="shared" si="44"/>
        <v>457333.67175525823</v>
      </c>
      <c r="X62" s="29">
        <f t="shared" si="36"/>
        <v>3423947.7716642302</v>
      </c>
      <c r="Y62" s="35">
        <f t="shared" si="45"/>
        <v>35.210894066201114</v>
      </c>
      <c r="Z62" s="36">
        <f t="shared" si="46"/>
        <v>7.3492674176138948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5186</v>
      </c>
      <c r="E63" s="49">
        <f t="shared" si="37"/>
        <v>23</v>
      </c>
      <c r="F63" s="3">
        <f t="shared" si="38"/>
        <v>4.4350173544157349E-3</v>
      </c>
      <c r="G63" s="2">
        <v>0.5</v>
      </c>
      <c r="H63" s="3">
        <f t="shared" si="39"/>
        <v>2.1931915705158771E-2</v>
      </c>
      <c r="I63" s="3">
        <f t="shared" si="40"/>
        <v>0.97806808429484127</v>
      </c>
      <c r="J63" s="5">
        <f t="shared" si="47"/>
        <v>95724.756549739177</v>
      </c>
      <c r="K63" s="5">
        <f t="shared" si="41"/>
        <v>2099.4272915457245</v>
      </c>
      <c r="L63" s="5">
        <f t="shared" si="42"/>
        <v>473375.21451983158</v>
      </c>
      <c r="M63" s="5">
        <f t="shared" si="32"/>
        <v>3656184.2123920443</v>
      </c>
      <c r="N63" s="33">
        <f t="shared" si="43"/>
        <v>38.194761148253932</v>
      </c>
      <c r="O63" s="4"/>
      <c r="Q63" s="27" t="s">
        <v>52</v>
      </c>
      <c r="R63" s="29">
        <f t="shared" si="33"/>
        <v>95724.756549739177</v>
      </c>
      <c r="S63" s="29">
        <f t="shared" si="34"/>
        <v>473375.21451983158</v>
      </c>
      <c r="T63" s="35">
        <f t="shared" si="35"/>
        <v>38.194761148253932</v>
      </c>
      <c r="U63" s="42">
        <v>0.94216194080535964</v>
      </c>
      <c r="V63" s="43">
        <f t="shared" si="48"/>
        <v>5.7838059194640357E-2</v>
      </c>
      <c r="W63" s="29">
        <f t="shared" si="44"/>
        <v>445996.11084115796</v>
      </c>
      <c r="X63" s="29">
        <f t="shared" si="36"/>
        <v>2966614.0999089722</v>
      </c>
      <c r="Y63" s="35">
        <f t="shared" si="45"/>
        <v>30.991085345487413</v>
      </c>
      <c r="Z63" s="36">
        <f t="shared" si="46"/>
        <v>7.2036758027665186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5778</v>
      </c>
      <c r="E64" s="49">
        <f t="shared" si="37"/>
        <v>23</v>
      </c>
      <c r="F64" s="3">
        <f t="shared" si="38"/>
        <v>3.9806161301488407E-3</v>
      </c>
      <c r="G64" s="2">
        <v>0.5</v>
      </c>
      <c r="H64" s="3">
        <f t="shared" si="39"/>
        <v>1.9706965984063067E-2</v>
      </c>
      <c r="I64" s="3">
        <f t="shared" si="40"/>
        <v>0.98029303401593693</v>
      </c>
      <c r="J64" s="5">
        <f t="shared" si="47"/>
        <v>93625.329258193451</v>
      </c>
      <c r="K64" s="5">
        <f t="shared" si="41"/>
        <v>1845.0711789379229</v>
      </c>
      <c r="L64" s="5">
        <f t="shared" si="42"/>
        <v>463513.9683436224</v>
      </c>
      <c r="M64" s="5">
        <f t="shared" si="32"/>
        <v>3182808.9978722129</v>
      </c>
      <c r="N64" s="33">
        <f t="shared" si="43"/>
        <v>33.995170143486305</v>
      </c>
      <c r="O64" s="4"/>
      <c r="Q64" s="27" t="s">
        <v>54</v>
      </c>
      <c r="R64" s="29">
        <f t="shared" si="33"/>
        <v>93625.329258193451</v>
      </c>
      <c r="S64" s="29">
        <f t="shared" si="34"/>
        <v>463513.9683436224</v>
      </c>
      <c r="T64" s="35">
        <f t="shared" si="35"/>
        <v>33.995170143486305</v>
      </c>
      <c r="U64" s="42">
        <v>0.92489605986448908</v>
      </c>
      <c r="V64" s="43">
        <f t="shared" si="48"/>
        <v>7.5103940135510916E-2</v>
      </c>
      <c r="W64" s="29">
        <f t="shared" si="44"/>
        <v>428702.24301316991</v>
      </c>
      <c r="X64" s="29">
        <f t="shared" si="36"/>
        <v>2520617.9890678143</v>
      </c>
      <c r="Y64" s="35">
        <f t="shared" si="45"/>
        <v>26.92239385472951</v>
      </c>
      <c r="Z64" s="36">
        <f t="shared" si="46"/>
        <v>7.0727762887567955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5735</v>
      </c>
      <c r="E65" s="49">
        <f t="shared" si="37"/>
        <v>35</v>
      </c>
      <c r="F65" s="3">
        <f t="shared" si="38"/>
        <v>6.1028770706190059E-3</v>
      </c>
      <c r="G65" s="2">
        <v>0.5</v>
      </c>
      <c r="H65" s="3">
        <f t="shared" si="39"/>
        <v>3.0055817947617004E-2</v>
      </c>
      <c r="I65" s="3">
        <f t="shared" si="40"/>
        <v>0.96994418205238297</v>
      </c>
      <c r="J65" s="5">
        <f t="shared" si="47"/>
        <v>91780.258079255524</v>
      </c>
      <c r="K65" s="5">
        <f t="shared" si="41"/>
        <v>2758.5307280154088</v>
      </c>
      <c r="L65" s="5">
        <f t="shared" si="42"/>
        <v>452004.96357623907</v>
      </c>
      <c r="M65" s="5">
        <f t="shared" si="32"/>
        <v>2719295.0295285904</v>
      </c>
      <c r="N65" s="33">
        <f t="shared" si="43"/>
        <v>29.628321890099528</v>
      </c>
      <c r="O65" s="4"/>
      <c r="Q65" s="27" t="s">
        <v>56</v>
      </c>
      <c r="R65" s="29">
        <f t="shared" si="33"/>
        <v>91780.258079255524</v>
      </c>
      <c r="S65" s="29">
        <f t="shared" si="34"/>
        <v>452004.96357623907</v>
      </c>
      <c r="T65" s="35">
        <f t="shared" si="35"/>
        <v>29.628321890099528</v>
      </c>
      <c r="U65" s="42">
        <v>0.89970667843387275</v>
      </c>
      <c r="V65" s="43">
        <f t="shared" si="48"/>
        <v>0.10029332156612725</v>
      </c>
      <c r="W65" s="29">
        <f t="shared" si="44"/>
        <v>406671.88441480167</v>
      </c>
      <c r="X65" s="29">
        <f t="shared" si="36"/>
        <v>2091915.7460546442</v>
      </c>
      <c r="Y65" s="35">
        <f t="shared" si="45"/>
        <v>22.792654867544613</v>
      </c>
      <c r="Z65" s="36">
        <f t="shared" si="46"/>
        <v>6.8356670225549152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4983</v>
      </c>
      <c r="E66" s="49">
        <f t="shared" si="37"/>
        <v>40</v>
      </c>
      <c r="F66" s="3">
        <f t="shared" si="38"/>
        <v>8.027292795504716E-3</v>
      </c>
      <c r="G66" s="2">
        <v>0.5</v>
      </c>
      <c r="H66" s="3">
        <f t="shared" si="39"/>
        <v>3.934684241589613E-2</v>
      </c>
      <c r="I66" s="3">
        <f t="shared" si="40"/>
        <v>0.96065315758410386</v>
      </c>
      <c r="J66" s="5">
        <f t="shared" si="47"/>
        <v>89021.727351240115</v>
      </c>
      <c r="K66" s="5">
        <f t="shared" si="41"/>
        <v>3502.723877680115</v>
      </c>
      <c r="L66" s="5">
        <f t="shared" si="42"/>
        <v>436351.82706200029</v>
      </c>
      <c r="M66" s="5">
        <f t="shared" si="32"/>
        <v>2267290.0659523513</v>
      </c>
      <c r="N66" s="33">
        <f t="shared" si="43"/>
        <v>25.468951607809561</v>
      </c>
      <c r="O66" s="4"/>
      <c r="Q66" s="27" t="s">
        <v>58</v>
      </c>
      <c r="R66" s="29">
        <f t="shared" si="33"/>
        <v>89021.727351240115</v>
      </c>
      <c r="S66" s="29">
        <f t="shared" si="34"/>
        <v>436351.82706200029</v>
      </c>
      <c r="T66" s="35">
        <f t="shared" si="35"/>
        <v>25.468951607809561</v>
      </c>
      <c r="U66" s="42">
        <v>0.86438699185239576</v>
      </c>
      <c r="V66" s="43">
        <f t="shared" si="48"/>
        <v>0.13561300814760424</v>
      </c>
      <c r="W66" s="29">
        <f t="shared" si="44"/>
        <v>377176.84318341926</v>
      </c>
      <c r="X66" s="29">
        <f t="shared" si="36"/>
        <v>1685243.8616398426</v>
      </c>
      <c r="Y66" s="35">
        <f t="shared" si="45"/>
        <v>18.93070278214913</v>
      </c>
      <c r="Z66" s="36">
        <f t="shared" si="46"/>
        <v>6.5382488256604319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3649</v>
      </c>
      <c r="E67" s="49">
        <f t="shared" si="37"/>
        <v>39</v>
      </c>
      <c r="F67" s="3">
        <f t="shared" si="38"/>
        <v>1.068785968758564E-2</v>
      </c>
      <c r="G67" s="2">
        <v>0.5</v>
      </c>
      <c r="H67" s="3">
        <f t="shared" si="39"/>
        <v>5.204857867342854E-2</v>
      </c>
      <c r="I67" s="3">
        <f t="shared" si="40"/>
        <v>0.94795142132657151</v>
      </c>
      <c r="J67" s="5">
        <f t="shared" si="47"/>
        <v>85519.003473560006</v>
      </c>
      <c r="K67" s="5">
        <f t="shared" si="41"/>
        <v>4451.1425803667962</v>
      </c>
      <c r="L67" s="5">
        <f t="shared" si="42"/>
        <v>416467.16091688309</v>
      </c>
      <c r="M67" s="5">
        <f t="shared" si="32"/>
        <v>1830938.2388903513</v>
      </c>
      <c r="N67" s="33">
        <f t="shared" si="43"/>
        <v>21.409723740015565</v>
      </c>
      <c r="O67" s="4"/>
      <c r="Q67" s="27" t="s">
        <v>60</v>
      </c>
      <c r="R67" s="29">
        <f t="shared" si="33"/>
        <v>85519.003473560006</v>
      </c>
      <c r="S67" s="29">
        <f t="shared" si="34"/>
        <v>416467.16091688309</v>
      </c>
      <c r="T67" s="35">
        <f t="shared" si="35"/>
        <v>21.409723740015565</v>
      </c>
      <c r="U67" s="42">
        <v>0.82345390469096191</v>
      </c>
      <c r="V67" s="43">
        <f t="shared" si="48"/>
        <v>0.17654609530903809</v>
      </c>
      <c r="W67" s="29">
        <f t="shared" si="44"/>
        <v>342941.50983256655</v>
      </c>
      <c r="X67" s="29">
        <f t="shared" si="36"/>
        <v>1308067.0184564234</v>
      </c>
      <c r="Y67" s="35">
        <f t="shared" si="45"/>
        <v>15.295629805378168</v>
      </c>
      <c r="Z67" s="36">
        <f t="shared" si="46"/>
        <v>6.1140939346373973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2716</v>
      </c>
      <c r="E68" s="49">
        <f t="shared" si="37"/>
        <v>52</v>
      </c>
      <c r="F68" s="3">
        <f t="shared" si="38"/>
        <v>1.9145802650957292E-2</v>
      </c>
      <c r="G68" s="2">
        <v>0.5</v>
      </c>
      <c r="H68" s="3">
        <f t="shared" si="39"/>
        <v>9.1356289529163734E-2</v>
      </c>
      <c r="I68" s="3">
        <f t="shared" si="40"/>
        <v>0.90864371047083625</v>
      </c>
      <c r="J68" s="5">
        <f t="shared" si="47"/>
        <v>81067.86089319321</v>
      </c>
      <c r="K68" s="5">
        <f t="shared" si="41"/>
        <v>7406.0589712685287</v>
      </c>
      <c r="L68" s="5">
        <f t="shared" si="42"/>
        <v>386824.15703779471</v>
      </c>
      <c r="M68" s="5">
        <f t="shared" si="32"/>
        <v>1414471.0779734682</v>
      </c>
      <c r="N68" s="33">
        <f t="shared" si="43"/>
        <v>17.44798817174949</v>
      </c>
      <c r="O68" s="4"/>
      <c r="Q68" s="27" t="s">
        <v>62</v>
      </c>
      <c r="R68" s="29">
        <f t="shared" si="33"/>
        <v>81067.86089319321</v>
      </c>
      <c r="S68" s="29">
        <f t="shared" si="34"/>
        <v>386824.15703779471</v>
      </c>
      <c r="T68" s="35">
        <f t="shared" si="35"/>
        <v>17.44798817174949</v>
      </c>
      <c r="U68" s="42">
        <v>0.7557222850963411</v>
      </c>
      <c r="V68" s="43">
        <f t="shared" si="48"/>
        <v>0.2442777149036589</v>
      </c>
      <c r="W68" s="29">
        <f t="shared" si="44"/>
        <v>292331.63588706811</v>
      </c>
      <c r="X68" s="29">
        <f t="shared" si="36"/>
        <v>965125.50862385693</v>
      </c>
      <c r="Y68" s="35">
        <f t="shared" si="45"/>
        <v>11.905155729906435</v>
      </c>
      <c r="Z68" s="36">
        <f t="shared" si="46"/>
        <v>5.5428324418430552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1853</v>
      </c>
      <c r="E69" s="49">
        <f t="shared" si="37"/>
        <v>55</v>
      </c>
      <c r="F69" s="3">
        <f t="shared" si="38"/>
        <v>2.9681597409606044E-2</v>
      </c>
      <c r="G69" s="2">
        <v>0.5</v>
      </c>
      <c r="H69" s="3">
        <f t="shared" si="39"/>
        <v>0.13815624215021352</v>
      </c>
      <c r="I69" s="3">
        <f t="shared" si="40"/>
        <v>0.86184375784978651</v>
      </c>
      <c r="J69" s="5">
        <f t="shared" si="47"/>
        <v>73661.801921924678</v>
      </c>
      <c r="K69" s="5">
        <f t="shared" si="41"/>
        <v>10176.83774354649</v>
      </c>
      <c r="L69" s="5">
        <f t="shared" si="42"/>
        <v>342866.91525075713</v>
      </c>
      <c r="M69" s="5">
        <f t="shared" si="32"/>
        <v>1027646.9209356734</v>
      </c>
      <c r="N69" s="33">
        <f t="shared" si="43"/>
        <v>13.950879480587412</v>
      </c>
      <c r="O69" s="4"/>
      <c r="Q69" s="27" t="s">
        <v>64</v>
      </c>
      <c r="R69" s="29">
        <f t="shared" si="33"/>
        <v>73661.801921924678</v>
      </c>
      <c r="S69" s="29">
        <f t="shared" si="34"/>
        <v>342866.91525075713</v>
      </c>
      <c r="T69" s="35">
        <f t="shared" si="35"/>
        <v>13.950879480587412</v>
      </c>
      <c r="U69" s="42">
        <v>0.69850988448397933</v>
      </c>
      <c r="V69" s="43">
        <f t="shared" si="48"/>
        <v>0.30149011551602067</v>
      </c>
      <c r="W69" s="29">
        <f t="shared" si="44"/>
        <v>239495.92936518468</v>
      </c>
      <c r="X69" s="29">
        <f t="shared" si="36"/>
        <v>672793.87273678882</v>
      </c>
      <c r="Y69" s="35">
        <f t="shared" si="45"/>
        <v>9.1335516534050285</v>
      </c>
      <c r="Z69" s="36">
        <f t="shared" si="46"/>
        <v>4.8173278271823836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1112</v>
      </c>
      <c r="E70" s="49">
        <f t="shared" si="37"/>
        <v>56</v>
      </c>
      <c r="F70" s="3">
        <f t="shared" si="38"/>
        <v>5.0359712230215826E-2</v>
      </c>
      <c r="G70" s="2">
        <v>0.5</v>
      </c>
      <c r="H70" s="3">
        <f t="shared" si="39"/>
        <v>0.22364217252396162</v>
      </c>
      <c r="I70" s="3">
        <f t="shared" si="40"/>
        <v>0.77635782747603832</v>
      </c>
      <c r="J70" s="5">
        <f t="shared" si="47"/>
        <v>63484.964178378192</v>
      </c>
      <c r="K70" s="5">
        <f t="shared" si="41"/>
        <v>14197.915311458379</v>
      </c>
      <c r="L70" s="5">
        <f t="shared" si="42"/>
        <v>281930.03261324496</v>
      </c>
      <c r="M70" s="5">
        <f t="shared" si="32"/>
        <v>684780.00568491628</v>
      </c>
      <c r="N70" s="33">
        <f t="shared" si="43"/>
        <v>10.786491172316669</v>
      </c>
      <c r="O70" s="4"/>
      <c r="Q70" s="27" t="s">
        <v>66</v>
      </c>
      <c r="R70" s="29">
        <f t="shared" si="33"/>
        <v>63484.964178378192</v>
      </c>
      <c r="S70" s="29">
        <f t="shared" si="34"/>
        <v>281930.03261324496</v>
      </c>
      <c r="T70" s="35">
        <f t="shared" si="35"/>
        <v>10.786491172316669</v>
      </c>
      <c r="U70" s="42">
        <v>0.67065690345363116</v>
      </c>
      <c r="V70" s="43">
        <f t="shared" si="48"/>
        <v>0.32934309654636884</v>
      </c>
      <c r="W70" s="29">
        <f t="shared" si="44"/>
        <v>189078.32266298009</v>
      </c>
      <c r="X70" s="29">
        <f t="shared" si="36"/>
        <v>433297.9433716042</v>
      </c>
      <c r="Y70" s="35">
        <f t="shared" si="45"/>
        <v>6.8252057629604446</v>
      </c>
      <c r="Z70" s="36">
        <f t="shared" si="46"/>
        <v>3.9612854093562246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584</v>
      </c>
      <c r="E71" s="49">
        <f t="shared" si="49"/>
        <v>46</v>
      </c>
      <c r="F71" s="3">
        <f t="shared" si="38"/>
        <v>7.8767123287671229E-2</v>
      </c>
      <c r="G71" s="2">
        <v>0.5</v>
      </c>
      <c r="H71" s="3">
        <f t="shared" si="39"/>
        <v>0.32904148783977111</v>
      </c>
      <c r="I71" s="3">
        <f t="shared" si="40"/>
        <v>0.67095851216022884</v>
      </c>
      <c r="J71" s="5">
        <f t="shared" si="47"/>
        <v>49287.048866919809</v>
      </c>
      <c r="K71" s="5">
        <f t="shared" si="41"/>
        <v>16217.483890402798</v>
      </c>
      <c r="L71" s="5">
        <f t="shared" si="42"/>
        <v>205891.53460859205</v>
      </c>
      <c r="M71" s="5">
        <f>L71+M72</f>
        <v>402849.97307167132</v>
      </c>
      <c r="N71" s="33">
        <f t="shared" si="43"/>
        <v>8.1735462425313479</v>
      </c>
      <c r="O71" s="4"/>
      <c r="Q71" s="27" t="s">
        <v>68</v>
      </c>
      <c r="R71" s="29">
        <f t="shared" si="33"/>
        <v>49287.048866919809</v>
      </c>
      <c r="S71" s="29">
        <f t="shared" si="34"/>
        <v>205891.53460859205</v>
      </c>
      <c r="T71" s="35">
        <f t="shared" si="35"/>
        <v>8.1735462425313479</v>
      </c>
      <c r="U71" s="42">
        <v>0.63527807449444496</v>
      </c>
      <c r="V71" s="43">
        <f t="shared" si="48"/>
        <v>0.36472192550555504</v>
      </c>
      <c r="W71" s="29">
        <f t="shared" si="44"/>
        <v>130798.37766085273</v>
      </c>
      <c r="X71" s="29">
        <f>X72+W71</f>
        <v>244219.62070862408</v>
      </c>
      <c r="Y71" s="35">
        <f t="shared" si="45"/>
        <v>4.9550465350044108</v>
      </c>
      <c r="Z71" s="36">
        <f t="shared" si="46"/>
        <v>3.218499707526937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405</v>
      </c>
      <c r="E72" s="50">
        <f t="shared" si="49"/>
        <v>68</v>
      </c>
      <c r="F72" s="17">
        <f t="shared" si="38"/>
        <v>0.16790123456790124</v>
      </c>
      <c r="G72" s="12"/>
      <c r="H72" s="17">
        <v>1</v>
      </c>
      <c r="I72" s="17">
        <f t="shared" si="40"/>
        <v>0</v>
      </c>
      <c r="J72" s="21">
        <f t="shared" si="47"/>
        <v>33069.564976517009</v>
      </c>
      <c r="K72" s="21">
        <f t="shared" si="41"/>
        <v>33069.564976517009</v>
      </c>
      <c r="L72" s="21">
        <f>K72/F72</f>
        <v>196958.43846307925</v>
      </c>
      <c r="M72" s="21">
        <f>L72</f>
        <v>196958.43846307925</v>
      </c>
      <c r="N72" s="34">
        <f t="shared" si="43"/>
        <v>5.9558823529411766</v>
      </c>
      <c r="O72" s="4"/>
      <c r="Q72" s="30" t="s">
        <v>69</v>
      </c>
      <c r="R72" s="31">
        <f t="shared" si="33"/>
        <v>33069.564976517009</v>
      </c>
      <c r="S72" s="31">
        <f t="shared" si="34"/>
        <v>196958.43846307925</v>
      </c>
      <c r="T72" s="38">
        <f t="shared" si="35"/>
        <v>5.9558823529411766</v>
      </c>
      <c r="U72" s="44">
        <v>0.57586384179742911</v>
      </c>
      <c r="V72" s="45">
        <f t="shared" si="48"/>
        <v>0.42413615820257089</v>
      </c>
      <c r="W72" s="31">
        <f t="shared" si="44"/>
        <v>113421.24304777135</v>
      </c>
      <c r="X72" s="31">
        <f>W72</f>
        <v>113421.24304777135</v>
      </c>
      <c r="Y72" s="38">
        <f t="shared" si="45"/>
        <v>3.4297772930582178</v>
      </c>
      <c r="Z72" s="37">
        <f t="shared" si="46"/>
        <v>2.5261050598829589</v>
      </c>
    </row>
    <row r="73" spans="1:26" s="2" customFormat="1" ht="13.2" x14ac:dyDescent="0.25">
      <c r="B73" s="2" t="s">
        <v>70</v>
      </c>
      <c r="D73" s="25">
        <f>SUM(D54:D72)</f>
        <v>66167</v>
      </c>
      <c r="E73" s="25">
        <f>SUM(E54:E72)</f>
        <v>477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72.797696146159012</v>
      </c>
      <c r="F78" s="55">
        <f>$Y$4</f>
        <v>66.147188948935835</v>
      </c>
      <c r="G78" s="55">
        <f>E78-F78</f>
        <v>6.6505071972231775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79.589381125148421</v>
      </c>
      <c r="F79" s="55">
        <f>$Y$29</f>
        <v>70.425340431769527</v>
      </c>
      <c r="G79" s="55">
        <f t="shared" ref="G79:G80" si="50">E79-F79</f>
        <v>9.1640406933788938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76.056095877871897</v>
      </c>
      <c r="F80" s="55">
        <f>$Y$54</f>
        <v>67.543548663403897</v>
      </c>
      <c r="G80" s="55">
        <f t="shared" si="50"/>
        <v>8.5125472144680003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29474-8851-4F99-9BDD-E6D11C4FBFB6}">
  <dimension ref="A1:Z80"/>
  <sheetViews>
    <sheetView topLeftCell="A37" workbookViewId="0">
      <selection activeCell="D54" sqref="D54:E7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1" t="s">
        <v>87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Q1" s="66" t="s">
        <v>90</v>
      </c>
      <c r="R1" s="67"/>
      <c r="S1" s="67"/>
      <c r="T1" s="67"/>
      <c r="U1" s="67"/>
      <c r="V1" s="67"/>
      <c r="W1" s="67"/>
      <c r="X1" s="67"/>
      <c r="Y1" s="67"/>
      <c r="Z1" s="68"/>
    </row>
    <row r="2" spans="1:26" s="9" customFormat="1" ht="35.549999999999997" customHeight="1" x14ac:dyDescent="0.25">
      <c r="A2" s="7"/>
      <c r="B2" s="62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70" t="s">
        <v>15</v>
      </c>
      <c r="V2" s="70" t="s">
        <v>16</v>
      </c>
      <c r="W2" s="71" t="s">
        <v>17</v>
      </c>
      <c r="X2" s="71" t="s">
        <v>18</v>
      </c>
      <c r="Y2" s="72" t="s">
        <v>19</v>
      </c>
      <c r="Z2" s="72" t="s">
        <v>20</v>
      </c>
    </row>
    <row r="3" spans="1:26" s="10" customFormat="1" ht="23.25" customHeight="1" thickBot="1" x14ac:dyDescent="0.35">
      <c r="B3" s="63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0"/>
      <c r="V3" s="70"/>
      <c r="W3" s="71"/>
      <c r="X3" s="71"/>
      <c r="Y3" s="72"/>
      <c r="Z3" s="72"/>
    </row>
    <row r="4" spans="1:26" s="2" customFormat="1" x14ac:dyDescent="0.25">
      <c r="A4" s="2">
        <v>1</v>
      </c>
      <c r="B4" s="1">
        <v>0</v>
      </c>
      <c r="C4" s="1">
        <v>1</v>
      </c>
      <c r="D4" s="56">
        <v>213</v>
      </c>
      <c r="E4" s="57">
        <v>1</v>
      </c>
      <c r="F4" s="3">
        <f>E4/D4</f>
        <v>4.6948356807511738E-3</v>
      </c>
      <c r="G4" s="2">
        <v>0.3</v>
      </c>
      <c r="H4" s="18">
        <f>C4*F4/(1+(1-G4)*C4*F4)</f>
        <v>4.679457182966776E-3</v>
      </c>
      <c r="I4" s="18">
        <f>1-H4</f>
        <v>0.99532054281703319</v>
      </c>
      <c r="J4" s="41">
        <v>100000</v>
      </c>
      <c r="K4" s="20">
        <f>J4*H4</f>
        <v>467.94571829667763</v>
      </c>
      <c r="L4" s="20">
        <f>C4*(J5+G4*K4)</f>
        <v>99672.437997192319</v>
      </c>
      <c r="M4" s="5">
        <f t="shared" ref="M4:M20" si="0">L4+M5</f>
        <v>7197165.2292092107</v>
      </c>
      <c r="N4" s="32">
        <f>M4/J4</f>
        <v>71.971652292092102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99672.437997192319</v>
      </c>
      <c r="T4" s="35">
        <f t="shared" ref="T4:T22" si="3">N4</f>
        <v>71.971652292092102</v>
      </c>
      <c r="U4" s="42">
        <v>0.96680194174873568</v>
      </c>
      <c r="V4" s="43">
        <f>1-U4</f>
        <v>3.3198058251264317E-2</v>
      </c>
      <c r="W4" s="29">
        <f>S4*U4</f>
        <v>96363.506594516002</v>
      </c>
      <c r="X4" s="29">
        <f t="shared" ref="X4:X20" si="4">X5+W4</f>
        <v>6545782.3528231829</v>
      </c>
      <c r="Y4" s="40">
        <f>X4/R4</f>
        <v>65.457823528231827</v>
      </c>
      <c r="Z4" s="36">
        <f>T4-Y4</f>
        <v>6.5138287638602748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982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99532.054281703313</v>
      </c>
      <c r="K5" s="5">
        <f t="shared" ref="K5:K22" si="8">J5*H5</f>
        <v>0</v>
      </c>
      <c r="L5" s="5">
        <f t="shared" ref="L5:L21" si="9">C5*(J6+G5*K5)</f>
        <v>398128.21712681325</v>
      </c>
      <c r="M5" s="5">
        <f t="shared" si="0"/>
        <v>7097492.7912120186</v>
      </c>
      <c r="N5" s="33">
        <f t="shared" ref="N5:N22" si="10">M5/J5</f>
        <v>71.308613515844314</v>
      </c>
      <c r="O5" s="4"/>
      <c r="Q5" s="27" t="s">
        <v>36</v>
      </c>
      <c r="R5" s="29">
        <f t="shared" si="1"/>
        <v>99532.054281703313</v>
      </c>
      <c r="S5" s="29">
        <f t="shared" si="2"/>
        <v>398128.21712681325</v>
      </c>
      <c r="T5" s="35">
        <f t="shared" si="3"/>
        <v>71.308613515844314</v>
      </c>
      <c r="U5" s="42">
        <v>0.96680194174873568</v>
      </c>
      <c r="V5" s="43">
        <f>1-U5</f>
        <v>3.3198058251264317E-2</v>
      </c>
      <c r="W5" s="29">
        <f t="shared" ref="W5:W22" si="11">S5*U5</f>
        <v>384911.13338316529</v>
      </c>
      <c r="X5" s="29">
        <f t="shared" si="4"/>
        <v>6449418.8462286666</v>
      </c>
      <c r="Y5" s="35">
        <f t="shared" ref="Y5:Y22" si="12">X5/R5</f>
        <v>64.797405145231139</v>
      </c>
      <c r="Z5" s="36">
        <f t="shared" ref="Z5:Z22" si="13">T5-Y5</f>
        <v>6.5112083706131756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1665</v>
      </c>
      <c r="E6" s="51">
        <v>1</v>
      </c>
      <c r="F6" s="3">
        <f t="shared" si="5"/>
        <v>6.0060060060060057E-4</v>
      </c>
      <c r="G6" s="2">
        <v>0.5</v>
      </c>
      <c r="H6" s="3">
        <f t="shared" si="6"/>
        <v>2.9985007496251877E-3</v>
      </c>
      <c r="I6" s="3">
        <f t="shared" si="7"/>
        <v>0.99700149925037485</v>
      </c>
      <c r="J6" s="5">
        <f t="shared" ref="J6:J22" si="14">I5*J5</f>
        <v>99532.054281703313</v>
      </c>
      <c r="K6" s="5">
        <f t="shared" si="8"/>
        <v>298.44693937542229</v>
      </c>
      <c r="L6" s="5">
        <f t="shared" si="9"/>
        <v>496914.15406007797</v>
      </c>
      <c r="M6" s="5">
        <f t="shared" si="0"/>
        <v>6699364.5740852049</v>
      </c>
      <c r="N6" s="33">
        <f t="shared" si="10"/>
        <v>67.308613515844314</v>
      </c>
      <c r="O6" s="4"/>
      <c r="Q6" s="27" t="s">
        <v>38</v>
      </c>
      <c r="R6" s="29">
        <f t="shared" si="1"/>
        <v>99532.054281703313</v>
      </c>
      <c r="S6" s="29">
        <f t="shared" si="2"/>
        <v>496914.15406007797</v>
      </c>
      <c r="T6" s="35">
        <f t="shared" si="3"/>
        <v>67.308613515844314</v>
      </c>
      <c r="U6" s="42">
        <v>0.96680194174873568</v>
      </c>
      <c r="V6" s="43">
        <f>1-U6</f>
        <v>3.3198058251264317E-2</v>
      </c>
      <c r="W6" s="29">
        <f t="shared" si="11"/>
        <v>480417.56902771379</v>
      </c>
      <c r="X6" s="29">
        <f t="shared" si="4"/>
        <v>6064507.7128455015</v>
      </c>
      <c r="Y6" s="35">
        <f t="shared" si="12"/>
        <v>60.930197378236194</v>
      </c>
      <c r="Z6" s="36">
        <f t="shared" si="13"/>
        <v>6.3784161376081201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2044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99233.607342327887</v>
      </c>
      <c r="K7" s="5">
        <f t="shared" si="8"/>
        <v>0</v>
      </c>
      <c r="L7" s="5">
        <f t="shared" si="9"/>
        <v>496168.03671163943</v>
      </c>
      <c r="M7" s="5">
        <f t="shared" si="0"/>
        <v>6202450.420025127</v>
      </c>
      <c r="N7" s="33">
        <f t="shared" si="10"/>
        <v>62.503526639200231</v>
      </c>
      <c r="O7" s="4"/>
      <c r="Q7" s="27" t="s">
        <v>40</v>
      </c>
      <c r="R7" s="29">
        <f t="shared" si="1"/>
        <v>99233.607342327887</v>
      </c>
      <c r="S7" s="29">
        <f t="shared" si="2"/>
        <v>496168.03671163943</v>
      </c>
      <c r="T7" s="35">
        <f t="shared" si="3"/>
        <v>62.503526639200231</v>
      </c>
      <c r="U7" s="42">
        <v>0.96680194174873568</v>
      </c>
      <c r="V7" s="43">
        <f>1-U7</f>
        <v>3.3198058251264317E-2</v>
      </c>
      <c r="W7" s="29">
        <f t="shared" si="11"/>
        <v>479696.22132647096</v>
      </c>
      <c r="X7" s="29">
        <f t="shared" si="4"/>
        <v>5584090.143817788</v>
      </c>
      <c r="Y7" s="35">
        <f t="shared" si="12"/>
        <v>56.27216719588008</v>
      </c>
      <c r="Z7" s="36">
        <f t="shared" si="13"/>
        <v>6.2313594433201516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1991</v>
      </c>
      <c r="E8" s="51">
        <v>5</v>
      </c>
      <c r="F8" s="3">
        <f t="shared" si="5"/>
        <v>2.5113008538422904E-3</v>
      </c>
      <c r="G8" s="2">
        <v>0.5</v>
      </c>
      <c r="H8" s="3">
        <f t="shared" si="6"/>
        <v>1.2478163214374845E-2</v>
      </c>
      <c r="I8" s="3">
        <f t="shared" si="7"/>
        <v>0.98752183678562511</v>
      </c>
      <c r="J8" s="5">
        <f t="shared" si="14"/>
        <v>99233.607342327887</v>
      </c>
      <c r="K8" s="5">
        <f t="shared" si="8"/>
        <v>1238.2531487687534</v>
      </c>
      <c r="L8" s="5">
        <f t="shared" si="9"/>
        <v>493072.40383971762</v>
      </c>
      <c r="M8" s="5">
        <f t="shared" si="0"/>
        <v>5706282.3833134873</v>
      </c>
      <c r="N8" s="33">
        <f t="shared" si="10"/>
        <v>57.503526639200231</v>
      </c>
      <c r="O8" s="4"/>
      <c r="Q8" s="27" t="s">
        <v>42</v>
      </c>
      <c r="R8" s="29">
        <f t="shared" si="1"/>
        <v>99233.607342327887</v>
      </c>
      <c r="S8" s="29">
        <f t="shared" si="2"/>
        <v>493072.40383971762</v>
      </c>
      <c r="T8" s="35">
        <f t="shared" si="3"/>
        <v>57.503526639200231</v>
      </c>
      <c r="U8" s="42">
        <v>0.96680194174873568</v>
      </c>
      <c r="V8" s="43">
        <f>1-U8</f>
        <v>3.3198058251264317E-2</v>
      </c>
      <c r="W8" s="29">
        <f t="shared" si="11"/>
        <v>476703.35745495575</v>
      </c>
      <c r="X8" s="29">
        <f t="shared" si="4"/>
        <v>5104393.9224913167</v>
      </c>
      <c r="Y8" s="35">
        <f t="shared" si="12"/>
        <v>51.438157487136401</v>
      </c>
      <c r="Z8" s="36">
        <f t="shared" si="13"/>
        <v>6.0653691520638304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1878</v>
      </c>
      <c r="E9" s="51">
        <v>2</v>
      </c>
      <c r="F9" s="3">
        <f t="shared" si="5"/>
        <v>1.0649627263045794E-3</v>
      </c>
      <c r="G9" s="2">
        <v>0.5</v>
      </c>
      <c r="H9" s="3">
        <f t="shared" si="6"/>
        <v>5.3106744556558694E-3</v>
      </c>
      <c r="I9" s="3">
        <f t="shared" si="7"/>
        <v>0.99468932554434408</v>
      </c>
      <c r="J9" s="5">
        <f t="shared" si="14"/>
        <v>97995.354193559135</v>
      </c>
      <c r="K9" s="5">
        <f t="shared" si="8"/>
        <v>520.42142428868374</v>
      </c>
      <c r="L9" s="5">
        <f t="shared" si="9"/>
        <v>488675.71740707388</v>
      </c>
      <c r="M9" s="5">
        <f t="shared" si="0"/>
        <v>5213209.9794737697</v>
      </c>
      <c r="N9" s="33">
        <f t="shared" si="10"/>
        <v>53.19854213881105</v>
      </c>
      <c r="O9" s="4"/>
      <c r="Q9" s="27" t="s">
        <v>44</v>
      </c>
      <c r="R9" s="29">
        <f t="shared" si="1"/>
        <v>97995.354193559135</v>
      </c>
      <c r="S9" s="29">
        <f t="shared" si="2"/>
        <v>488675.71740707388</v>
      </c>
      <c r="T9" s="35">
        <f t="shared" si="3"/>
        <v>53.19854213881105</v>
      </c>
      <c r="U9" s="42">
        <v>0.9555940589531835</v>
      </c>
      <c r="V9" s="43">
        <f t="shared" ref="V9:V22" si="15">1-U9</f>
        <v>4.4405941046816499E-2</v>
      </c>
      <c r="W9" s="29">
        <f t="shared" si="11"/>
        <v>466975.61230888462</v>
      </c>
      <c r="X9" s="29">
        <f t="shared" si="4"/>
        <v>4627690.5650363611</v>
      </c>
      <c r="Y9" s="35">
        <f t="shared" si="12"/>
        <v>47.223570985781713</v>
      </c>
      <c r="Z9" s="36">
        <f t="shared" si="13"/>
        <v>5.9749711530293368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2261</v>
      </c>
      <c r="E10" s="51">
        <v>4</v>
      </c>
      <c r="F10" s="3">
        <f t="shared" si="5"/>
        <v>1.7691287041132243E-3</v>
      </c>
      <c r="G10" s="2">
        <v>0.5</v>
      </c>
      <c r="H10" s="3">
        <f t="shared" si="6"/>
        <v>8.8066930867459273E-3</v>
      </c>
      <c r="I10" s="3">
        <f t="shared" si="7"/>
        <v>0.99119330691325402</v>
      </c>
      <c r="J10" s="5">
        <f t="shared" si="14"/>
        <v>97474.932769270439</v>
      </c>
      <c r="K10" s="5">
        <f t="shared" si="8"/>
        <v>858.43181655015803</v>
      </c>
      <c r="L10" s="5">
        <f t="shared" si="9"/>
        <v>485228.58430497674</v>
      </c>
      <c r="M10" s="5">
        <f t="shared" si="0"/>
        <v>4724534.2620666958</v>
      </c>
      <c r="N10" s="33">
        <f t="shared" si="10"/>
        <v>48.469223089899209</v>
      </c>
      <c r="O10" s="4"/>
      <c r="Q10" s="27" t="s">
        <v>46</v>
      </c>
      <c r="R10" s="29">
        <f t="shared" si="1"/>
        <v>97474.932769270439</v>
      </c>
      <c r="S10" s="29">
        <f t="shared" si="2"/>
        <v>485228.58430497674</v>
      </c>
      <c r="T10" s="35">
        <f t="shared" si="3"/>
        <v>48.469223089899209</v>
      </c>
      <c r="U10" s="42">
        <v>0.96363095511775332</v>
      </c>
      <c r="V10" s="43">
        <f t="shared" si="15"/>
        <v>3.6369044882246682E-2</v>
      </c>
      <c r="W10" s="29">
        <f t="shared" si="11"/>
        <v>467581.28414424002</v>
      </c>
      <c r="X10" s="29">
        <f t="shared" si="4"/>
        <v>4160714.9527274766</v>
      </c>
      <c r="Y10" s="35">
        <f t="shared" si="12"/>
        <v>42.684973813484561</v>
      </c>
      <c r="Z10" s="36">
        <f t="shared" si="13"/>
        <v>5.7842492764146485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2256</v>
      </c>
      <c r="E11" s="51">
        <v>6</v>
      </c>
      <c r="F11" s="3">
        <f t="shared" si="5"/>
        <v>2.6595744680851063E-3</v>
      </c>
      <c r="G11" s="2">
        <v>0.5</v>
      </c>
      <c r="H11" s="3">
        <f t="shared" si="6"/>
        <v>1.3210039630118891E-2</v>
      </c>
      <c r="I11" s="3">
        <f t="shared" si="7"/>
        <v>0.98678996036988109</v>
      </c>
      <c r="J11" s="5">
        <f t="shared" si="14"/>
        <v>96616.500952720278</v>
      </c>
      <c r="K11" s="5">
        <f t="shared" si="8"/>
        <v>1276.3078065088544</v>
      </c>
      <c r="L11" s="5">
        <f t="shared" si="9"/>
        <v>479891.73524732923</v>
      </c>
      <c r="M11" s="5">
        <f t="shared" si="0"/>
        <v>4239305.6777617196</v>
      </c>
      <c r="N11" s="33">
        <f t="shared" si="10"/>
        <v>43.877656880124889</v>
      </c>
      <c r="O11" s="4"/>
      <c r="Q11" s="27" t="s">
        <v>48</v>
      </c>
      <c r="R11" s="29">
        <f t="shared" si="1"/>
        <v>96616.500952720278</v>
      </c>
      <c r="S11" s="29">
        <f t="shared" si="2"/>
        <v>479891.73524732923</v>
      </c>
      <c r="T11" s="35">
        <f t="shared" si="3"/>
        <v>43.877656880124889</v>
      </c>
      <c r="U11" s="42">
        <v>0.96005435016735896</v>
      </c>
      <c r="V11" s="43">
        <f t="shared" si="15"/>
        <v>3.9945649832641039E-2</v>
      </c>
      <c r="W11" s="29">
        <f t="shared" si="11"/>
        <v>460722.14803356095</v>
      </c>
      <c r="X11" s="29">
        <f t="shared" si="4"/>
        <v>3693133.6685832366</v>
      </c>
      <c r="Y11" s="35">
        <f t="shared" si="12"/>
        <v>38.22466796215781</v>
      </c>
      <c r="Z11" s="36">
        <f t="shared" si="13"/>
        <v>5.6529889179670789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2155</v>
      </c>
      <c r="E12" s="51">
        <v>6</v>
      </c>
      <c r="F12" s="3">
        <f t="shared" si="5"/>
        <v>2.7842227378190253E-3</v>
      </c>
      <c r="G12" s="2">
        <v>0.5</v>
      </c>
      <c r="H12" s="3">
        <f t="shared" si="6"/>
        <v>1.3824884792626725E-2</v>
      </c>
      <c r="I12" s="3">
        <f t="shared" si="7"/>
        <v>0.98617511520737322</v>
      </c>
      <c r="J12" s="5">
        <f t="shared" si="14"/>
        <v>95340.193146211415</v>
      </c>
      <c r="K12" s="5">
        <f t="shared" si="8"/>
        <v>1318.0671863531529</v>
      </c>
      <c r="L12" s="5">
        <f t="shared" si="9"/>
        <v>473405.79776517412</v>
      </c>
      <c r="M12" s="5">
        <f t="shared" si="0"/>
        <v>3759413.9425143902</v>
      </c>
      <c r="N12" s="33">
        <f t="shared" si="10"/>
        <v>39.431574642911031</v>
      </c>
      <c r="O12" s="4"/>
      <c r="Q12" s="27" t="s">
        <v>50</v>
      </c>
      <c r="R12" s="29">
        <f t="shared" si="1"/>
        <v>95340.193146211415</v>
      </c>
      <c r="S12" s="29">
        <f t="shared" si="2"/>
        <v>473405.79776517412</v>
      </c>
      <c r="T12" s="35">
        <f t="shared" si="3"/>
        <v>39.431574642911031</v>
      </c>
      <c r="U12" s="42">
        <v>0.94127750867207383</v>
      </c>
      <c r="V12" s="43">
        <f t="shared" si="15"/>
        <v>5.8722491327926174E-2</v>
      </c>
      <c r="W12" s="29">
        <f t="shared" si="11"/>
        <v>445606.22991131869</v>
      </c>
      <c r="X12" s="29">
        <f t="shared" si="4"/>
        <v>3232411.5205496759</v>
      </c>
      <c r="Y12" s="35">
        <f t="shared" si="12"/>
        <v>33.903974954115391</v>
      </c>
      <c r="Z12" s="36">
        <f t="shared" si="13"/>
        <v>5.5275996887956396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2326</v>
      </c>
      <c r="E13" s="51">
        <v>11</v>
      </c>
      <c r="F13" s="3">
        <f t="shared" si="5"/>
        <v>4.7291487532244193E-3</v>
      </c>
      <c r="G13" s="2">
        <v>0.5</v>
      </c>
      <c r="H13" s="3">
        <f t="shared" si="6"/>
        <v>2.3369449755683024E-2</v>
      </c>
      <c r="I13" s="3">
        <f t="shared" si="7"/>
        <v>0.976630550244317</v>
      </c>
      <c r="J13" s="5">
        <f t="shared" si="14"/>
        <v>94022.125959858255</v>
      </c>
      <c r="K13" s="5">
        <f t="shared" si="8"/>
        <v>2197.245348541408</v>
      </c>
      <c r="L13" s="5">
        <f t="shared" si="9"/>
        <v>464617.51642793778</v>
      </c>
      <c r="M13" s="5">
        <f t="shared" si="0"/>
        <v>3286008.1447492163</v>
      </c>
      <c r="N13" s="33">
        <f t="shared" si="10"/>
        <v>34.949306997718203</v>
      </c>
      <c r="O13" s="4"/>
      <c r="Q13" s="27" t="s">
        <v>52</v>
      </c>
      <c r="R13" s="29">
        <f t="shared" si="1"/>
        <v>94022.125959858255</v>
      </c>
      <c r="S13" s="29">
        <f t="shared" si="2"/>
        <v>464617.51642793778</v>
      </c>
      <c r="T13" s="35">
        <f t="shared" si="3"/>
        <v>34.949306997718203</v>
      </c>
      <c r="U13" s="42">
        <v>0.95386474178345915</v>
      </c>
      <c r="V13" s="43">
        <f t="shared" si="15"/>
        <v>4.6135258216540853E-2</v>
      </c>
      <c r="W13" s="29">
        <f t="shared" si="11"/>
        <v>443182.26733560697</v>
      </c>
      <c r="X13" s="29">
        <f t="shared" si="4"/>
        <v>2786805.2906383574</v>
      </c>
      <c r="Y13" s="35">
        <f t="shared" si="12"/>
        <v>29.639888081536832</v>
      </c>
      <c r="Z13" s="36">
        <f t="shared" si="13"/>
        <v>5.3094189161813716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2491</v>
      </c>
      <c r="E14" s="51">
        <v>12</v>
      </c>
      <c r="F14" s="3">
        <f t="shared" si="5"/>
        <v>4.8173424327579289E-3</v>
      </c>
      <c r="G14" s="2">
        <v>0.5</v>
      </c>
      <c r="H14" s="3">
        <f t="shared" si="6"/>
        <v>2.380007933359778E-2</v>
      </c>
      <c r="I14" s="3">
        <f t="shared" si="7"/>
        <v>0.97619992066640227</v>
      </c>
      <c r="J14" s="5">
        <f t="shared" si="14"/>
        <v>91824.880611316854</v>
      </c>
      <c r="K14" s="5">
        <f t="shared" si="8"/>
        <v>2185.4394433474858</v>
      </c>
      <c r="L14" s="5">
        <f t="shared" si="9"/>
        <v>453660.80444821558</v>
      </c>
      <c r="M14" s="5">
        <f t="shared" si="0"/>
        <v>2821390.6283212784</v>
      </c>
      <c r="N14" s="33">
        <f t="shared" si="10"/>
        <v>30.725775079021005</v>
      </c>
      <c r="O14" s="4"/>
      <c r="Q14" s="27" t="s">
        <v>54</v>
      </c>
      <c r="R14" s="29">
        <f t="shared" si="1"/>
        <v>91824.880611316854</v>
      </c>
      <c r="S14" s="29">
        <f t="shared" si="2"/>
        <v>453660.80444821558</v>
      </c>
      <c r="T14" s="35">
        <f t="shared" si="3"/>
        <v>30.725775079021005</v>
      </c>
      <c r="U14" s="42">
        <v>0.94210046609890041</v>
      </c>
      <c r="V14" s="43">
        <f t="shared" si="15"/>
        <v>5.7899533901099587E-2</v>
      </c>
      <c r="W14" s="29">
        <f t="shared" si="11"/>
        <v>427394.055321466</v>
      </c>
      <c r="X14" s="29">
        <f t="shared" si="4"/>
        <v>2343623.0233027507</v>
      </c>
      <c r="Y14" s="35">
        <f t="shared" si="12"/>
        <v>25.522745117666002</v>
      </c>
      <c r="Z14" s="36">
        <f t="shared" si="13"/>
        <v>5.2030299613550035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2526</v>
      </c>
      <c r="E15" s="51">
        <v>26</v>
      </c>
      <c r="F15" s="3">
        <f t="shared" si="5"/>
        <v>1.0292953285827395E-2</v>
      </c>
      <c r="G15" s="2">
        <v>0.5</v>
      </c>
      <c r="H15" s="3">
        <f t="shared" si="6"/>
        <v>5.0173678116557319E-2</v>
      </c>
      <c r="I15" s="3">
        <f t="shared" si="7"/>
        <v>0.94982632188344263</v>
      </c>
      <c r="J15" s="5">
        <f t="shared" si="14"/>
        <v>89639.441167969373</v>
      </c>
      <c r="K15" s="5">
        <f t="shared" si="8"/>
        <v>4497.5404677097722</v>
      </c>
      <c r="L15" s="5">
        <f t="shared" si="9"/>
        <v>436953.35467057239</v>
      </c>
      <c r="M15" s="5">
        <f t="shared" si="0"/>
        <v>2367729.8238730626</v>
      </c>
      <c r="N15" s="33">
        <f t="shared" si="10"/>
        <v>26.413928880216147</v>
      </c>
      <c r="O15" s="4"/>
      <c r="Q15" s="27" t="s">
        <v>56</v>
      </c>
      <c r="R15" s="29">
        <f t="shared" si="1"/>
        <v>89639.441167969373</v>
      </c>
      <c r="S15" s="29">
        <f t="shared" si="2"/>
        <v>436953.35467057239</v>
      </c>
      <c r="T15" s="35">
        <f t="shared" si="3"/>
        <v>26.413928880216147</v>
      </c>
      <c r="U15" s="42">
        <v>0.91645683631107144</v>
      </c>
      <c r="V15" s="43">
        <f t="shared" si="15"/>
        <v>8.3543163688928557E-2</v>
      </c>
      <c r="W15" s="29">
        <f t="shared" si="11"/>
        <v>400448.88903690228</v>
      </c>
      <c r="X15" s="29">
        <f t="shared" si="4"/>
        <v>1916228.9679812845</v>
      </c>
      <c r="Y15" s="35">
        <f t="shared" si="12"/>
        <v>21.377074009091498</v>
      </c>
      <c r="Z15" s="36">
        <f t="shared" si="13"/>
        <v>5.0368548711246497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2177</v>
      </c>
      <c r="E16" s="51">
        <v>35</v>
      </c>
      <c r="F16" s="3">
        <f t="shared" si="5"/>
        <v>1.607717041800643E-2</v>
      </c>
      <c r="G16" s="2">
        <v>0.5</v>
      </c>
      <c r="H16" s="3">
        <f t="shared" si="6"/>
        <v>7.7279752704791357E-2</v>
      </c>
      <c r="I16" s="3">
        <f t="shared" si="7"/>
        <v>0.92272024729520863</v>
      </c>
      <c r="J16" s="5">
        <f t="shared" si="14"/>
        <v>85141.90070025959</v>
      </c>
      <c r="K16" s="5">
        <f t="shared" si="8"/>
        <v>6579.7450309319629</v>
      </c>
      <c r="L16" s="5">
        <f t="shared" si="9"/>
        <v>409260.14092396799</v>
      </c>
      <c r="M16" s="5">
        <f t="shared" si="0"/>
        <v>1930776.4692024903</v>
      </c>
      <c r="N16" s="33">
        <f t="shared" si="10"/>
        <v>22.677159580918346</v>
      </c>
      <c r="O16" s="4"/>
      <c r="Q16" s="27" t="s">
        <v>58</v>
      </c>
      <c r="R16" s="29">
        <f t="shared" si="1"/>
        <v>85141.90070025959</v>
      </c>
      <c r="S16" s="29">
        <f t="shared" si="2"/>
        <v>409260.14092396799</v>
      </c>
      <c r="T16" s="35">
        <f t="shared" si="3"/>
        <v>22.677159580918346</v>
      </c>
      <c r="U16" s="42">
        <v>0.8859396016463057</v>
      </c>
      <c r="V16" s="43">
        <f t="shared" si="15"/>
        <v>0.1140603983536943</v>
      </c>
      <c r="W16" s="29">
        <f t="shared" si="11"/>
        <v>362579.76621989114</v>
      </c>
      <c r="X16" s="29">
        <f t="shared" si="4"/>
        <v>1515780.0789443823</v>
      </c>
      <c r="Y16" s="35">
        <f t="shared" si="12"/>
        <v>17.802986149917615</v>
      </c>
      <c r="Z16" s="36">
        <f t="shared" si="13"/>
        <v>4.874173431000731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1601</v>
      </c>
      <c r="E17" s="51">
        <v>28</v>
      </c>
      <c r="F17" s="3">
        <f t="shared" si="5"/>
        <v>1.7489069331667707E-2</v>
      </c>
      <c r="G17" s="2">
        <v>0.5</v>
      </c>
      <c r="H17" s="3">
        <f t="shared" si="6"/>
        <v>8.3782166367444635E-2</v>
      </c>
      <c r="I17" s="3">
        <f t="shared" si="7"/>
        <v>0.91621783363255538</v>
      </c>
      <c r="J17" s="5">
        <f t="shared" si="14"/>
        <v>78562.155669327622</v>
      </c>
      <c r="K17" s="5">
        <f t="shared" si="8"/>
        <v>6582.1075964726906</v>
      </c>
      <c r="L17" s="5">
        <f t="shared" si="9"/>
        <v>376355.50935545639</v>
      </c>
      <c r="M17" s="5">
        <f t="shared" si="0"/>
        <v>1521516.3282785222</v>
      </c>
      <c r="N17" s="33">
        <f t="shared" si="10"/>
        <v>19.367038942804307</v>
      </c>
      <c r="O17" s="4"/>
      <c r="Q17" s="27" t="s">
        <v>60</v>
      </c>
      <c r="R17" s="29">
        <f t="shared" si="1"/>
        <v>78562.155669327622</v>
      </c>
      <c r="S17" s="29">
        <f t="shared" si="2"/>
        <v>376355.50935545639</v>
      </c>
      <c r="T17" s="35">
        <f t="shared" si="3"/>
        <v>19.367038942804307</v>
      </c>
      <c r="U17" s="42">
        <v>0.85631920960893304</v>
      </c>
      <c r="V17" s="43">
        <f t="shared" si="15"/>
        <v>0.14368079039106696</v>
      </c>
      <c r="W17" s="29">
        <f t="shared" si="11"/>
        <v>322280.45230323181</v>
      </c>
      <c r="X17" s="29">
        <f t="shared" si="4"/>
        <v>1153200.3127244911</v>
      </c>
      <c r="Y17" s="35">
        <f t="shared" si="12"/>
        <v>14.678827266125102</v>
      </c>
      <c r="Z17" s="36">
        <f t="shared" si="13"/>
        <v>4.6882116766792041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1090</v>
      </c>
      <c r="E18" s="51">
        <v>36</v>
      </c>
      <c r="F18" s="3">
        <f t="shared" si="5"/>
        <v>3.3027522935779818E-2</v>
      </c>
      <c r="G18" s="2">
        <v>0.5</v>
      </c>
      <c r="H18" s="3">
        <f t="shared" si="6"/>
        <v>0.15254237288135594</v>
      </c>
      <c r="I18" s="3">
        <f t="shared" si="7"/>
        <v>0.84745762711864403</v>
      </c>
      <c r="J18" s="5">
        <f t="shared" si="14"/>
        <v>71980.04807285493</v>
      </c>
      <c r="K18" s="5">
        <f t="shared" si="8"/>
        <v>10980.007333147363</v>
      </c>
      <c r="L18" s="5">
        <f t="shared" si="9"/>
        <v>332450.22203140624</v>
      </c>
      <c r="M18" s="5">
        <f t="shared" si="0"/>
        <v>1145160.8189230659</v>
      </c>
      <c r="N18" s="33">
        <f t="shared" si="10"/>
        <v>15.909420034896145</v>
      </c>
      <c r="O18" s="4"/>
      <c r="Q18" s="27" t="s">
        <v>62</v>
      </c>
      <c r="R18" s="29">
        <f t="shared" si="1"/>
        <v>71980.04807285493</v>
      </c>
      <c r="S18" s="29">
        <f t="shared" si="2"/>
        <v>332450.22203140624</v>
      </c>
      <c r="T18" s="35">
        <f t="shared" si="3"/>
        <v>15.909420034896145</v>
      </c>
      <c r="U18" s="42">
        <v>0.77613843304153718</v>
      </c>
      <c r="V18" s="43">
        <f t="shared" si="15"/>
        <v>0.22386156695846282</v>
      </c>
      <c r="W18" s="29">
        <f t="shared" si="11"/>
        <v>258027.39439176675</v>
      </c>
      <c r="X18" s="29">
        <f t="shared" si="4"/>
        <v>830919.86042125919</v>
      </c>
      <c r="Y18" s="35">
        <f t="shared" si="12"/>
        <v>11.543752507364818</v>
      </c>
      <c r="Z18" s="36">
        <f t="shared" si="13"/>
        <v>4.3656675275313273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797</v>
      </c>
      <c r="E19" s="51">
        <v>37</v>
      </c>
      <c r="F19" s="3">
        <f t="shared" si="5"/>
        <v>4.6424090338770388E-2</v>
      </c>
      <c r="G19" s="2">
        <v>0.5</v>
      </c>
      <c r="H19" s="3">
        <f t="shared" si="6"/>
        <v>0.20798201236649802</v>
      </c>
      <c r="I19" s="3">
        <f t="shared" si="7"/>
        <v>0.79201798763350195</v>
      </c>
      <c r="J19" s="5">
        <f t="shared" si="14"/>
        <v>61000.040739707569</v>
      </c>
      <c r="K19" s="5">
        <f t="shared" si="8"/>
        <v>12686.911227482742</v>
      </c>
      <c r="L19" s="5">
        <f t="shared" si="9"/>
        <v>273282.92562983104</v>
      </c>
      <c r="M19" s="5">
        <f t="shared" si="0"/>
        <v>812710.59689165978</v>
      </c>
      <c r="N19" s="33">
        <f t="shared" si="10"/>
        <v>13.323115641177454</v>
      </c>
      <c r="O19" s="4"/>
      <c r="Q19" s="27" t="s">
        <v>64</v>
      </c>
      <c r="R19" s="29">
        <f t="shared" si="1"/>
        <v>61000.040739707569</v>
      </c>
      <c r="S19" s="29">
        <f t="shared" si="2"/>
        <v>273282.92562983104</v>
      </c>
      <c r="T19" s="35">
        <f t="shared" si="3"/>
        <v>13.323115641177454</v>
      </c>
      <c r="U19" s="42">
        <v>0.73716277889453141</v>
      </c>
      <c r="V19" s="43">
        <f t="shared" si="15"/>
        <v>0.26283722110546859</v>
      </c>
      <c r="W19" s="29">
        <f t="shared" si="11"/>
        <v>201454.00088171382</v>
      </c>
      <c r="X19" s="29">
        <f t="shared" si="4"/>
        <v>572892.46602949244</v>
      </c>
      <c r="Y19" s="35">
        <f t="shared" si="12"/>
        <v>9.3916734986141073</v>
      </c>
      <c r="Z19" s="36">
        <f t="shared" si="13"/>
        <v>3.9314421425633466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451</v>
      </c>
      <c r="E20" s="51">
        <v>23</v>
      </c>
      <c r="F20" s="3">
        <f t="shared" si="5"/>
        <v>5.0997782705099776E-2</v>
      </c>
      <c r="G20" s="2">
        <v>0.5</v>
      </c>
      <c r="H20" s="3">
        <f t="shared" si="6"/>
        <v>0.22615535889872176</v>
      </c>
      <c r="I20" s="3">
        <f t="shared" si="7"/>
        <v>0.77384464110127826</v>
      </c>
      <c r="J20" s="5">
        <f t="shared" si="14"/>
        <v>48313.129512224827</v>
      </c>
      <c r="K20" s="5">
        <f t="shared" si="8"/>
        <v>10926.273144357632</v>
      </c>
      <c r="L20" s="5">
        <f t="shared" si="9"/>
        <v>214249.96470023005</v>
      </c>
      <c r="M20" s="5">
        <f t="shared" si="0"/>
        <v>539427.67126182874</v>
      </c>
      <c r="N20" s="33">
        <f t="shared" si="10"/>
        <v>11.165239691735051</v>
      </c>
      <c r="O20" s="4"/>
      <c r="Q20" s="27" t="s">
        <v>66</v>
      </c>
      <c r="R20" s="29">
        <f t="shared" si="1"/>
        <v>48313.129512224827</v>
      </c>
      <c r="S20" s="29">
        <f t="shared" si="2"/>
        <v>214249.96470023005</v>
      </c>
      <c r="T20" s="35">
        <f t="shared" si="3"/>
        <v>11.165239691735051</v>
      </c>
      <c r="U20" s="42">
        <v>0.7271372759570951</v>
      </c>
      <c r="V20" s="43">
        <f t="shared" si="15"/>
        <v>0.2728627240429049</v>
      </c>
      <c r="W20" s="29">
        <f t="shared" si="11"/>
        <v>155789.13570602905</v>
      </c>
      <c r="X20" s="29">
        <f t="shared" si="4"/>
        <v>371438.46514777857</v>
      </c>
      <c r="Y20" s="35">
        <f t="shared" si="12"/>
        <v>7.6881474849148885</v>
      </c>
      <c r="Z20" s="36">
        <f t="shared" si="13"/>
        <v>3.4770922068201626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199</v>
      </c>
      <c r="E21" s="51">
        <v>20</v>
      </c>
      <c r="F21" s="3">
        <f t="shared" si="5"/>
        <v>0.10050251256281408</v>
      </c>
      <c r="G21" s="2">
        <v>0.5</v>
      </c>
      <c r="H21" s="3">
        <f t="shared" si="6"/>
        <v>0.4016064257028113</v>
      </c>
      <c r="I21" s="3">
        <f t="shared" si="7"/>
        <v>0.59839357429718865</v>
      </c>
      <c r="J21" s="5">
        <f t="shared" si="14"/>
        <v>37386.856367867193</v>
      </c>
      <c r="K21" s="5">
        <f t="shared" si="8"/>
        <v>15014.801754163533</v>
      </c>
      <c r="L21" s="5">
        <f t="shared" si="9"/>
        <v>149397.27745392712</v>
      </c>
      <c r="M21" s="5">
        <f>L21+M22</f>
        <v>325177.70656159869</v>
      </c>
      <c r="N21" s="33">
        <f t="shared" si="10"/>
        <v>8.6976477337923104</v>
      </c>
      <c r="O21" s="4"/>
      <c r="Q21" s="27" t="s">
        <v>68</v>
      </c>
      <c r="R21" s="29">
        <f t="shared" si="1"/>
        <v>37386.856367867193</v>
      </c>
      <c r="S21" s="29">
        <f t="shared" si="2"/>
        <v>149397.27745392712</v>
      </c>
      <c r="T21" s="35">
        <f t="shared" si="3"/>
        <v>8.6976477337923104</v>
      </c>
      <c r="U21" s="42">
        <v>0.68635947845240242</v>
      </c>
      <c r="V21" s="43">
        <f t="shared" si="15"/>
        <v>0.31364052154759758</v>
      </c>
      <c r="W21" s="29">
        <f t="shared" si="11"/>
        <v>102540.23743548627</v>
      </c>
      <c r="X21" s="29">
        <f>X22+W21</f>
        <v>215649.32944174952</v>
      </c>
      <c r="Y21" s="35">
        <f t="shared" si="12"/>
        <v>5.7680519410316942</v>
      </c>
      <c r="Z21" s="36">
        <f t="shared" si="13"/>
        <v>2.9295957927606162</v>
      </c>
    </row>
    <row r="22" spans="1:26" s="2" customFormat="1" x14ac:dyDescent="0.25">
      <c r="A22" s="12">
        <v>19</v>
      </c>
      <c r="B22" s="13" t="s">
        <v>69</v>
      </c>
      <c r="C22" s="12"/>
      <c r="D22" s="58">
        <v>110</v>
      </c>
      <c r="E22" s="59">
        <v>14</v>
      </c>
      <c r="F22" s="17">
        <f t="shared" si="5"/>
        <v>0.12727272727272726</v>
      </c>
      <c r="G22" s="12"/>
      <c r="H22" s="17">
        <v>1</v>
      </c>
      <c r="I22" s="17">
        <f t="shared" si="7"/>
        <v>0</v>
      </c>
      <c r="J22" s="21">
        <f t="shared" si="14"/>
        <v>22372.054613703658</v>
      </c>
      <c r="K22" s="21">
        <f t="shared" si="8"/>
        <v>22372.054613703658</v>
      </c>
      <c r="L22" s="21">
        <f>K22/F22</f>
        <v>175780.4291076716</v>
      </c>
      <c r="M22" s="21">
        <f>L22</f>
        <v>175780.4291076716</v>
      </c>
      <c r="N22" s="34">
        <f t="shared" si="10"/>
        <v>7.8571428571428577</v>
      </c>
      <c r="O22" s="4"/>
      <c r="Q22" s="30" t="s">
        <v>69</v>
      </c>
      <c r="R22" s="31">
        <f t="shared" si="1"/>
        <v>22372.054613703658</v>
      </c>
      <c r="S22" s="31">
        <f t="shared" si="2"/>
        <v>175780.4291076716</v>
      </c>
      <c r="T22" s="38">
        <f t="shared" si="3"/>
        <v>7.8571428571428577</v>
      </c>
      <c r="U22" s="44">
        <v>0.64346806172022719</v>
      </c>
      <c r="V22" s="45">
        <f t="shared" si="15"/>
        <v>0.35653193827977281</v>
      </c>
      <c r="W22" s="31">
        <f t="shared" si="11"/>
        <v>113109.09200626325</v>
      </c>
      <c r="X22" s="31">
        <f>W22</f>
        <v>113109.09200626325</v>
      </c>
      <c r="Y22" s="38">
        <f t="shared" si="12"/>
        <v>5.0558204849446424</v>
      </c>
      <c r="Z22" s="37">
        <f t="shared" si="13"/>
        <v>2.8013223721982152</v>
      </c>
    </row>
    <row r="23" spans="1:26" s="2" customFormat="1" ht="13.2" x14ac:dyDescent="0.25">
      <c r="B23" s="2" t="s">
        <v>70</v>
      </c>
      <c r="D23" s="25">
        <f>SUM(D4:D22)</f>
        <v>29213</v>
      </c>
      <c r="E23" s="60">
        <f>SUM(E4:E22)</f>
        <v>267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4" t="s">
        <v>88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Q26" s="66" t="s">
        <v>91</v>
      </c>
      <c r="R26" s="67"/>
      <c r="S26" s="67"/>
      <c r="T26" s="67"/>
      <c r="U26" s="67"/>
      <c r="V26" s="67"/>
      <c r="W26" s="67"/>
      <c r="X26" s="67"/>
      <c r="Y26" s="67"/>
      <c r="Z26" s="68"/>
    </row>
    <row r="27" spans="1:26" s="9" customFormat="1" ht="14.25" customHeight="1" x14ac:dyDescent="0.35">
      <c r="A27" s="7"/>
      <c r="B27" s="62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3" t="s">
        <v>14</v>
      </c>
      <c r="S27" s="73"/>
      <c r="T27" s="73"/>
      <c r="U27" s="70" t="s">
        <v>15</v>
      </c>
      <c r="V27" s="74" t="s">
        <v>16</v>
      </c>
      <c r="W27" s="75" t="s">
        <v>17</v>
      </c>
      <c r="X27" s="75" t="s">
        <v>18</v>
      </c>
      <c r="Y27" s="76" t="s">
        <v>19</v>
      </c>
      <c r="Z27" s="76" t="s">
        <v>20</v>
      </c>
    </row>
    <row r="28" spans="1:26" s="10" customFormat="1" ht="32.549999999999997" customHeight="1" thickBot="1" x14ac:dyDescent="0.35">
      <c r="B28" s="63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0"/>
      <c r="V28" s="74"/>
      <c r="W28" s="75"/>
      <c r="X28" s="75"/>
      <c r="Y28" s="76"/>
      <c r="Z28" s="76"/>
    </row>
    <row r="29" spans="1:26" s="2" customFormat="1" x14ac:dyDescent="0.25">
      <c r="A29" s="2">
        <v>1</v>
      </c>
      <c r="B29" s="1">
        <v>0</v>
      </c>
      <c r="C29" s="1">
        <v>1</v>
      </c>
      <c r="D29" s="56">
        <v>243</v>
      </c>
      <c r="E29" s="57">
        <v>3</v>
      </c>
      <c r="F29" s="3">
        <f>E29/D29</f>
        <v>1.2345679012345678E-2</v>
      </c>
      <c r="G29" s="2">
        <v>0.3</v>
      </c>
      <c r="H29" s="18">
        <f>C29*F29/(1+(1-G29)*C29*F29)</f>
        <v>1.2239902080783353E-2</v>
      </c>
      <c r="I29" s="18">
        <f>1-H29</f>
        <v>0.9877600979192166</v>
      </c>
      <c r="J29" s="19">
        <v>100000</v>
      </c>
      <c r="K29" s="20">
        <f>J29*H29</f>
        <v>1223.9902080783352</v>
      </c>
      <c r="L29" s="20">
        <f>C29*(J30+G29*K29)</f>
        <v>99143.206854345161</v>
      </c>
      <c r="M29" s="5">
        <f t="shared" ref="M29:M45" si="16">L29+M30</f>
        <v>7742321.1195797138</v>
      </c>
      <c r="N29" s="32">
        <f>M29/J29</f>
        <v>77.423211195797137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99143.206854345161</v>
      </c>
      <c r="T29" s="35">
        <f t="shared" ref="T29:T47" si="19">N29</f>
        <v>77.423211195797137</v>
      </c>
      <c r="U29" s="42">
        <v>0.95864674002964168</v>
      </c>
      <c r="V29" s="43">
        <f>1-U29</f>
        <v>4.1353259970358325E-2</v>
      </c>
      <c r="W29" s="29">
        <f>S29*U29</f>
        <v>95043.312047002415</v>
      </c>
      <c r="X29" s="29">
        <f t="shared" ref="X29:X45" si="20">X30+W29</f>
        <v>6882406.7304445794</v>
      </c>
      <c r="Y29" s="40">
        <f>X29/R29</f>
        <v>68.824067304445791</v>
      </c>
      <c r="Z29" s="36">
        <f>T29-Y29</f>
        <v>8.5991438913513463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987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98776.009791921664</v>
      </c>
      <c r="K30" s="5">
        <f t="shared" ref="K30:K47" si="24">J30*H30</f>
        <v>0</v>
      </c>
      <c r="L30" s="5">
        <f t="shared" ref="L30:L46" si="25">C30*(J31+G30*K30)</f>
        <v>395104.03916768666</v>
      </c>
      <c r="M30" s="5">
        <f t="shared" si="16"/>
        <v>7643177.9127253685</v>
      </c>
      <c r="N30" s="33">
        <f t="shared" ref="N30:N47" si="26">M30/J30</f>
        <v>77.378889153613713</v>
      </c>
      <c r="O30" s="4"/>
      <c r="Q30" s="27" t="s">
        <v>36</v>
      </c>
      <c r="R30" s="29">
        <f t="shared" si="17"/>
        <v>98776.009791921664</v>
      </c>
      <c r="S30" s="29">
        <f t="shared" si="18"/>
        <v>395104.03916768666</v>
      </c>
      <c r="T30" s="35">
        <f t="shared" si="19"/>
        <v>77.378889153613713</v>
      </c>
      <c r="U30" s="42">
        <v>0.95864674002964168</v>
      </c>
      <c r="V30" s="43">
        <f>1-U30</f>
        <v>4.1353259970358325E-2</v>
      </c>
      <c r="W30" s="29">
        <f t="shared" ref="W30:W47" si="27">S30*U30</f>
        <v>378765.19912064669</v>
      </c>
      <c r="X30" s="29">
        <f t="shared" si="20"/>
        <v>6787363.4183975765</v>
      </c>
      <c r="Y30" s="35">
        <f t="shared" ref="Y30:Y47" si="28">X30/R30</f>
        <v>68.714695326280292</v>
      </c>
      <c r="Z30" s="36">
        <f t="shared" ref="Z30:Z47" si="29">T30-Y30</f>
        <v>8.6641938273334205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1588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98776.009791921664</v>
      </c>
      <c r="K31" s="5">
        <f t="shared" si="24"/>
        <v>0</v>
      </c>
      <c r="L31" s="5">
        <f t="shared" si="25"/>
        <v>493880.04895960831</v>
      </c>
      <c r="M31" s="5">
        <f t="shared" si="16"/>
        <v>7248073.8735576821</v>
      </c>
      <c r="N31" s="33">
        <f t="shared" si="26"/>
        <v>73.378889153613713</v>
      </c>
      <c r="O31" s="4"/>
      <c r="Q31" s="27" t="s">
        <v>38</v>
      </c>
      <c r="R31" s="29">
        <f t="shared" si="17"/>
        <v>98776.009791921664</v>
      </c>
      <c r="S31" s="29">
        <f t="shared" si="18"/>
        <v>493880.04895960831</v>
      </c>
      <c r="T31" s="35">
        <f t="shared" si="19"/>
        <v>73.378889153613713</v>
      </c>
      <c r="U31" s="42">
        <v>0.95864674002964168</v>
      </c>
      <c r="V31" s="43">
        <f>1-U31</f>
        <v>4.1353259970358325E-2</v>
      </c>
      <c r="W31" s="29">
        <f t="shared" si="27"/>
        <v>473456.49890080834</v>
      </c>
      <c r="X31" s="29">
        <f t="shared" si="20"/>
        <v>6408598.2192769302</v>
      </c>
      <c r="Y31" s="35">
        <f t="shared" si="28"/>
        <v>64.880108366161735</v>
      </c>
      <c r="Z31" s="36">
        <f t="shared" si="29"/>
        <v>8.4987807874519774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1983</v>
      </c>
      <c r="E32" s="51">
        <v>1</v>
      </c>
      <c r="F32" s="3">
        <f t="shared" si="21"/>
        <v>5.0428643469490675E-4</v>
      </c>
      <c r="G32" s="2">
        <v>0.5</v>
      </c>
      <c r="H32" s="3">
        <f t="shared" si="22"/>
        <v>2.5182573659027958E-3</v>
      </c>
      <c r="I32" s="3">
        <f t="shared" si="23"/>
        <v>0.99748174263409717</v>
      </c>
      <c r="J32" s="5">
        <f t="shared" si="30"/>
        <v>98776.009791921664</v>
      </c>
      <c r="K32" s="5">
        <f t="shared" si="24"/>
        <v>248.74341423299342</v>
      </c>
      <c r="L32" s="5">
        <f t="shared" si="25"/>
        <v>493258.19042402582</v>
      </c>
      <c r="M32" s="5">
        <f t="shared" si="16"/>
        <v>6754193.824598074</v>
      </c>
      <c r="N32" s="33">
        <f t="shared" si="26"/>
        <v>68.378889153613713</v>
      </c>
      <c r="O32" s="4"/>
      <c r="Q32" s="27" t="s">
        <v>40</v>
      </c>
      <c r="R32" s="29">
        <f t="shared" si="17"/>
        <v>98776.009791921664</v>
      </c>
      <c r="S32" s="29">
        <f t="shared" si="18"/>
        <v>493258.19042402582</v>
      </c>
      <c r="T32" s="35">
        <f t="shared" si="19"/>
        <v>68.378889153613713</v>
      </c>
      <c r="U32" s="42">
        <v>0.95864674002964168</v>
      </c>
      <c r="V32" s="43">
        <f>1-U32</f>
        <v>4.1353259970358325E-2</v>
      </c>
      <c r="W32" s="29">
        <f t="shared" si="27"/>
        <v>472860.35624291259</v>
      </c>
      <c r="X32" s="29">
        <f t="shared" si="20"/>
        <v>5935141.7203761218</v>
      </c>
      <c r="Y32" s="35">
        <f t="shared" si="28"/>
        <v>60.086874666013529</v>
      </c>
      <c r="Z32" s="36">
        <f t="shared" si="29"/>
        <v>8.2920144876001842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1915</v>
      </c>
      <c r="E33" s="51">
        <v>1</v>
      </c>
      <c r="F33" s="3">
        <f t="shared" si="21"/>
        <v>5.2219321148825064E-4</v>
      </c>
      <c r="G33" s="2">
        <v>0.5</v>
      </c>
      <c r="H33" s="3">
        <f t="shared" si="22"/>
        <v>2.6075619295958278E-3</v>
      </c>
      <c r="I33" s="3">
        <f t="shared" si="23"/>
        <v>0.99739243807040412</v>
      </c>
      <c r="J33" s="5">
        <f t="shared" si="30"/>
        <v>98527.266377688662</v>
      </c>
      <c r="K33" s="5">
        <f t="shared" si="24"/>
        <v>256.91594883360796</v>
      </c>
      <c r="L33" s="5">
        <f t="shared" si="25"/>
        <v>491994.04201635922</v>
      </c>
      <c r="M33" s="5">
        <f t="shared" si="16"/>
        <v>6260935.634174048</v>
      </c>
      <c r="N33" s="33">
        <f t="shared" si="26"/>
        <v>63.545207985104788</v>
      </c>
      <c r="O33" s="4"/>
      <c r="Q33" s="27" t="s">
        <v>42</v>
      </c>
      <c r="R33" s="29">
        <f t="shared" si="17"/>
        <v>98527.266377688662</v>
      </c>
      <c r="S33" s="29">
        <f t="shared" si="18"/>
        <v>491994.04201635922</v>
      </c>
      <c r="T33" s="35">
        <f t="shared" si="19"/>
        <v>63.545207985104788</v>
      </c>
      <c r="U33" s="42">
        <v>0.95864674002964168</v>
      </c>
      <c r="V33" s="43">
        <f>1-U33</f>
        <v>4.1353259970358325E-2</v>
      </c>
      <c r="W33" s="29">
        <f t="shared" si="27"/>
        <v>471648.48449298932</v>
      </c>
      <c r="X33" s="29">
        <f t="shared" si="20"/>
        <v>5462281.364133209</v>
      </c>
      <c r="Y33" s="35">
        <f t="shared" si="28"/>
        <v>55.439286655882839</v>
      </c>
      <c r="Z33" s="36">
        <f t="shared" si="29"/>
        <v>8.1059213292219496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1828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98270.350428855047</v>
      </c>
      <c r="K34" s="5">
        <f t="shared" si="24"/>
        <v>0</v>
      </c>
      <c r="L34" s="5">
        <f t="shared" si="25"/>
        <v>491351.75214427523</v>
      </c>
      <c r="M34" s="5">
        <f t="shared" si="16"/>
        <v>5768941.5921576889</v>
      </c>
      <c r="N34" s="33">
        <f t="shared" si="26"/>
        <v>58.704803300098533</v>
      </c>
      <c r="O34" s="4"/>
      <c r="Q34" s="27" t="s">
        <v>44</v>
      </c>
      <c r="R34" s="29">
        <f t="shared" si="17"/>
        <v>98270.350428855047</v>
      </c>
      <c r="S34" s="29">
        <f t="shared" si="18"/>
        <v>491351.75214427523</v>
      </c>
      <c r="T34" s="35">
        <f t="shared" si="19"/>
        <v>58.704803300098533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476208.39789620938</v>
      </c>
      <c r="X34" s="29">
        <f t="shared" si="20"/>
        <v>4990632.8796402197</v>
      </c>
      <c r="Y34" s="35">
        <f t="shared" si="28"/>
        <v>50.784726602285772</v>
      </c>
      <c r="Z34" s="36">
        <f t="shared" si="29"/>
        <v>7.9200766978127604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2128</v>
      </c>
      <c r="E35" s="51">
        <v>2</v>
      </c>
      <c r="F35" s="3">
        <f t="shared" si="21"/>
        <v>9.3984962406015032E-4</v>
      </c>
      <c r="G35" s="2">
        <v>0.5</v>
      </c>
      <c r="H35" s="3">
        <f t="shared" si="22"/>
        <v>4.6882325363338017E-3</v>
      </c>
      <c r="I35" s="3">
        <f t="shared" si="23"/>
        <v>0.99531176746366623</v>
      </c>
      <c r="J35" s="5">
        <f t="shared" si="30"/>
        <v>98270.350428855047</v>
      </c>
      <c r="K35" s="5">
        <f t="shared" si="24"/>
        <v>460.71425423748258</v>
      </c>
      <c r="L35" s="5">
        <f t="shared" si="25"/>
        <v>490199.96650868154</v>
      </c>
      <c r="M35" s="5">
        <f t="shared" si="16"/>
        <v>5277589.8400134137</v>
      </c>
      <c r="N35" s="33">
        <f t="shared" si="26"/>
        <v>53.704803300098533</v>
      </c>
      <c r="O35" s="4"/>
      <c r="Q35" s="27" t="s">
        <v>46</v>
      </c>
      <c r="R35" s="29">
        <f t="shared" si="17"/>
        <v>98270.350428855047</v>
      </c>
      <c r="S35" s="29">
        <f t="shared" si="18"/>
        <v>490199.96650868154</v>
      </c>
      <c r="T35" s="35">
        <f t="shared" si="19"/>
        <v>53.704803300098533</v>
      </c>
      <c r="U35" s="42">
        <v>0.96192878092594225</v>
      </c>
      <c r="V35" s="43">
        <f t="shared" si="31"/>
        <v>3.8071219074057749E-2</v>
      </c>
      <c r="W35" s="29">
        <f t="shared" si="27"/>
        <v>471537.45619363373</v>
      </c>
      <c r="X35" s="29">
        <f t="shared" si="20"/>
        <v>4514424.48174401</v>
      </c>
      <c r="Y35" s="35">
        <f t="shared" si="28"/>
        <v>45.938825515966037</v>
      </c>
      <c r="Z35" s="36">
        <f t="shared" si="29"/>
        <v>7.7659777841324953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2053</v>
      </c>
      <c r="E36" s="51">
        <v>2</v>
      </c>
      <c r="F36" s="3">
        <f t="shared" si="21"/>
        <v>9.7418412079883102E-4</v>
      </c>
      <c r="G36" s="2">
        <v>0.5</v>
      </c>
      <c r="H36" s="3">
        <f t="shared" si="22"/>
        <v>4.859086491739553E-3</v>
      </c>
      <c r="I36" s="3">
        <f t="shared" si="23"/>
        <v>0.99514091350826039</v>
      </c>
      <c r="J36" s="5">
        <f t="shared" si="30"/>
        <v>97809.636174617568</v>
      </c>
      <c r="K36" s="5">
        <f t="shared" si="24"/>
        <v>475.26548189804453</v>
      </c>
      <c r="L36" s="5">
        <f t="shared" si="25"/>
        <v>487860.01716834266</v>
      </c>
      <c r="M36" s="5">
        <f t="shared" si="16"/>
        <v>4787389.8735047318</v>
      </c>
      <c r="N36" s="33">
        <f t="shared" si="26"/>
        <v>48.945994083424473</v>
      </c>
      <c r="O36" s="4"/>
      <c r="Q36" s="27" t="s">
        <v>48</v>
      </c>
      <c r="R36" s="29">
        <f t="shared" si="17"/>
        <v>97809.636174617568</v>
      </c>
      <c r="S36" s="29">
        <f t="shared" si="18"/>
        <v>487860.01716834266</v>
      </c>
      <c r="T36" s="35">
        <f t="shared" si="19"/>
        <v>48.945994083424473</v>
      </c>
      <c r="U36" s="42">
        <v>0.95558309086652893</v>
      </c>
      <c r="V36" s="43">
        <f t="shared" si="31"/>
        <v>4.4416909133471072E-2</v>
      </c>
      <c r="W36" s="29">
        <f t="shared" si="27"/>
        <v>466190.78311592276</v>
      </c>
      <c r="X36" s="29">
        <f t="shared" si="20"/>
        <v>4042887.0255503762</v>
      </c>
      <c r="Y36" s="35">
        <f t="shared" si="28"/>
        <v>41.334240507067129</v>
      </c>
      <c r="Z36" s="36">
        <f t="shared" si="29"/>
        <v>7.6117535763573443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2018</v>
      </c>
      <c r="E37" s="51">
        <v>2</v>
      </c>
      <c r="F37" s="3">
        <f t="shared" si="21"/>
        <v>9.9108027750247768E-4</v>
      </c>
      <c r="G37" s="2">
        <v>0.5</v>
      </c>
      <c r="H37" s="3">
        <f t="shared" si="22"/>
        <v>4.9431537320810673E-3</v>
      </c>
      <c r="I37" s="3">
        <f t="shared" si="23"/>
        <v>0.9950568462679189</v>
      </c>
      <c r="J37" s="5">
        <f t="shared" si="30"/>
        <v>97334.370692719516</v>
      </c>
      <c r="K37" s="5">
        <f t="shared" si="24"/>
        <v>481.13875774947854</v>
      </c>
      <c r="L37" s="5">
        <f t="shared" si="25"/>
        <v>485469.00656922394</v>
      </c>
      <c r="M37" s="5">
        <f t="shared" si="16"/>
        <v>4299529.8563363887</v>
      </c>
      <c r="N37" s="33">
        <f t="shared" si="26"/>
        <v>44.172781163909946</v>
      </c>
      <c r="O37" s="4"/>
      <c r="Q37" s="27" t="s">
        <v>50</v>
      </c>
      <c r="R37" s="29">
        <f t="shared" si="17"/>
        <v>97334.370692719516</v>
      </c>
      <c r="S37" s="29">
        <f t="shared" si="18"/>
        <v>485469.00656922394</v>
      </c>
      <c r="T37" s="35">
        <f t="shared" si="19"/>
        <v>44.172781163909946</v>
      </c>
      <c r="U37" s="42">
        <v>0.95343645724036619</v>
      </c>
      <c r="V37" s="43">
        <f t="shared" si="31"/>
        <v>4.6563542759633814E-2</v>
      </c>
      <c r="W37" s="29">
        <f t="shared" si="27"/>
        <v>462863.84972336091</v>
      </c>
      <c r="X37" s="29">
        <f t="shared" si="20"/>
        <v>3576696.2424344532</v>
      </c>
      <c r="Y37" s="35">
        <f t="shared" si="28"/>
        <v>36.746487566308225</v>
      </c>
      <c r="Z37" s="36">
        <f t="shared" si="29"/>
        <v>7.4262935976017204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2258</v>
      </c>
      <c r="E38" s="51">
        <v>3</v>
      </c>
      <c r="F38" s="3">
        <f t="shared" si="21"/>
        <v>1.3286093888396811E-3</v>
      </c>
      <c r="G38" s="2">
        <v>0.5</v>
      </c>
      <c r="H38" s="3">
        <f t="shared" si="22"/>
        <v>6.6210549547561243E-3</v>
      </c>
      <c r="I38" s="3">
        <f t="shared" si="23"/>
        <v>0.99337894504524382</v>
      </c>
      <c r="J38" s="5">
        <f t="shared" si="30"/>
        <v>96853.231934970041</v>
      </c>
      <c r="K38" s="5">
        <f t="shared" si="24"/>
        <v>641.27057118717744</v>
      </c>
      <c r="L38" s="5">
        <f t="shared" si="25"/>
        <v>482662.98324688221</v>
      </c>
      <c r="M38" s="5">
        <f t="shared" si="16"/>
        <v>3814060.8497671643</v>
      </c>
      <c r="N38" s="33">
        <f t="shared" si="26"/>
        <v>39.379799450864283</v>
      </c>
      <c r="O38" s="4"/>
      <c r="Q38" s="27" t="s">
        <v>52</v>
      </c>
      <c r="R38" s="29">
        <f t="shared" si="17"/>
        <v>96853.231934970041</v>
      </c>
      <c r="S38" s="29">
        <f t="shared" si="18"/>
        <v>482662.98324688221</v>
      </c>
      <c r="T38" s="35">
        <f t="shared" si="19"/>
        <v>39.379799450864283</v>
      </c>
      <c r="U38" s="42">
        <v>0.93748024841036759</v>
      </c>
      <c r="V38" s="43">
        <f t="shared" si="31"/>
        <v>6.2519751589632411E-2</v>
      </c>
      <c r="W38" s="29">
        <f t="shared" si="27"/>
        <v>452487.01343277621</v>
      </c>
      <c r="X38" s="29">
        <f t="shared" si="20"/>
        <v>3113832.3927110923</v>
      </c>
      <c r="Y38" s="35">
        <f t="shared" si="28"/>
        <v>32.150010180370707</v>
      </c>
      <c r="Z38" s="36">
        <f t="shared" si="29"/>
        <v>7.2297892704935762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2587</v>
      </c>
      <c r="E39" s="51">
        <v>9</v>
      </c>
      <c r="F39" s="3">
        <f t="shared" si="21"/>
        <v>3.4789331271743332E-3</v>
      </c>
      <c r="G39" s="2">
        <v>0.5</v>
      </c>
      <c r="H39" s="3">
        <f t="shared" si="22"/>
        <v>1.724468288944242E-2</v>
      </c>
      <c r="I39" s="3">
        <f t="shared" si="23"/>
        <v>0.98275531711055764</v>
      </c>
      <c r="J39" s="5">
        <f t="shared" si="30"/>
        <v>96211.961363782859</v>
      </c>
      <c r="K39" s="5">
        <f t="shared" si="24"/>
        <v>1659.1447638897214</v>
      </c>
      <c r="L39" s="5">
        <f t="shared" si="25"/>
        <v>476911.94490919</v>
      </c>
      <c r="M39" s="5">
        <f t="shared" si="16"/>
        <v>3331397.8665202819</v>
      </c>
      <c r="N39" s="33">
        <f t="shared" si="26"/>
        <v>34.625610155935583</v>
      </c>
      <c r="O39" s="4"/>
      <c r="Q39" s="27" t="s">
        <v>54</v>
      </c>
      <c r="R39" s="29">
        <f t="shared" si="17"/>
        <v>96211.961363782859</v>
      </c>
      <c r="S39" s="29">
        <f t="shared" si="18"/>
        <v>476911.94490919</v>
      </c>
      <c r="T39" s="35">
        <f t="shared" si="19"/>
        <v>34.625610155935583</v>
      </c>
      <c r="U39" s="42">
        <v>0.91788799906018037</v>
      </c>
      <c r="V39" s="43">
        <f t="shared" si="31"/>
        <v>8.2112000939819629E-2</v>
      </c>
      <c r="W39" s="29">
        <f t="shared" si="27"/>
        <v>437751.7508405954</v>
      </c>
      <c r="X39" s="29">
        <f t="shared" si="20"/>
        <v>2661345.3792783162</v>
      </c>
      <c r="Y39" s="35">
        <f t="shared" si="28"/>
        <v>27.661273521029461</v>
      </c>
      <c r="Z39" s="36">
        <f t="shared" si="29"/>
        <v>6.9643366349061218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2519</v>
      </c>
      <c r="E40" s="51">
        <v>3</v>
      </c>
      <c r="F40" s="3">
        <f t="shared" si="21"/>
        <v>1.1909487892020642E-3</v>
      </c>
      <c r="G40" s="2">
        <v>0.5</v>
      </c>
      <c r="H40" s="3">
        <f t="shared" si="22"/>
        <v>5.9370670888581039E-3</v>
      </c>
      <c r="I40" s="3">
        <f t="shared" si="23"/>
        <v>0.99406293291114189</v>
      </c>
      <c r="J40" s="5">
        <f t="shared" si="30"/>
        <v>94552.816599893136</v>
      </c>
      <c r="K40" s="5">
        <f t="shared" si="24"/>
        <v>561.36641559406178</v>
      </c>
      <c r="L40" s="5">
        <f t="shared" si="25"/>
        <v>471360.66696048051</v>
      </c>
      <c r="M40" s="5">
        <f t="shared" si="16"/>
        <v>2854485.9216110921</v>
      </c>
      <c r="N40" s="33">
        <f t="shared" si="26"/>
        <v>30.189327238024532</v>
      </c>
      <c r="O40" s="4"/>
      <c r="Q40" s="27" t="s">
        <v>56</v>
      </c>
      <c r="R40" s="29">
        <f t="shared" si="17"/>
        <v>94552.816599893136</v>
      </c>
      <c r="S40" s="29">
        <f t="shared" si="18"/>
        <v>471360.66696048051</v>
      </c>
      <c r="T40" s="35">
        <f t="shared" si="19"/>
        <v>30.189327238024532</v>
      </c>
      <c r="U40" s="42">
        <v>0.89571782863194893</v>
      </c>
      <c r="V40" s="43">
        <f t="shared" si="31"/>
        <v>0.10428217136805107</v>
      </c>
      <c r="W40" s="29">
        <f t="shared" si="27"/>
        <v>422206.15311234881</v>
      </c>
      <c r="X40" s="29">
        <f t="shared" si="20"/>
        <v>2223593.6284377207</v>
      </c>
      <c r="Y40" s="35">
        <f t="shared" si="28"/>
        <v>23.516947547390501</v>
      </c>
      <c r="Z40" s="36">
        <f t="shared" si="29"/>
        <v>6.6723796906340311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2207</v>
      </c>
      <c r="E41" s="51">
        <v>23</v>
      </c>
      <c r="F41" s="3">
        <f t="shared" si="21"/>
        <v>1.0421386497507928E-2</v>
      </c>
      <c r="G41" s="2">
        <v>0.5</v>
      </c>
      <c r="H41" s="3">
        <f t="shared" si="22"/>
        <v>5.0783837491720017E-2</v>
      </c>
      <c r="I41" s="3">
        <f t="shared" si="23"/>
        <v>0.94921616250828</v>
      </c>
      <c r="J41" s="5">
        <f t="shared" si="30"/>
        <v>93991.450184299072</v>
      </c>
      <c r="K41" s="5">
        <f t="shared" si="24"/>
        <v>4773.2465317705419</v>
      </c>
      <c r="L41" s="5">
        <f t="shared" si="25"/>
        <v>458024.13459206902</v>
      </c>
      <c r="M41" s="5">
        <f t="shared" si="16"/>
        <v>2383125.2546506114</v>
      </c>
      <c r="N41" s="33">
        <f t="shared" si="26"/>
        <v>25.354702475360931</v>
      </c>
      <c r="O41" s="4"/>
      <c r="Q41" s="27" t="s">
        <v>58</v>
      </c>
      <c r="R41" s="29">
        <f t="shared" si="17"/>
        <v>93991.450184299072</v>
      </c>
      <c r="S41" s="29">
        <f t="shared" si="18"/>
        <v>458024.13459206902</v>
      </c>
      <c r="T41" s="35">
        <f t="shared" si="19"/>
        <v>25.354702475360931</v>
      </c>
      <c r="U41" s="42">
        <v>0.86473435856680392</v>
      </c>
      <c r="V41" s="43">
        <f t="shared" si="31"/>
        <v>0.13526564143319608</v>
      </c>
      <c r="W41" s="29">
        <f t="shared" si="27"/>
        <v>396069.20623458829</v>
      </c>
      <c r="X41" s="29">
        <f t="shared" si="20"/>
        <v>1801387.4753253721</v>
      </c>
      <c r="Y41" s="35">
        <f t="shared" si="28"/>
        <v>19.16543974790472</v>
      </c>
      <c r="Z41" s="36">
        <f t="shared" si="29"/>
        <v>6.1892627274562102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1632</v>
      </c>
      <c r="E42" s="51">
        <v>18</v>
      </c>
      <c r="F42" s="3">
        <f t="shared" si="21"/>
        <v>1.1029411764705883E-2</v>
      </c>
      <c r="G42" s="2">
        <v>0.5</v>
      </c>
      <c r="H42" s="3">
        <f t="shared" si="22"/>
        <v>5.3667262969588556E-2</v>
      </c>
      <c r="I42" s="3">
        <f t="shared" si="23"/>
        <v>0.94633273703041143</v>
      </c>
      <c r="J42" s="5">
        <f t="shared" si="30"/>
        <v>89218.203652528537</v>
      </c>
      <c r="K42" s="5">
        <f t="shared" si="24"/>
        <v>4788.0967970945549</v>
      </c>
      <c r="L42" s="5">
        <f t="shared" si="25"/>
        <v>434120.77626990632</v>
      </c>
      <c r="M42" s="5">
        <f t="shared" si="16"/>
        <v>1925101.1200585426</v>
      </c>
      <c r="N42" s="33">
        <f t="shared" si="26"/>
        <v>21.577447664784756</v>
      </c>
      <c r="O42" s="4"/>
      <c r="Q42" s="27" t="s">
        <v>60</v>
      </c>
      <c r="R42" s="29">
        <f t="shared" si="17"/>
        <v>89218.203652528537</v>
      </c>
      <c r="S42" s="29">
        <f t="shared" si="18"/>
        <v>434120.77626990632</v>
      </c>
      <c r="T42" s="35">
        <f t="shared" si="19"/>
        <v>21.577447664784756</v>
      </c>
      <c r="U42" s="42">
        <v>0.81758889711164551</v>
      </c>
      <c r="V42" s="43">
        <f t="shared" si="31"/>
        <v>0.18241110288835449</v>
      </c>
      <c r="W42" s="29">
        <f t="shared" si="27"/>
        <v>354932.32668376411</v>
      </c>
      <c r="X42" s="29">
        <f t="shared" si="20"/>
        <v>1405318.2690907838</v>
      </c>
      <c r="Y42" s="35">
        <f t="shared" si="28"/>
        <v>15.751474604487351</v>
      </c>
      <c r="Z42" s="36">
        <f t="shared" si="29"/>
        <v>5.8259730602974056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1283</v>
      </c>
      <c r="E43" s="51">
        <v>22</v>
      </c>
      <c r="F43" s="3">
        <f t="shared" si="21"/>
        <v>1.7147310989867499E-2</v>
      </c>
      <c r="G43" s="2">
        <v>0.5</v>
      </c>
      <c r="H43" s="3">
        <f t="shared" si="22"/>
        <v>8.2212257100149483E-2</v>
      </c>
      <c r="I43" s="3">
        <f t="shared" si="23"/>
        <v>0.91778774289985054</v>
      </c>
      <c r="J43" s="5">
        <f t="shared" si="30"/>
        <v>84430.106855433987</v>
      </c>
      <c r="K43" s="5">
        <f t="shared" si="24"/>
        <v>6941.1896517920322</v>
      </c>
      <c r="L43" s="5">
        <f t="shared" si="25"/>
        <v>404797.56014768989</v>
      </c>
      <c r="M43" s="5">
        <f t="shared" si="16"/>
        <v>1490980.3437886361</v>
      </c>
      <c r="N43" s="33">
        <f t="shared" si="26"/>
        <v>17.659344507778219</v>
      </c>
      <c r="O43" s="4"/>
      <c r="Q43" s="27" t="s">
        <v>62</v>
      </c>
      <c r="R43" s="29">
        <f t="shared" si="17"/>
        <v>84430.106855433987</v>
      </c>
      <c r="S43" s="29">
        <f t="shared" si="18"/>
        <v>404797.56014768989</v>
      </c>
      <c r="T43" s="35">
        <f t="shared" si="19"/>
        <v>17.659344507778219</v>
      </c>
      <c r="U43" s="42">
        <v>0.77888026534586052</v>
      </c>
      <c r="V43" s="43">
        <f t="shared" si="31"/>
        <v>0.22111973465413948</v>
      </c>
      <c r="W43" s="29">
        <f t="shared" si="27"/>
        <v>315288.83105918963</v>
      </c>
      <c r="X43" s="29">
        <f t="shared" si="20"/>
        <v>1050385.9424070197</v>
      </c>
      <c r="Y43" s="35">
        <f t="shared" si="28"/>
        <v>12.440893201823728</v>
      </c>
      <c r="Z43" s="36">
        <f t="shared" si="29"/>
        <v>5.2184513059544901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829</v>
      </c>
      <c r="E44" s="51">
        <v>25</v>
      </c>
      <c r="F44" s="3">
        <f t="shared" si="21"/>
        <v>3.0156815440289506E-2</v>
      </c>
      <c r="G44" s="2">
        <v>0.5</v>
      </c>
      <c r="H44" s="3">
        <f t="shared" si="22"/>
        <v>0.14021312394840157</v>
      </c>
      <c r="I44" s="3">
        <f t="shared" si="23"/>
        <v>0.85978687605159843</v>
      </c>
      <c r="J44" s="5">
        <f t="shared" si="30"/>
        <v>77488.917203641962</v>
      </c>
      <c r="K44" s="5">
        <f t="shared" si="24"/>
        <v>10864.963152501678</v>
      </c>
      <c r="L44" s="5">
        <f t="shared" si="25"/>
        <v>360282.1781369556</v>
      </c>
      <c r="M44" s="5">
        <f t="shared" si="16"/>
        <v>1086182.7836409463</v>
      </c>
      <c r="N44" s="33">
        <f t="shared" si="26"/>
        <v>14.017266247074309</v>
      </c>
      <c r="O44" s="4"/>
      <c r="Q44" s="27" t="s">
        <v>64</v>
      </c>
      <c r="R44" s="29">
        <f t="shared" si="17"/>
        <v>77488.917203641962</v>
      </c>
      <c r="S44" s="29">
        <f t="shared" si="18"/>
        <v>360282.1781369556</v>
      </c>
      <c r="T44" s="35">
        <f t="shared" si="19"/>
        <v>14.017266247074309</v>
      </c>
      <c r="U44" s="42">
        <v>0.71980976748499381</v>
      </c>
      <c r="V44" s="43">
        <f t="shared" si="31"/>
        <v>0.28019023251500619</v>
      </c>
      <c r="W44" s="29">
        <f t="shared" si="27"/>
        <v>259334.63087374912</v>
      </c>
      <c r="X44" s="29">
        <f t="shared" si="20"/>
        <v>735097.11134783004</v>
      </c>
      <c r="Y44" s="35">
        <f t="shared" si="28"/>
        <v>9.4864806203961329</v>
      </c>
      <c r="Z44" s="36">
        <f t="shared" si="29"/>
        <v>4.5307856266781759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539</v>
      </c>
      <c r="E45" s="51">
        <v>21</v>
      </c>
      <c r="F45" s="3">
        <f t="shared" si="21"/>
        <v>3.896103896103896E-2</v>
      </c>
      <c r="G45" s="2">
        <v>0.5</v>
      </c>
      <c r="H45" s="3">
        <f t="shared" si="22"/>
        <v>0.1775147928994083</v>
      </c>
      <c r="I45" s="3">
        <f t="shared" si="23"/>
        <v>0.8224852071005917</v>
      </c>
      <c r="J45" s="5">
        <f t="shared" si="30"/>
        <v>66623.954051140288</v>
      </c>
      <c r="K45" s="5">
        <f t="shared" si="24"/>
        <v>11826.737405527863</v>
      </c>
      <c r="L45" s="5">
        <f t="shared" si="25"/>
        <v>303552.92674188176</v>
      </c>
      <c r="M45" s="5">
        <f t="shared" si="16"/>
        <v>725900.60550399078</v>
      </c>
      <c r="N45" s="33">
        <f t="shared" si="26"/>
        <v>10.895489705501301</v>
      </c>
      <c r="O45" s="4"/>
      <c r="Q45" s="27" t="s">
        <v>66</v>
      </c>
      <c r="R45" s="29">
        <f t="shared" si="17"/>
        <v>66623.954051140288</v>
      </c>
      <c r="S45" s="29">
        <f t="shared" si="18"/>
        <v>303552.92674188176</v>
      </c>
      <c r="T45" s="35">
        <f t="shared" si="19"/>
        <v>10.895489705501301</v>
      </c>
      <c r="U45" s="42">
        <v>0.68480776711742686</v>
      </c>
      <c r="V45" s="43">
        <f t="shared" si="31"/>
        <v>0.31519223288257314</v>
      </c>
      <c r="W45" s="29">
        <f t="shared" si="27"/>
        <v>207875.40196406789</v>
      </c>
      <c r="X45" s="29">
        <f t="shared" si="20"/>
        <v>475762.48047408089</v>
      </c>
      <c r="Y45" s="35">
        <f t="shared" si="28"/>
        <v>7.1410123768530376</v>
      </c>
      <c r="Z45" s="36">
        <f t="shared" si="29"/>
        <v>3.7544773286482638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323</v>
      </c>
      <c r="E46" s="51">
        <v>30</v>
      </c>
      <c r="F46" s="3">
        <f t="shared" si="21"/>
        <v>9.2879256965944276E-2</v>
      </c>
      <c r="G46" s="2">
        <v>0.5</v>
      </c>
      <c r="H46" s="3">
        <f t="shared" si="22"/>
        <v>0.37688442211055279</v>
      </c>
      <c r="I46" s="3">
        <f t="shared" si="23"/>
        <v>0.62311557788944727</v>
      </c>
      <c r="J46" s="5">
        <f t="shared" si="30"/>
        <v>54797.216645612425</v>
      </c>
      <c r="K46" s="5">
        <f t="shared" si="24"/>
        <v>20652.217328748404</v>
      </c>
      <c r="L46" s="5">
        <f t="shared" si="25"/>
        <v>222355.53990619114</v>
      </c>
      <c r="M46" s="5">
        <f>L46+M47</f>
        <v>422347.67876210902</v>
      </c>
      <c r="N46" s="33">
        <f t="shared" si="26"/>
        <v>7.7074659009332382</v>
      </c>
      <c r="O46" s="4"/>
      <c r="Q46" s="27" t="s">
        <v>68</v>
      </c>
      <c r="R46" s="29">
        <f t="shared" si="17"/>
        <v>54797.216645612425</v>
      </c>
      <c r="S46" s="29">
        <f t="shared" si="18"/>
        <v>222355.53990619114</v>
      </c>
      <c r="T46" s="35">
        <f t="shared" si="19"/>
        <v>7.7074659009332382</v>
      </c>
      <c r="U46" s="42">
        <v>0.65629805890441617</v>
      </c>
      <c r="V46" s="43">
        <f t="shared" si="31"/>
        <v>0.34370194109558383</v>
      </c>
      <c r="W46" s="29">
        <f t="shared" si="27"/>
        <v>145931.50922707669</v>
      </c>
      <c r="X46" s="29">
        <f>X47+W46</f>
        <v>267887.078510013</v>
      </c>
      <c r="Y46" s="35">
        <f t="shared" si="28"/>
        <v>4.8886986403434882</v>
      </c>
      <c r="Z46" s="36">
        <f t="shared" si="29"/>
        <v>2.81876726058975</v>
      </c>
    </row>
    <row r="47" spans="1:26" s="2" customFormat="1" x14ac:dyDescent="0.25">
      <c r="A47" s="12">
        <v>19</v>
      </c>
      <c r="B47" s="13" t="s">
        <v>69</v>
      </c>
      <c r="C47" s="12"/>
      <c r="D47" s="58">
        <v>246</v>
      </c>
      <c r="E47" s="59">
        <v>42</v>
      </c>
      <c r="F47" s="17">
        <f t="shared" si="21"/>
        <v>0.17073170731707318</v>
      </c>
      <c r="G47" s="12"/>
      <c r="H47" s="17">
        <v>1</v>
      </c>
      <c r="I47" s="17">
        <f t="shared" si="23"/>
        <v>0</v>
      </c>
      <c r="J47" s="21">
        <f t="shared" si="30"/>
        <v>34144.999316864029</v>
      </c>
      <c r="K47" s="21">
        <f t="shared" si="24"/>
        <v>34144.999316864029</v>
      </c>
      <c r="L47" s="21">
        <f>K47/F47</f>
        <v>199992.13885591787</v>
      </c>
      <c r="M47" s="21">
        <f>L47</f>
        <v>199992.13885591787</v>
      </c>
      <c r="N47" s="34">
        <f t="shared" si="26"/>
        <v>5.8571428571428568</v>
      </c>
      <c r="O47" s="4"/>
      <c r="Q47" s="30" t="s">
        <v>69</v>
      </c>
      <c r="R47" s="31">
        <f t="shared" si="17"/>
        <v>34144.999316864029</v>
      </c>
      <c r="S47" s="31">
        <f t="shared" si="18"/>
        <v>199992.13885591787</v>
      </c>
      <c r="T47" s="38">
        <f t="shared" si="19"/>
        <v>5.8571428571428568</v>
      </c>
      <c r="U47" s="44">
        <v>0.6098018151143324</v>
      </c>
      <c r="V47" s="45">
        <f t="shared" si="31"/>
        <v>0.3901981848856676</v>
      </c>
      <c r="W47" s="31">
        <f t="shared" si="27"/>
        <v>121955.56928293633</v>
      </c>
      <c r="X47" s="31">
        <f>W47</f>
        <v>121955.56928293633</v>
      </c>
      <c r="Y47" s="38">
        <f t="shared" si="28"/>
        <v>3.5716963456696611</v>
      </c>
      <c r="Z47" s="37">
        <f t="shared" si="29"/>
        <v>2.2854465114731957</v>
      </c>
    </row>
    <row r="48" spans="1:26" s="2" customFormat="1" ht="13.2" x14ac:dyDescent="0.25">
      <c r="B48" s="2" t="s">
        <v>70</v>
      </c>
      <c r="D48" s="25">
        <f>SUM(D29:D47)</f>
        <v>29166</v>
      </c>
      <c r="E48" s="60">
        <f>SUM(E29:E47)</f>
        <v>207</v>
      </c>
    </row>
    <row r="51" spans="1:26" s="2" customFormat="1" ht="18" thickBot="1" x14ac:dyDescent="0.35">
      <c r="B51" s="65" t="s">
        <v>89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Q51" s="66" t="s">
        <v>92</v>
      </c>
      <c r="R51" s="67"/>
      <c r="S51" s="67"/>
      <c r="T51" s="67"/>
      <c r="U51" s="67"/>
      <c r="V51" s="67"/>
      <c r="W51" s="67"/>
      <c r="X51" s="67"/>
      <c r="Y51" s="67"/>
      <c r="Z51" s="68"/>
    </row>
    <row r="52" spans="1:26" s="9" customFormat="1" ht="14.25" customHeight="1" x14ac:dyDescent="0.35">
      <c r="A52" s="7"/>
      <c r="B52" s="62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3" t="s">
        <v>14</v>
      </c>
      <c r="S52" s="73"/>
      <c r="T52" s="73"/>
      <c r="U52" s="70" t="s">
        <v>15</v>
      </c>
      <c r="V52" s="74" t="s">
        <v>16</v>
      </c>
      <c r="W52" s="75" t="s">
        <v>17</v>
      </c>
      <c r="X52" s="75" t="s">
        <v>18</v>
      </c>
      <c r="Y52" s="76" t="s">
        <v>19</v>
      </c>
      <c r="Z52" s="76" t="s">
        <v>20</v>
      </c>
    </row>
    <row r="53" spans="1:26" s="10" customFormat="1" ht="35.549999999999997" customHeight="1" thickBot="1" x14ac:dyDescent="0.35">
      <c r="B53" s="63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0"/>
      <c r="V53" s="74"/>
      <c r="W53" s="75"/>
      <c r="X53" s="75"/>
      <c r="Y53" s="76"/>
      <c r="Z53" s="76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v>456</v>
      </c>
      <c r="E54" s="49">
        <v>4</v>
      </c>
      <c r="F54" s="3">
        <f>E54/D54</f>
        <v>8.771929824561403E-3</v>
      </c>
      <c r="G54" s="2">
        <v>0.3</v>
      </c>
      <c r="H54" s="18">
        <f>C54*F54/(1+(1-G54)*C54*F54)</f>
        <v>8.7183958151700082E-3</v>
      </c>
      <c r="I54" s="18">
        <f>1-H54</f>
        <v>0.99128160418483002</v>
      </c>
      <c r="J54" s="19">
        <v>100000</v>
      </c>
      <c r="K54" s="20">
        <f>J54*H54</f>
        <v>871.83958151700085</v>
      </c>
      <c r="L54" s="20">
        <f>C54*(J55+G54*K54)</f>
        <v>99389.7122929381</v>
      </c>
      <c r="M54" s="5">
        <f t="shared" ref="M54:M70" si="32">L54+M55</f>
        <v>7445196.6687507946</v>
      </c>
      <c r="N54" s="32">
        <f>M54/J54</f>
        <v>74.451966687507948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99389.7122929381</v>
      </c>
      <c r="T54" s="35">
        <f t="shared" ref="T54:T72" si="35">N54</f>
        <v>74.451966687507948</v>
      </c>
      <c r="U54" s="42">
        <v>0.96170886472285344</v>
      </c>
      <c r="V54" s="43">
        <f>1-U54</f>
        <v>3.829113527714656E-2</v>
      </c>
      <c r="W54" s="29">
        <f>S54*U54</f>
        <v>95583.967374372529</v>
      </c>
      <c r="X54" s="29">
        <f t="shared" ref="X54:X70" si="36">X55+W54</f>
        <v>6635788.2773488518</v>
      </c>
      <c r="Y54" s="40">
        <f>X54/R54</f>
        <v>66.357882773488512</v>
      </c>
      <c r="Z54" s="36">
        <f>T54-Y54</f>
        <v>8.0940839140194356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v>1969</v>
      </c>
      <c r="E55" s="49">
        <v>0</v>
      </c>
      <c r="F55" s="3">
        <f t="shared" ref="F55:F72" si="37">E55/D55</f>
        <v>0</v>
      </c>
      <c r="G55" s="2">
        <v>0.4</v>
      </c>
      <c r="H55" s="3">
        <f t="shared" ref="H55:H71" si="38">C55*F55/(1+(1-G55)*C55*F55)</f>
        <v>0</v>
      </c>
      <c r="I55" s="3">
        <f t="shared" ref="I55:I72" si="39">1-H55</f>
        <v>1</v>
      </c>
      <c r="J55" s="5">
        <f>I54*J54</f>
        <v>99128.160418483007</v>
      </c>
      <c r="K55" s="5">
        <f t="shared" ref="K55:K72" si="40">J55*H55</f>
        <v>0</v>
      </c>
      <c r="L55" s="5">
        <f t="shared" ref="L55:L71" si="41">C55*(J56+G55*K55)</f>
        <v>396512.64167393203</v>
      </c>
      <c r="M55" s="5">
        <f t="shared" si="32"/>
        <v>7345806.9564578561</v>
      </c>
      <c r="N55" s="33">
        <f t="shared" ref="N55:N72" si="42">M55/J55</f>
        <v>74.104138777987345</v>
      </c>
      <c r="O55" s="4"/>
      <c r="Q55" s="27" t="s">
        <v>36</v>
      </c>
      <c r="R55" s="29">
        <f t="shared" si="33"/>
        <v>99128.160418483007</v>
      </c>
      <c r="S55" s="29">
        <f t="shared" si="34"/>
        <v>396512.64167393203</v>
      </c>
      <c r="T55" s="35">
        <f t="shared" si="35"/>
        <v>74.104138777987345</v>
      </c>
      <c r="U55" s="42">
        <v>0.96170886472285344</v>
      </c>
      <c r="V55" s="43">
        <f>1-U55</f>
        <v>3.829113527714656E-2</v>
      </c>
      <c r="W55" s="29">
        <f t="shared" ref="W55:W72" si="43">S55*U55</f>
        <v>381329.72247249674</v>
      </c>
      <c r="X55" s="29">
        <f t="shared" si="36"/>
        <v>6540204.3099744795</v>
      </c>
      <c r="Y55" s="35">
        <f t="shared" ref="Y55:Y72" si="44">X55/R55</f>
        <v>65.977258958141846</v>
      </c>
      <c r="Z55" s="36">
        <f t="shared" ref="Z55:Z72" si="45">T55-Y55</f>
        <v>8.1268798198454988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v>3253</v>
      </c>
      <c r="E56" s="49">
        <v>1</v>
      </c>
      <c r="F56" s="3">
        <f t="shared" si="37"/>
        <v>3.074085459575776E-4</v>
      </c>
      <c r="G56" s="2">
        <v>0.5</v>
      </c>
      <c r="H56" s="3">
        <f t="shared" si="38"/>
        <v>1.5358623867301488E-3</v>
      </c>
      <c r="I56" s="3">
        <f t="shared" si="39"/>
        <v>0.9984641376132698</v>
      </c>
      <c r="J56" s="5">
        <f t="shared" ref="J56:J72" si="46">I55*J55</f>
        <v>99128.160418483007</v>
      </c>
      <c r="K56" s="5">
        <f t="shared" si="40"/>
        <v>152.24721305250037</v>
      </c>
      <c r="L56" s="5">
        <f t="shared" si="41"/>
        <v>495260.1840597837</v>
      </c>
      <c r="M56" s="5">
        <f t="shared" si="32"/>
        <v>6949294.3147839243</v>
      </c>
      <c r="N56" s="33">
        <f t="shared" si="42"/>
        <v>70.104138777987345</v>
      </c>
      <c r="O56" s="4"/>
      <c r="Q56" s="27" t="s">
        <v>38</v>
      </c>
      <c r="R56" s="29">
        <f t="shared" si="33"/>
        <v>99128.160418483007</v>
      </c>
      <c r="S56" s="29">
        <f t="shared" si="34"/>
        <v>495260.1840597837</v>
      </c>
      <c r="T56" s="35">
        <f t="shared" si="35"/>
        <v>70.104138777987345</v>
      </c>
      <c r="U56" s="42">
        <v>0.96170886472285344</v>
      </c>
      <c r="V56" s="43">
        <f>1-U56</f>
        <v>3.829113527714656E-2</v>
      </c>
      <c r="W56" s="29">
        <f t="shared" si="43"/>
        <v>476296.10935456603</v>
      </c>
      <c r="X56" s="29">
        <f t="shared" si="36"/>
        <v>6158874.5875019832</v>
      </c>
      <c r="Y56" s="35">
        <f t="shared" si="44"/>
        <v>62.130423499250433</v>
      </c>
      <c r="Z56" s="36">
        <f t="shared" si="45"/>
        <v>7.9737152787369112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v>4027</v>
      </c>
      <c r="E57" s="49">
        <v>1</v>
      </c>
      <c r="F57" s="3">
        <f t="shared" si="37"/>
        <v>2.4832381425378696E-4</v>
      </c>
      <c r="G57" s="2">
        <v>0.5</v>
      </c>
      <c r="H57" s="3">
        <f t="shared" si="38"/>
        <v>1.2408487405385286E-3</v>
      </c>
      <c r="I57" s="3">
        <f t="shared" si="39"/>
        <v>0.99875915125946146</v>
      </c>
      <c r="J57" s="5">
        <f t="shared" si="46"/>
        <v>98975.913205430494</v>
      </c>
      <c r="K57" s="5">
        <f t="shared" si="40"/>
        <v>122.81413724460916</v>
      </c>
      <c r="L57" s="5">
        <f t="shared" si="41"/>
        <v>494572.53068404092</v>
      </c>
      <c r="M57" s="5">
        <f t="shared" si="32"/>
        <v>6454034.1307241404</v>
      </c>
      <c r="N57" s="33">
        <f t="shared" si="42"/>
        <v>65.208129146819815</v>
      </c>
      <c r="O57" s="4"/>
      <c r="Q57" s="27" t="s">
        <v>40</v>
      </c>
      <c r="R57" s="29">
        <f t="shared" si="33"/>
        <v>98975.913205430494</v>
      </c>
      <c r="S57" s="29">
        <f t="shared" si="34"/>
        <v>494572.53068404092</v>
      </c>
      <c r="T57" s="35">
        <f t="shared" si="35"/>
        <v>65.208129146819815</v>
      </c>
      <c r="U57" s="42">
        <v>0.96170886472285344</v>
      </c>
      <c r="V57" s="43">
        <f>1-U57</f>
        <v>3.829113527714656E-2</v>
      </c>
      <c r="W57" s="29">
        <f t="shared" si="43"/>
        <v>475634.78700725758</v>
      </c>
      <c r="X57" s="29">
        <f t="shared" si="36"/>
        <v>5682578.4781474173</v>
      </c>
      <c r="Y57" s="35">
        <f t="shared" si="44"/>
        <v>57.413751428116477</v>
      </c>
      <c r="Z57" s="36">
        <f t="shared" si="45"/>
        <v>7.7943777187033376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v>3906</v>
      </c>
      <c r="E58" s="49">
        <v>6</v>
      </c>
      <c r="F58" s="3">
        <f t="shared" si="37"/>
        <v>1.5360983102918587E-3</v>
      </c>
      <c r="G58" s="2">
        <v>0.5</v>
      </c>
      <c r="H58" s="3">
        <f t="shared" si="38"/>
        <v>7.6511094108645756E-3</v>
      </c>
      <c r="I58" s="3">
        <f t="shared" si="39"/>
        <v>0.99234889058913545</v>
      </c>
      <c r="J58" s="5">
        <f t="shared" si="46"/>
        <v>98853.099068185882</v>
      </c>
      <c r="K58" s="5">
        <f t="shared" si="40"/>
        <v>756.33587657372516</v>
      </c>
      <c r="L58" s="5">
        <f t="shared" si="41"/>
        <v>492374.65564949508</v>
      </c>
      <c r="M58" s="5">
        <f t="shared" si="32"/>
        <v>5959461.6000400996</v>
      </c>
      <c r="N58" s="33">
        <f t="shared" si="42"/>
        <v>60.286037121905942</v>
      </c>
      <c r="O58" s="4"/>
      <c r="Q58" s="27" t="s">
        <v>42</v>
      </c>
      <c r="R58" s="29">
        <f t="shared" si="33"/>
        <v>98853.099068185882</v>
      </c>
      <c r="S58" s="29">
        <f t="shared" si="34"/>
        <v>492374.65564949508</v>
      </c>
      <c r="T58" s="35">
        <f t="shared" si="35"/>
        <v>60.286037121905942</v>
      </c>
      <c r="U58" s="42">
        <v>0.96170886472285344</v>
      </c>
      <c r="V58" s="43">
        <f>1-U58</f>
        <v>3.829113527714656E-2</v>
      </c>
      <c r="W58" s="29">
        <f t="shared" si="43"/>
        <v>473521.0711029818</v>
      </c>
      <c r="X58" s="29">
        <f t="shared" si="36"/>
        <v>5206943.69114016</v>
      </c>
      <c r="Y58" s="35">
        <f t="shared" si="44"/>
        <v>52.673550351199083</v>
      </c>
      <c r="Z58" s="36">
        <f t="shared" si="45"/>
        <v>7.6124867707068589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v>3706</v>
      </c>
      <c r="E59" s="49">
        <v>2</v>
      </c>
      <c r="F59" s="3">
        <f t="shared" si="37"/>
        <v>5.3966540744738263E-4</v>
      </c>
      <c r="G59" s="2">
        <v>0.5</v>
      </c>
      <c r="H59" s="3">
        <f t="shared" si="38"/>
        <v>2.6946914578280788E-3</v>
      </c>
      <c r="I59" s="3">
        <f t="shared" si="39"/>
        <v>0.99730530854217192</v>
      </c>
      <c r="J59" s="5">
        <f t="shared" si="46"/>
        <v>98096.763191612161</v>
      </c>
      <c r="K59" s="5">
        <f t="shared" si="40"/>
        <v>264.34050981302119</v>
      </c>
      <c r="L59" s="5">
        <f t="shared" si="41"/>
        <v>489822.96468352829</v>
      </c>
      <c r="M59" s="5">
        <f t="shared" si="32"/>
        <v>5467086.9443906043</v>
      </c>
      <c r="N59" s="33">
        <f t="shared" si="42"/>
        <v>55.731573260085625</v>
      </c>
      <c r="O59" s="4"/>
      <c r="Q59" s="27" t="s">
        <v>44</v>
      </c>
      <c r="R59" s="29">
        <f t="shared" si="33"/>
        <v>98096.763191612161</v>
      </c>
      <c r="S59" s="29">
        <f t="shared" si="34"/>
        <v>489822.96468352829</v>
      </c>
      <c r="T59" s="35">
        <f t="shared" si="35"/>
        <v>55.731573260085625</v>
      </c>
      <c r="U59" s="42">
        <v>0.963091689110254</v>
      </c>
      <c r="V59" s="43">
        <f t="shared" ref="V59:V72" si="47">1-U59</f>
        <v>3.6908310889745999E-2</v>
      </c>
      <c r="W59" s="29">
        <f t="shared" si="43"/>
        <v>471744.42642205156</v>
      </c>
      <c r="X59" s="29">
        <f t="shared" si="36"/>
        <v>4733422.6200371785</v>
      </c>
      <c r="Y59" s="35">
        <f t="shared" si="44"/>
        <v>48.25258720098028</v>
      </c>
      <c r="Z59" s="36">
        <f t="shared" si="45"/>
        <v>7.4789860591053454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v>4389</v>
      </c>
      <c r="E60" s="49">
        <v>6</v>
      </c>
      <c r="F60" s="3">
        <f t="shared" si="37"/>
        <v>1.3670539986329461E-3</v>
      </c>
      <c r="G60" s="2">
        <v>0.5</v>
      </c>
      <c r="H60" s="3">
        <f t="shared" si="38"/>
        <v>6.8119891008174387E-3</v>
      </c>
      <c r="I60" s="3">
        <f t="shared" si="39"/>
        <v>0.99318801089918252</v>
      </c>
      <c r="J60" s="5">
        <f t="shared" si="46"/>
        <v>97832.422681799144</v>
      </c>
      <c r="K60" s="5">
        <f t="shared" si="40"/>
        <v>666.43339701498053</v>
      </c>
      <c r="L60" s="5">
        <f t="shared" si="41"/>
        <v>487496.02991645818</v>
      </c>
      <c r="M60" s="5">
        <f t="shared" si="32"/>
        <v>4977263.9797070762</v>
      </c>
      <c r="N60" s="33">
        <f t="shared" si="42"/>
        <v>50.875403503965892</v>
      </c>
      <c r="O60" s="4"/>
      <c r="Q60" s="27" t="s">
        <v>46</v>
      </c>
      <c r="R60" s="29">
        <f t="shared" si="33"/>
        <v>97832.422681799144</v>
      </c>
      <c r="S60" s="29">
        <f t="shared" si="34"/>
        <v>487496.02991645818</v>
      </c>
      <c r="T60" s="35">
        <f t="shared" si="35"/>
        <v>50.875403503965892</v>
      </c>
      <c r="U60" s="42">
        <v>0.95736753435116873</v>
      </c>
      <c r="V60" s="43">
        <f t="shared" si="47"/>
        <v>4.2632465648831275E-2</v>
      </c>
      <c r="W60" s="29">
        <f t="shared" si="43"/>
        <v>466712.87216710317</v>
      </c>
      <c r="X60" s="29">
        <f t="shared" si="36"/>
        <v>4261678.1936151274</v>
      </c>
      <c r="Y60" s="35">
        <f t="shared" si="44"/>
        <v>43.561000298196383</v>
      </c>
      <c r="Z60" s="36">
        <f t="shared" si="45"/>
        <v>7.3144032057695085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v>4309</v>
      </c>
      <c r="E61" s="49">
        <v>8</v>
      </c>
      <c r="F61" s="3">
        <f t="shared" si="37"/>
        <v>1.8565792527268509E-3</v>
      </c>
      <c r="G61" s="2">
        <v>0.5</v>
      </c>
      <c r="H61" s="3">
        <f t="shared" si="38"/>
        <v>9.2400092400092403E-3</v>
      </c>
      <c r="I61" s="3">
        <f t="shared" si="39"/>
        <v>0.99075999075999077</v>
      </c>
      <c r="J61" s="5">
        <f t="shared" si="46"/>
        <v>97165.989284784155</v>
      </c>
      <c r="K61" s="5">
        <f t="shared" si="40"/>
        <v>897.8146388060444</v>
      </c>
      <c r="L61" s="5">
        <f t="shared" si="41"/>
        <v>483585.4098269057</v>
      </c>
      <c r="M61" s="5">
        <f t="shared" si="32"/>
        <v>4489767.9497906184</v>
      </c>
      <c r="N61" s="33">
        <f t="shared" si="42"/>
        <v>46.207196394939601</v>
      </c>
      <c r="O61" s="4"/>
      <c r="Q61" s="27" t="s">
        <v>48</v>
      </c>
      <c r="R61" s="29">
        <f t="shared" si="33"/>
        <v>97165.989284784155</v>
      </c>
      <c r="S61" s="29">
        <f t="shared" si="34"/>
        <v>483585.4098269057</v>
      </c>
      <c r="T61" s="35">
        <f t="shared" si="35"/>
        <v>46.207196394939601</v>
      </c>
      <c r="U61" s="42">
        <v>0.95681081085376496</v>
      </c>
      <c r="V61" s="43">
        <f t="shared" si="47"/>
        <v>4.3189189146235041E-2</v>
      </c>
      <c r="W61" s="29">
        <f t="shared" si="43"/>
        <v>462699.74809353187</v>
      </c>
      <c r="X61" s="29">
        <f t="shared" si="36"/>
        <v>3794965.3214480244</v>
      </c>
      <c r="Y61" s="35">
        <f t="shared" si="44"/>
        <v>39.056519152245201</v>
      </c>
      <c r="Z61" s="36">
        <f t="shared" si="45"/>
        <v>7.1506772426943996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v>4173</v>
      </c>
      <c r="E62" s="49">
        <v>8</v>
      </c>
      <c r="F62" s="3">
        <f t="shared" si="37"/>
        <v>1.917086029235562E-3</v>
      </c>
      <c r="G62" s="2">
        <v>0.5</v>
      </c>
      <c r="H62" s="3">
        <f t="shared" si="38"/>
        <v>9.5397090388743156E-3</v>
      </c>
      <c r="I62" s="3">
        <f t="shared" si="39"/>
        <v>0.99046029096112564</v>
      </c>
      <c r="J62" s="5">
        <f t="shared" si="46"/>
        <v>96268.174645978113</v>
      </c>
      <c r="K62" s="5">
        <f t="shared" si="40"/>
        <v>918.37037582616858</v>
      </c>
      <c r="L62" s="5">
        <f t="shared" si="41"/>
        <v>479044.94729032513</v>
      </c>
      <c r="M62" s="5">
        <f t="shared" si="32"/>
        <v>4006182.5399637129</v>
      </c>
      <c r="N62" s="33">
        <f t="shared" si="42"/>
        <v>41.614817718277813</v>
      </c>
      <c r="O62" s="4"/>
      <c r="Q62" s="27" t="s">
        <v>50</v>
      </c>
      <c r="R62" s="29">
        <f t="shared" si="33"/>
        <v>96268.174645978113</v>
      </c>
      <c r="S62" s="29">
        <f t="shared" si="34"/>
        <v>479044.94729032513</v>
      </c>
      <c r="T62" s="35">
        <f t="shared" si="35"/>
        <v>41.614817718277813</v>
      </c>
      <c r="U62" s="42">
        <v>0.94800928093814252</v>
      </c>
      <c r="V62" s="43">
        <f t="shared" si="47"/>
        <v>5.1990719061857482E-2</v>
      </c>
      <c r="W62" s="29">
        <f t="shared" si="43"/>
        <v>454139.05601775151</v>
      </c>
      <c r="X62" s="29">
        <f t="shared" si="36"/>
        <v>3332265.5733544924</v>
      </c>
      <c r="Y62" s="35">
        <f t="shared" si="44"/>
        <v>34.61440487065169</v>
      </c>
      <c r="Z62" s="36">
        <f t="shared" si="45"/>
        <v>7.0004128476261229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v>4584</v>
      </c>
      <c r="E63" s="49">
        <v>14</v>
      </c>
      <c r="F63" s="3">
        <f t="shared" si="37"/>
        <v>3.0541012216404886E-3</v>
      </c>
      <c r="G63" s="2">
        <v>0.5</v>
      </c>
      <c r="H63" s="3">
        <f t="shared" si="38"/>
        <v>1.515479541026196E-2</v>
      </c>
      <c r="I63" s="3">
        <f t="shared" si="39"/>
        <v>0.98484520458973801</v>
      </c>
      <c r="J63" s="5">
        <f t="shared" si="46"/>
        <v>95349.804270151944</v>
      </c>
      <c r="K63" s="5">
        <f t="shared" si="40"/>
        <v>1445.0067761226749</v>
      </c>
      <c r="L63" s="5">
        <f t="shared" si="41"/>
        <v>473136.50441045297</v>
      </c>
      <c r="M63" s="5">
        <f t="shared" si="32"/>
        <v>3527137.5926733878</v>
      </c>
      <c r="N63" s="33">
        <f t="shared" si="42"/>
        <v>36.991555668851163</v>
      </c>
      <c r="O63" s="4"/>
      <c r="Q63" s="27" t="s">
        <v>52</v>
      </c>
      <c r="R63" s="29">
        <f t="shared" si="33"/>
        <v>95349.804270151944</v>
      </c>
      <c r="S63" s="29">
        <f t="shared" si="34"/>
        <v>473136.50441045297</v>
      </c>
      <c r="T63" s="35">
        <f t="shared" si="35"/>
        <v>36.991555668851163</v>
      </c>
      <c r="U63" s="42">
        <v>0.94216194080535964</v>
      </c>
      <c r="V63" s="43">
        <f t="shared" si="47"/>
        <v>5.7838059194640357E-2</v>
      </c>
      <c r="W63" s="29">
        <f t="shared" si="43"/>
        <v>445771.20726121595</v>
      </c>
      <c r="X63" s="29">
        <f t="shared" si="36"/>
        <v>2878126.5173367411</v>
      </c>
      <c r="Y63" s="35">
        <f t="shared" si="44"/>
        <v>30.184923182246138</v>
      </c>
      <c r="Z63" s="36">
        <f t="shared" si="45"/>
        <v>6.8066324866050252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v>5078</v>
      </c>
      <c r="E64" s="49">
        <v>21</v>
      </c>
      <c r="F64" s="3">
        <f t="shared" si="37"/>
        <v>4.1354864119732175E-3</v>
      </c>
      <c r="G64" s="2">
        <v>0.5</v>
      </c>
      <c r="H64" s="3">
        <f t="shared" si="38"/>
        <v>2.0465841535912677E-2</v>
      </c>
      <c r="I64" s="3">
        <f t="shared" si="39"/>
        <v>0.97953415846408731</v>
      </c>
      <c r="J64" s="5">
        <f t="shared" si="46"/>
        <v>93904.797494029262</v>
      </c>
      <c r="K64" s="5">
        <f t="shared" si="40"/>
        <v>1921.8407049747727</v>
      </c>
      <c r="L64" s="5">
        <f t="shared" si="41"/>
        <v>464719.38570770936</v>
      </c>
      <c r="M64" s="5">
        <f t="shared" si="32"/>
        <v>3054001.0882629347</v>
      </c>
      <c r="N64" s="33">
        <f t="shared" si="42"/>
        <v>32.52231163649671</v>
      </c>
      <c r="O64" s="4"/>
      <c r="Q64" s="27" t="s">
        <v>54</v>
      </c>
      <c r="R64" s="29">
        <f t="shared" si="33"/>
        <v>93904.797494029262</v>
      </c>
      <c r="S64" s="29">
        <f t="shared" si="34"/>
        <v>464719.38570770936</v>
      </c>
      <c r="T64" s="35">
        <f t="shared" si="35"/>
        <v>32.52231163649671</v>
      </c>
      <c r="U64" s="42">
        <v>0.92489605986448908</v>
      </c>
      <c r="V64" s="43">
        <f t="shared" si="47"/>
        <v>7.5103940135510916E-2</v>
      </c>
      <c r="W64" s="29">
        <f t="shared" si="43"/>
        <v>429817.12878370617</v>
      </c>
      <c r="X64" s="29">
        <f t="shared" si="36"/>
        <v>2432355.3100755252</v>
      </c>
      <c r="Y64" s="35">
        <f t="shared" si="44"/>
        <v>25.902354032872296</v>
      </c>
      <c r="Z64" s="36">
        <f t="shared" si="45"/>
        <v>6.6199576036244139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v>5045</v>
      </c>
      <c r="E65" s="49">
        <v>29</v>
      </c>
      <c r="F65" s="3">
        <f t="shared" si="37"/>
        <v>5.7482656095143711E-3</v>
      </c>
      <c r="G65" s="2">
        <v>0.5</v>
      </c>
      <c r="H65" s="3">
        <f t="shared" si="38"/>
        <v>2.8334147532975088E-2</v>
      </c>
      <c r="I65" s="3">
        <f t="shared" si="39"/>
        <v>0.97166585246702486</v>
      </c>
      <c r="J65" s="5">
        <f t="shared" si="46"/>
        <v>91982.956789054486</v>
      </c>
      <c r="K65" s="5">
        <f t="shared" si="40"/>
        <v>2606.2586681803423</v>
      </c>
      <c r="L65" s="5">
        <f t="shared" si="41"/>
        <v>453399.13727482152</v>
      </c>
      <c r="M65" s="5">
        <f t="shared" si="32"/>
        <v>2589281.7025552252</v>
      </c>
      <c r="N65" s="33">
        <f t="shared" si="42"/>
        <v>28.149581106565787</v>
      </c>
      <c r="O65" s="4"/>
      <c r="Q65" s="27" t="s">
        <v>56</v>
      </c>
      <c r="R65" s="29">
        <f t="shared" si="33"/>
        <v>91982.956789054486</v>
      </c>
      <c r="S65" s="29">
        <f t="shared" si="34"/>
        <v>453399.13727482152</v>
      </c>
      <c r="T65" s="35">
        <f t="shared" si="35"/>
        <v>28.149581106565787</v>
      </c>
      <c r="U65" s="42">
        <v>0.89970667843387275</v>
      </c>
      <c r="V65" s="43">
        <f t="shared" si="47"/>
        <v>0.10029332156612725</v>
      </c>
      <c r="W65" s="29">
        <f t="shared" si="43"/>
        <v>407926.23180231318</v>
      </c>
      <c r="X65" s="29">
        <f t="shared" si="36"/>
        <v>2002538.1812918191</v>
      </c>
      <c r="Y65" s="35">
        <f t="shared" si="44"/>
        <v>21.770752443675644</v>
      </c>
      <c r="Z65" s="36">
        <f t="shared" si="45"/>
        <v>6.3788286628901432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v>4384</v>
      </c>
      <c r="E66" s="49">
        <v>58</v>
      </c>
      <c r="F66" s="3">
        <f t="shared" si="37"/>
        <v>1.322992700729927E-2</v>
      </c>
      <c r="G66" s="2">
        <v>0.5</v>
      </c>
      <c r="H66" s="3">
        <f t="shared" si="38"/>
        <v>6.403179509825567E-2</v>
      </c>
      <c r="I66" s="3">
        <f t="shared" si="39"/>
        <v>0.93596820490174437</v>
      </c>
      <c r="J66" s="5">
        <f t="shared" si="46"/>
        <v>89376.698120874134</v>
      </c>
      <c r="K66" s="5">
        <f t="shared" si="40"/>
        <v>5722.9504206344654</v>
      </c>
      <c r="L66" s="5">
        <f t="shared" si="41"/>
        <v>432576.11455278459</v>
      </c>
      <c r="M66" s="5">
        <f t="shared" si="32"/>
        <v>2135882.5652804035</v>
      </c>
      <c r="N66" s="33">
        <f t="shared" si="42"/>
        <v>23.897532692378164</v>
      </c>
      <c r="O66" s="4"/>
      <c r="Q66" s="27" t="s">
        <v>58</v>
      </c>
      <c r="R66" s="29">
        <f t="shared" si="33"/>
        <v>89376.698120874134</v>
      </c>
      <c r="S66" s="29">
        <f t="shared" si="34"/>
        <v>432576.11455278459</v>
      </c>
      <c r="T66" s="35">
        <f t="shared" si="35"/>
        <v>23.897532692378164</v>
      </c>
      <c r="U66" s="42">
        <v>0.86438699185239576</v>
      </c>
      <c r="V66" s="43">
        <f t="shared" si="47"/>
        <v>0.13561300814760424</v>
      </c>
      <c r="W66" s="29">
        <f t="shared" si="43"/>
        <v>373913.16640547884</v>
      </c>
      <c r="X66" s="29">
        <f t="shared" si="36"/>
        <v>1594611.949489506</v>
      </c>
      <c r="Y66" s="35">
        <f t="shared" si="44"/>
        <v>17.841473035096165</v>
      </c>
      <c r="Z66" s="36">
        <f t="shared" si="45"/>
        <v>6.0560596572819989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v>3233</v>
      </c>
      <c r="E67" s="49">
        <v>46</v>
      </c>
      <c r="F67" s="3">
        <f t="shared" si="37"/>
        <v>1.4228270955768636E-2</v>
      </c>
      <c r="G67" s="2">
        <v>0.5</v>
      </c>
      <c r="H67" s="3">
        <f t="shared" si="38"/>
        <v>6.8697729988052569E-2</v>
      </c>
      <c r="I67" s="3">
        <f t="shared" si="39"/>
        <v>0.93130227001194743</v>
      </c>
      <c r="J67" s="5">
        <f t="shared" si="46"/>
        <v>83653.747700239677</v>
      </c>
      <c r="K67" s="5">
        <f t="shared" si="40"/>
        <v>5746.822571999739</v>
      </c>
      <c r="L67" s="5">
        <f t="shared" si="41"/>
        <v>403901.68207119906</v>
      </c>
      <c r="M67" s="5">
        <f t="shared" si="32"/>
        <v>1703306.4507276188</v>
      </c>
      <c r="N67" s="33">
        <f t="shared" si="42"/>
        <v>20.361388432125661</v>
      </c>
      <c r="O67" s="4"/>
      <c r="Q67" s="27" t="s">
        <v>60</v>
      </c>
      <c r="R67" s="29">
        <f t="shared" si="33"/>
        <v>83653.747700239677</v>
      </c>
      <c r="S67" s="29">
        <f t="shared" si="34"/>
        <v>403901.68207119906</v>
      </c>
      <c r="T67" s="35">
        <f t="shared" si="35"/>
        <v>20.361388432125661</v>
      </c>
      <c r="U67" s="42">
        <v>0.82345390469096191</v>
      </c>
      <c r="V67" s="43">
        <f t="shared" si="47"/>
        <v>0.17654609530903809</v>
      </c>
      <c r="W67" s="29">
        <f t="shared" si="43"/>
        <v>332594.41721277637</v>
      </c>
      <c r="X67" s="29">
        <f t="shared" si="36"/>
        <v>1220698.783084027</v>
      </c>
      <c r="Y67" s="35">
        <f t="shared" si="44"/>
        <v>14.592278488923331</v>
      </c>
      <c r="Z67" s="36">
        <f t="shared" si="45"/>
        <v>5.7691099432023307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v>2373</v>
      </c>
      <c r="E68" s="49">
        <v>58</v>
      </c>
      <c r="F68" s="3">
        <f t="shared" si="37"/>
        <v>2.4441635061104087E-2</v>
      </c>
      <c r="G68" s="2">
        <v>0.5</v>
      </c>
      <c r="H68" s="3">
        <f t="shared" si="38"/>
        <v>0.11517077045274027</v>
      </c>
      <c r="I68" s="3">
        <f t="shared" si="39"/>
        <v>0.88482922954725973</v>
      </c>
      <c r="J68" s="5">
        <f t="shared" si="46"/>
        <v>77906.925128239935</v>
      </c>
      <c r="K68" s="5">
        <f t="shared" si="40"/>
        <v>8972.600590623344</v>
      </c>
      <c r="L68" s="5">
        <f t="shared" si="41"/>
        <v>367103.12416464125</v>
      </c>
      <c r="M68" s="5">
        <f t="shared" si="32"/>
        <v>1299404.7686564196</v>
      </c>
      <c r="N68" s="33">
        <f t="shared" si="42"/>
        <v>16.678937931608949</v>
      </c>
      <c r="O68" s="4"/>
      <c r="Q68" s="27" t="s">
        <v>62</v>
      </c>
      <c r="R68" s="29">
        <f t="shared" si="33"/>
        <v>77906.925128239935</v>
      </c>
      <c r="S68" s="29">
        <f t="shared" si="34"/>
        <v>367103.12416464125</v>
      </c>
      <c r="T68" s="35">
        <f t="shared" si="35"/>
        <v>16.678937931608949</v>
      </c>
      <c r="U68" s="42">
        <v>0.7557222850963411</v>
      </c>
      <c r="V68" s="43">
        <f t="shared" si="47"/>
        <v>0.2442777149036589</v>
      </c>
      <c r="W68" s="29">
        <f t="shared" si="43"/>
        <v>277428.01185970852</v>
      </c>
      <c r="X68" s="29">
        <f t="shared" si="36"/>
        <v>888104.36587125063</v>
      </c>
      <c r="Y68" s="35">
        <f t="shared" si="44"/>
        <v>11.399556129437432</v>
      </c>
      <c r="Z68" s="36">
        <f t="shared" si="45"/>
        <v>5.2793818021715175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v>1626</v>
      </c>
      <c r="E69" s="49">
        <v>62</v>
      </c>
      <c r="F69" s="3">
        <f t="shared" si="37"/>
        <v>3.8130381303813035E-2</v>
      </c>
      <c r="G69" s="2">
        <v>0.5</v>
      </c>
      <c r="H69" s="3">
        <f t="shared" si="38"/>
        <v>0.17405951712521053</v>
      </c>
      <c r="I69" s="3">
        <f t="shared" si="39"/>
        <v>0.82594048287478949</v>
      </c>
      <c r="J69" s="5">
        <f t="shared" si="46"/>
        <v>68934.324537616587</v>
      </c>
      <c r="K69" s="5">
        <f t="shared" si="40"/>
        <v>11998.675242370095</v>
      </c>
      <c r="L69" s="5">
        <f t="shared" si="41"/>
        <v>314674.9345821577</v>
      </c>
      <c r="M69" s="5">
        <f t="shared" si="32"/>
        <v>932301.64449177822</v>
      </c>
      <c r="N69" s="33">
        <f t="shared" si="42"/>
        <v>13.524490893981749</v>
      </c>
      <c r="O69" s="4"/>
      <c r="Q69" s="27" t="s">
        <v>64</v>
      </c>
      <c r="R69" s="29">
        <f t="shared" si="33"/>
        <v>68934.324537616587</v>
      </c>
      <c r="S69" s="29">
        <f t="shared" si="34"/>
        <v>314674.9345821577</v>
      </c>
      <c r="T69" s="35">
        <f t="shared" si="35"/>
        <v>13.524490893981749</v>
      </c>
      <c r="U69" s="42">
        <v>0.69850988448397933</v>
      </c>
      <c r="V69" s="43">
        <f t="shared" si="47"/>
        <v>0.30149011551602067</v>
      </c>
      <c r="W69" s="29">
        <f t="shared" si="43"/>
        <v>219803.55220498671</v>
      </c>
      <c r="X69" s="29">
        <f t="shared" si="36"/>
        <v>610676.35401154216</v>
      </c>
      <c r="Y69" s="35">
        <f t="shared" si="44"/>
        <v>8.8588139233641705</v>
      </c>
      <c r="Z69" s="36">
        <f t="shared" si="45"/>
        <v>4.6656769706175787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v>990</v>
      </c>
      <c r="E70" s="49">
        <v>44</v>
      </c>
      <c r="F70" s="3">
        <f t="shared" si="37"/>
        <v>4.4444444444444446E-2</v>
      </c>
      <c r="G70" s="2">
        <v>0.5</v>
      </c>
      <c r="H70" s="3">
        <f t="shared" si="38"/>
        <v>0.2</v>
      </c>
      <c r="I70" s="3">
        <f t="shared" si="39"/>
        <v>0.8</v>
      </c>
      <c r="J70" s="5">
        <f t="shared" si="46"/>
        <v>56935.649295246491</v>
      </c>
      <c r="K70" s="5">
        <f t="shared" si="40"/>
        <v>11387.129859049299</v>
      </c>
      <c r="L70" s="5">
        <f t="shared" si="41"/>
        <v>256210.42182860922</v>
      </c>
      <c r="M70" s="5">
        <f t="shared" si="32"/>
        <v>617626.70990962058</v>
      </c>
      <c r="N70" s="33">
        <f t="shared" si="42"/>
        <v>10.847803047030251</v>
      </c>
      <c r="O70" s="4"/>
      <c r="Q70" s="27" t="s">
        <v>66</v>
      </c>
      <c r="R70" s="29">
        <f t="shared" si="33"/>
        <v>56935.649295246491</v>
      </c>
      <c r="S70" s="29">
        <f t="shared" si="34"/>
        <v>256210.42182860922</v>
      </c>
      <c r="T70" s="35">
        <f t="shared" si="35"/>
        <v>10.847803047030251</v>
      </c>
      <c r="U70" s="42">
        <v>0.67065690345363116</v>
      </c>
      <c r="V70" s="43">
        <f t="shared" si="47"/>
        <v>0.32934309654636884</v>
      </c>
      <c r="W70" s="29">
        <f t="shared" si="43"/>
        <v>171829.28813612368</v>
      </c>
      <c r="X70" s="29">
        <f t="shared" si="36"/>
        <v>390872.80180655548</v>
      </c>
      <c r="Y70" s="35">
        <f t="shared" si="44"/>
        <v>6.8651680738659655</v>
      </c>
      <c r="Z70" s="36">
        <f t="shared" si="45"/>
        <v>3.9826349731642852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v>522</v>
      </c>
      <c r="E71" s="49">
        <v>50</v>
      </c>
      <c r="F71" s="3">
        <f t="shared" si="37"/>
        <v>9.5785440613026823E-2</v>
      </c>
      <c r="G71" s="2">
        <v>0.5</v>
      </c>
      <c r="H71" s="3">
        <f t="shared" si="38"/>
        <v>0.38639876352395675</v>
      </c>
      <c r="I71" s="3">
        <f t="shared" si="39"/>
        <v>0.61360123647604325</v>
      </c>
      <c r="J71" s="5">
        <f t="shared" si="46"/>
        <v>45548.519436197195</v>
      </c>
      <c r="K71" s="5">
        <f t="shared" si="40"/>
        <v>17599.891590493509</v>
      </c>
      <c r="L71" s="5">
        <f t="shared" si="41"/>
        <v>183742.86820475219</v>
      </c>
      <c r="M71" s="5">
        <f>L71+M72</f>
        <v>361416.28808101133</v>
      </c>
      <c r="N71" s="33">
        <f t="shared" si="42"/>
        <v>7.9347538087878107</v>
      </c>
      <c r="O71" s="4"/>
      <c r="Q71" s="27" t="s">
        <v>68</v>
      </c>
      <c r="R71" s="29">
        <f t="shared" si="33"/>
        <v>45548.519436197195</v>
      </c>
      <c r="S71" s="29">
        <f t="shared" si="34"/>
        <v>183742.86820475219</v>
      </c>
      <c r="T71" s="35">
        <f t="shared" si="35"/>
        <v>7.9347538087878107</v>
      </c>
      <c r="U71" s="42">
        <v>0.63527807449444496</v>
      </c>
      <c r="V71" s="43">
        <f t="shared" si="47"/>
        <v>0.36472192550555504</v>
      </c>
      <c r="W71" s="29">
        <f t="shared" si="43"/>
        <v>116727.81551520154</v>
      </c>
      <c r="X71" s="29">
        <f>X72+W71</f>
        <v>219043.51367043183</v>
      </c>
      <c r="Y71" s="35">
        <f t="shared" si="44"/>
        <v>4.8090150104057825</v>
      </c>
      <c r="Z71" s="36">
        <f t="shared" si="45"/>
        <v>3.1257387983820282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v>356</v>
      </c>
      <c r="E72" s="50">
        <v>56</v>
      </c>
      <c r="F72" s="17">
        <f t="shared" si="37"/>
        <v>0.15730337078651685</v>
      </c>
      <c r="G72" s="12"/>
      <c r="H72" s="17">
        <v>1</v>
      </c>
      <c r="I72" s="17">
        <f t="shared" si="39"/>
        <v>0</v>
      </c>
      <c r="J72" s="21">
        <f t="shared" si="46"/>
        <v>27948.627845703686</v>
      </c>
      <c r="K72" s="21">
        <f t="shared" si="40"/>
        <v>27948.627845703686</v>
      </c>
      <c r="L72" s="21">
        <f>K72/F72</f>
        <v>177673.41987625914</v>
      </c>
      <c r="M72" s="21">
        <f>L72</f>
        <v>177673.41987625914</v>
      </c>
      <c r="N72" s="34">
        <f t="shared" si="42"/>
        <v>6.3571428571428568</v>
      </c>
      <c r="O72" s="4"/>
      <c r="Q72" s="30" t="s">
        <v>69</v>
      </c>
      <c r="R72" s="31">
        <f t="shared" si="33"/>
        <v>27948.627845703686</v>
      </c>
      <c r="S72" s="31">
        <f t="shared" si="34"/>
        <v>177673.41987625914</v>
      </c>
      <c r="T72" s="38">
        <f t="shared" si="35"/>
        <v>6.3571428571428568</v>
      </c>
      <c r="U72" s="44">
        <v>0.57586384179742911</v>
      </c>
      <c r="V72" s="45">
        <f t="shared" si="47"/>
        <v>0.42413615820257089</v>
      </c>
      <c r="W72" s="31">
        <f t="shared" si="43"/>
        <v>102315.69815523029</v>
      </c>
      <c r="X72" s="31">
        <f>W72</f>
        <v>102315.69815523029</v>
      </c>
      <c r="Y72" s="38">
        <f t="shared" si="44"/>
        <v>3.6608487085693704</v>
      </c>
      <c r="Z72" s="37">
        <f t="shared" si="45"/>
        <v>2.6962941485734864</v>
      </c>
    </row>
    <row r="73" spans="1:26" s="2" customFormat="1" ht="13.2" x14ac:dyDescent="0.25">
      <c r="B73" s="2" t="s">
        <v>70</v>
      </c>
      <c r="D73" s="25">
        <f>SUM(D54:D72)</f>
        <v>58379</v>
      </c>
      <c r="E73" s="25">
        <f>SUM(E54:E72)</f>
        <v>474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71.971652292092102</v>
      </c>
      <c r="F78" s="55">
        <f>$Y$4</f>
        <v>65.457823528231827</v>
      </c>
      <c r="G78" s="55">
        <f>E78-F78</f>
        <v>6.5138287638602748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77.423211195797137</v>
      </c>
      <c r="F79" s="55">
        <f>$Y$29</f>
        <v>68.824067304445791</v>
      </c>
      <c r="G79" s="55">
        <f t="shared" ref="G79:G80" si="48">E79-F79</f>
        <v>8.5991438913513463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74.451966687507948</v>
      </c>
      <c r="F80" s="55">
        <f>$Y$54</f>
        <v>66.357882773488512</v>
      </c>
      <c r="G80" s="55">
        <f t="shared" si="48"/>
        <v>8.0940839140194356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0B7DB-AE1E-4719-B475-928A544FED76}">
  <dimension ref="A1:Z80"/>
  <sheetViews>
    <sheetView tabSelected="1" topLeftCell="A46" workbookViewId="0">
      <selection activeCell="D54" sqref="D54:E7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1" t="s">
        <v>87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Q1" s="66" t="s">
        <v>90</v>
      </c>
      <c r="R1" s="67"/>
      <c r="S1" s="67"/>
      <c r="T1" s="67"/>
      <c r="U1" s="67"/>
      <c r="V1" s="67"/>
      <c r="W1" s="67"/>
      <c r="X1" s="67"/>
      <c r="Y1" s="67"/>
      <c r="Z1" s="68"/>
    </row>
    <row r="2" spans="1:26" s="9" customFormat="1" ht="35.549999999999997" customHeight="1" x14ac:dyDescent="0.25">
      <c r="A2" s="7"/>
      <c r="B2" s="62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70" t="s">
        <v>15</v>
      </c>
      <c r="V2" s="70" t="s">
        <v>16</v>
      </c>
      <c r="W2" s="71" t="s">
        <v>17</v>
      </c>
      <c r="X2" s="71" t="s">
        <v>18</v>
      </c>
      <c r="Y2" s="72" t="s">
        <v>19</v>
      </c>
      <c r="Z2" s="72" t="s">
        <v>20</v>
      </c>
    </row>
    <row r="3" spans="1:26" s="10" customFormat="1" ht="23.25" customHeight="1" thickBot="1" x14ac:dyDescent="0.35">
      <c r="B3" s="63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0"/>
      <c r="V3" s="70"/>
      <c r="W3" s="71"/>
      <c r="X3" s="71"/>
      <c r="Y3" s="72"/>
      <c r="Z3" s="72"/>
    </row>
    <row r="4" spans="1:26" s="2" customFormat="1" x14ac:dyDescent="0.25">
      <c r="A4" s="2">
        <v>1</v>
      </c>
      <c r="B4" s="1">
        <v>0</v>
      </c>
      <c r="C4" s="1">
        <v>1</v>
      </c>
      <c r="D4" s="56">
        <v>192</v>
      </c>
      <c r="E4" s="57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7440598.2308279984</v>
      </c>
      <c r="N4" s="32">
        <f>M4/J4</f>
        <v>74.405982308279988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74.405982308279988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6728948.6475824323</v>
      </c>
      <c r="Y4" s="40">
        <f>X4/R4</f>
        <v>67.289486475824319</v>
      </c>
      <c r="Z4" s="36">
        <f>T4-Y4</f>
        <v>7.1164958324556693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908</v>
      </c>
      <c r="E5" s="51">
        <v>2</v>
      </c>
      <c r="F5" s="3">
        <f t="shared" ref="F5:F22" si="5">E5/D5</f>
        <v>2.2026431718061676E-3</v>
      </c>
      <c r="G5" s="2">
        <v>0.4</v>
      </c>
      <c r="H5" s="3">
        <f t="shared" ref="H5:H21" si="6">C5*F5/(1+(1-G5)*C5*F5)</f>
        <v>8.7642418930762508E-3</v>
      </c>
      <c r="I5" s="3">
        <f t="shared" ref="I5:I22" si="7">1-H5</f>
        <v>0.99123575810692377</v>
      </c>
      <c r="J5" s="5">
        <f>I4*J4</f>
        <v>100000</v>
      </c>
      <c r="K5" s="5">
        <f t="shared" ref="K5:K22" si="8">J5*H5</f>
        <v>876.42418930762506</v>
      </c>
      <c r="L5" s="5">
        <f t="shared" ref="L5:L21" si="9">C5*(J6+G5*K5)</f>
        <v>397896.58194566169</v>
      </c>
      <c r="M5" s="5">
        <f t="shared" si="0"/>
        <v>7340598.2308279984</v>
      </c>
      <c r="N5" s="33">
        <f t="shared" ref="N5:N22" si="10">M5/J5</f>
        <v>73.405982308279988</v>
      </c>
      <c r="O5" s="4"/>
      <c r="Q5" s="27" t="s">
        <v>36</v>
      </c>
      <c r="R5" s="29">
        <f t="shared" si="1"/>
        <v>100000</v>
      </c>
      <c r="S5" s="29">
        <f t="shared" si="2"/>
        <v>397896.58194566169</v>
      </c>
      <c r="T5" s="35">
        <f t="shared" si="3"/>
        <v>73.405982308279988</v>
      </c>
      <c r="U5" s="42">
        <v>0.96680194174873568</v>
      </c>
      <c r="V5" s="43">
        <f>1-U5</f>
        <v>3.3198058251264317E-2</v>
      </c>
      <c r="W5" s="29">
        <f t="shared" ref="W5:W22" si="11">S5*U5</f>
        <v>384687.18804025062</v>
      </c>
      <c r="X5" s="29">
        <f t="shared" si="4"/>
        <v>6632268.4534075586</v>
      </c>
      <c r="Y5" s="35">
        <f t="shared" ref="Y5:Y22" si="12">X5/R5</f>
        <v>66.322684534075592</v>
      </c>
      <c r="Z5" s="36">
        <f t="shared" ref="Z5:Z22" si="13">T5-Y5</f>
        <v>7.0832977742043965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1565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99123.575810692375</v>
      </c>
      <c r="K6" s="5">
        <f t="shared" si="8"/>
        <v>0</v>
      </c>
      <c r="L6" s="5">
        <f t="shared" si="9"/>
        <v>495617.87905346189</v>
      </c>
      <c r="M6" s="5">
        <f t="shared" si="0"/>
        <v>6942701.6488823369</v>
      </c>
      <c r="N6" s="33">
        <f t="shared" si="10"/>
        <v>70.040871630192271</v>
      </c>
      <c r="O6" s="4"/>
      <c r="Q6" s="27" t="s">
        <v>38</v>
      </c>
      <c r="R6" s="29">
        <f t="shared" si="1"/>
        <v>99123.575810692375</v>
      </c>
      <c r="S6" s="29">
        <f t="shared" si="2"/>
        <v>495617.87905346189</v>
      </c>
      <c r="T6" s="35">
        <f t="shared" si="3"/>
        <v>70.040871630192271</v>
      </c>
      <c r="U6" s="42">
        <v>0.96680194174873568</v>
      </c>
      <c r="V6" s="43">
        <f>1-U6</f>
        <v>3.3198058251264317E-2</v>
      </c>
      <c r="W6" s="29">
        <f t="shared" si="11"/>
        <v>479164.32783427701</v>
      </c>
      <c r="X6" s="29">
        <f t="shared" si="4"/>
        <v>6247581.2653673077</v>
      </c>
      <c r="Y6" s="35">
        <f t="shared" si="12"/>
        <v>63.02820710684437</v>
      </c>
      <c r="Z6" s="36">
        <f t="shared" si="13"/>
        <v>7.012664523347901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2009</v>
      </c>
      <c r="E7" s="51">
        <v>1</v>
      </c>
      <c r="F7" s="3">
        <f t="shared" si="5"/>
        <v>4.9776007964161273E-4</v>
      </c>
      <c r="G7" s="2">
        <v>0.5</v>
      </c>
      <c r="H7" s="3">
        <f t="shared" si="6"/>
        <v>2.4857071836937605E-3</v>
      </c>
      <c r="I7" s="3">
        <f t="shared" si="7"/>
        <v>0.99751429281630621</v>
      </c>
      <c r="J7" s="5">
        <f t="shared" si="14"/>
        <v>99123.575810692375</v>
      </c>
      <c r="K7" s="5">
        <f t="shared" si="8"/>
        <v>246.39218446605111</v>
      </c>
      <c r="L7" s="5">
        <f t="shared" si="9"/>
        <v>495001.89859229675</v>
      </c>
      <c r="M7" s="5">
        <f t="shared" si="0"/>
        <v>6447083.7698288746</v>
      </c>
      <c r="N7" s="33">
        <f t="shared" si="10"/>
        <v>65.040871630192271</v>
      </c>
      <c r="O7" s="4"/>
      <c r="Q7" s="27" t="s">
        <v>40</v>
      </c>
      <c r="R7" s="29">
        <f t="shared" si="1"/>
        <v>99123.575810692375</v>
      </c>
      <c r="S7" s="29">
        <f t="shared" si="2"/>
        <v>495001.89859229675</v>
      </c>
      <c r="T7" s="35">
        <f t="shared" si="3"/>
        <v>65.040871630192271</v>
      </c>
      <c r="U7" s="42">
        <v>0.96680194174873568</v>
      </c>
      <c r="V7" s="43">
        <f>1-U7</f>
        <v>3.3198058251264317E-2</v>
      </c>
      <c r="W7" s="29">
        <f t="shared" si="11"/>
        <v>478568.79672834324</v>
      </c>
      <c r="X7" s="29">
        <f t="shared" si="4"/>
        <v>5768416.9375330303</v>
      </c>
      <c r="Y7" s="35">
        <f t="shared" si="12"/>
        <v>58.194197398100684</v>
      </c>
      <c r="Z7" s="36">
        <f t="shared" si="13"/>
        <v>6.846674232091587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1987</v>
      </c>
      <c r="E8" s="51">
        <v>1</v>
      </c>
      <c r="F8" s="3">
        <f t="shared" si="5"/>
        <v>5.0327126321087065E-4</v>
      </c>
      <c r="G8" s="2">
        <v>0.5</v>
      </c>
      <c r="H8" s="3">
        <f t="shared" si="6"/>
        <v>2.5131942699170647E-3</v>
      </c>
      <c r="I8" s="3">
        <f t="shared" si="7"/>
        <v>0.99748680573008297</v>
      </c>
      <c r="J8" s="5">
        <f t="shared" si="14"/>
        <v>98877.183626226324</v>
      </c>
      <c r="K8" s="5">
        <f t="shared" si="8"/>
        <v>248.49757131496941</v>
      </c>
      <c r="L8" s="5">
        <f t="shared" si="9"/>
        <v>493764.67420284427</v>
      </c>
      <c r="M8" s="5">
        <f t="shared" si="0"/>
        <v>5952081.8712365776</v>
      </c>
      <c r="N8" s="33">
        <f t="shared" si="10"/>
        <v>60.196717310805759</v>
      </c>
      <c r="O8" s="4"/>
      <c r="Q8" s="27" t="s">
        <v>42</v>
      </c>
      <c r="R8" s="29">
        <f t="shared" si="1"/>
        <v>98877.183626226324</v>
      </c>
      <c r="S8" s="29">
        <f t="shared" si="2"/>
        <v>493764.67420284427</v>
      </c>
      <c r="T8" s="35">
        <f t="shared" si="3"/>
        <v>60.196717310805759</v>
      </c>
      <c r="U8" s="42">
        <v>0.96680194174873568</v>
      </c>
      <c r="V8" s="43">
        <f>1-U8</f>
        <v>3.3198058251264317E-2</v>
      </c>
      <c r="W8" s="29">
        <f t="shared" si="11"/>
        <v>477372.64578624169</v>
      </c>
      <c r="X8" s="29">
        <f t="shared" si="4"/>
        <v>5289848.1408046875</v>
      </c>
      <c r="Y8" s="35">
        <f t="shared" si="12"/>
        <v>53.499178949122097</v>
      </c>
      <c r="Z8" s="36">
        <f t="shared" si="13"/>
        <v>6.6975383616836623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1863</v>
      </c>
      <c r="E9" s="51">
        <v>4</v>
      </c>
      <c r="F9" s="3">
        <f t="shared" si="5"/>
        <v>2.1470746108427268E-3</v>
      </c>
      <c r="G9" s="2">
        <v>0.5</v>
      </c>
      <c r="H9" s="3">
        <f t="shared" si="6"/>
        <v>1.0678056593699945E-2</v>
      </c>
      <c r="I9" s="3">
        <f t="shared" si="7"/>
        <v>0.98932194340630009</v>
      </c>
      <c r="J9" s="5">
        <f t="shared" si="14"/>
        <v>98628.686054911363</v>
      </c>
      <c r="K9" s="5">
        <f t="shared" si="8"/>
        <v>1053.1626914566082</v>
      </c>
      <c r="L9" s="5">
        <f t="shared" si="9"/>
        <v>490510.52354591538</v>
      </c>
      <c r="M9" s="5">
        <f t="shared" si="0"/>
        <v>5458317.1970337331</v>
      </c>
      <c r="N9" s="33">
        <f t="shared" si="10"/>
        <v>55.342085709170085</v>
      </c>
      <c r="O9" s="4"/>
      <c r="Q9" s="27" t="s">
        <v>44</v>
      </c>
      <c r="R9" s="29">
        <f t="shared" si="1"/>
        <v>98628.686054911363</v>
      </c>
      <c r="S9" s="29">
        <f t="shared" si="2"/>
        <v>490510.52354591538</v>
      </c>
      <c r="T9" s="35">
        <f t="shared" si="3"/>
        <v>55.342085709170085</v>
      </c>
      <c r="U9" s="42">
        <v>0.9555940589531835</v>
      </c>
      <c r="V9" s="43">
        <f t="shared" ref="V9:V22" si="15">1-U9</f>
        <v>4.4405941046816499E-2</v>
      </c>
      <c r="W9" s="29">
        <f t="shared" si="11"/>
        <v>468728.94215449237</v>
      </c>
      <c r="X9" s="29">
        <f t="shared" si="4"/>
        <v>4812475.4950184459</v>
      </c>
      <c r="Y9" s="35">
        <f t="shared" si="12"/>
        <v>48.793872122955264</v>
      </c>
      <c r="Z9" s="36">
        <f t="shared" si="13"/>
        <v>6.5482135862148212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2157</v>
      </c>
      <c r="E10" s="51">
        <v>2</v>
      </c>
      <c r="F10" s="3">
        <f t="shared" si="5"/>
        <v>9.2721372276309685E-4</v>
      </c>
      <c r="G10" s="2">
        <v>0.5</v>
      </c>
      <c r="H10" s="3">
        <f t="shared" si="6"/>
        <v>4.6253469010175763E-3</v>
      </c>
      <c r="I10" s="3">
        <f t="shared" si="7"/>
        <v>0.99537465309898243</v>
      </c>
      <c r="J10" s="5">
        <f t="shared" si="14"/>
        <v>97575.523363454762</v>
      </c>
      <c r="K10" s="5">
        <f t="shared" si="8"/>
        <v>451.3206446043236</v>
      </c>
      <c r="L10" s="5">
        <f t="shared" si="9"/>
        <v>486749.31520576304</v>
      </c>
      <c r="M10" s="5">
        <f t="shared" si="0"/>
        <v>4967806.6734878179</v>
      </c>
      <c r="N10" s="33">
        <f t="shared" si="10"/>
        <v>50.91242662346226</v>
      </c>
      <c r="O10" s="4"/>
      <c r="Q10" s="27" t="s">
        <v>46</v>
      </c>
      <c r="R10" s="29">
        <f t="shared" si="1"/>
        <v>97575.523363454762</v>
      </c>
      <c r="S10" s="29">
        <f t="shared" si="2"/>
        <v>486749.31520576304</v>
      </c>
      <c r="T10" s="35">
        <f t="shared" si="3"/>
        <v>50.91242662346226</v>
      </c>
      <c r="U10" s="42">
        <v>0.96363095511775332</v>
      </c>
      <c r="V10" s="43">
        <f t="shared" si="15"/>
        <v>3.6369044882246682E-2</v>
      </c>
      <c r="W10" s="29">
        <f t="shared" si="11"/>
        <v>469046.70751464181</v>
      </c>
      <c r="X10" s="29">
        <f t="shared" si="4"/>
        <v>4343746.5528639536</v>
      </c>
      <c r="Y10" s="35">
        <f t="shared" si="12"/>
        <v>44.516764072933782</v>
      </c>
      <c r="Z10" s="36">
        <f t="shared" si="13"/>
        <v>6.3956625505284777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2300</v>
      </c>
      <c r="E11" s="51">
        <v>2</v>
      </c>
      <c r="F11" s="3">
        <f t="shared" si="5"/>
        <v>8.6956521739130438E-4</v>
      </c>
      <c r="G11" s="2">
        <v>0.5</v>
      </c>
      <c r="H11" s="3">
        <f t="shared" si="6"/>
        <v>4.3383947939262466E-3</v>
      </c>
      <c r="I11" s="3">
        <f t="shared" si="7"/>
        <v>0.99566160520607372</v>
      </c>
      <c r="J11" s="5">
        <f t="shared" si="14"/>
        <v>97124.202718850443</v>
      </c>
      <c r="K11" s="5">
        <f t="shared" si="8"/>
        <v>421.36313543969817</v>
      </c>
      <c r="L11" s="5">
        <f t="shared" si="9"/>
        <v>484567.60575565288</v>
      </c>
      <c r="M11" s="5">
        <f t="shared" si="0"/>
        <v>4481057.3582820548</v>
      </c>
      <c r="N11" s="33">
        <f t="shared" si="10"/>
        <v>46.1373914311921</v>
      </c>
      <c r="O11" s="4"/>
      <c r="Q11" s="27" t="s">
        <v>48</v>
      </c>
      <c r="R11" s="29">
        <f t="shared" si="1"/>
        <v>97124.202718850443</v>
      </c>
      <c r="S11" s="29">
        <f t="shared" si="2"/>
        <v>484567.60575565288</v>
      </c>
      <c r="T11" s="35">
        <f t="shared" si="3"/>
        <v>46.1373914311921</v>
      </c>
      <c r="U11" s="42">
        <v>0.96005435016735896</v>
      </c>
      <c r="V11" s="43">
        <f t="shared" si="15"/>
        <v>3.9945649832641039E-2</v>
      </c>
      <c r="W11" s="29">
        <f t="shared" si="11"/>
        <v>465211.2378558963</v>
      </c>
      <c r="X11" s="29">
        <f t="shared" si="4"/>
        <v>3874699.8453493114</v>
      </c>
      <c r="Y11" s="35">
        <f t="shared" si="12"/>
        <v>39.894276986402346</v>
      </c>
      <c r="Z11" s="36">
        <f t="shared" si="13"/>
        <v>6.2431144447897537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2113</v>
      </c>
      <c r="E12" s="51">
        <v>6</v>
      </c>
      <c r="F12" s="3">
        <f t="shared" si="5"/>
        <v>2.8395646000946521E-3</v>
      </c>
      <c r="G12" s="2">
        <v>0.5</v>
      </c>
      <c r="H12" s="3">
        <f t="shared" si="6"/>
        <v>1.4097744360902255E-2</v>
      </c>
      <c r="I12" s="3">
        <f t="shared" si="7"/>
        <v>0.98590225563909772</v>
      </c>
      <c r="J12" s="5">
        <f t="shared" si="14"/>
        <v>96702.839583410736</v>
      </c>
      <c r="K12" s="5">
        <f t="shared" si="8"/>
        <v>1363.2919114202641</v>
      </c>
      <c r="L12" s="5">
        <f t="shared" si="9"/>
        <v>480105.96813850303</v>
      </c>
      <c r="M12" s="5">
        <f t="shared" si="0"/>
        <v>3996489.752526402</v>
      </c>
      <c r="N12" s="33">
        <f t="shared" si="10"/>
        <v>41.327532570325836</v>
      </c>
      <c r="O12" s="4"/>
      <c r="Q12" s="27" t="s">
        <v>50</v>
      </c>
      <c r="R12" s="29">
        <f t="shared" si="1"/>
        <v>96702.839583410736</v>
      </c>
      <c r="S12" s="29">
        <f t="shared" si="2"/>
        <v>480105.96813850303</v>
      </c>
      <c r="T12" s="35">
        <f t="shared" si="3"/>
        <v>41.327532570325836</v>
      </c>
      <c r="U12" s="42">
        <v>0.94127750867207383</v>
      </c>
      <c r="V12" s="43">
        <f t="shared" si="15"/>
        <v>5.8722491327926174E-2</v>
      </c>
      <c r="W12" s="29">
        <f t="shared" si="11"/>
        <v>451912.94958800421</v>
      </c>
      <c r="X12" s="29">
        <f t="shared" si="4"/>
        <v>3409488.607493415</v>
      </c>
      <c r="Y12" s="35">
        <f t="shared" si="12"/>
        <v>35.257378399447838</v>
      </c>
      <c r="Z12" s="36">
        <f t="shared" si="13"/>
        <v>6.0701541708779985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2299</v>
      </c>
      <c r="E13" s="51">
        <v>19</v>
      </c>
      <c r="F13" s="3">
        <f t="shared" si="5"/>
        <v>8.2644628099173556E-3</v>
      </c>
      <c r="G13" s="2">
        <v>0.5</v>
      </c>
      <c r="H13" s="3">
        <f t="shared" si="6"/>
        <v>4.048582995951417E-2</v>
      </c>
      <c r="I13" s="3">
        <f t="shared" si="7"/>
        <v>0.95951417004048578</v>
      </c>
      <c r="J13" s="5">
        <f t="shared" si="14"/>
        <v>95339.547671990469</v>
      </c>
      <c r="K13" s="5">
        <f t="shared" si="8"/>
        <v>3859.9007154652013</v>
      </c>
      <c r="L13" s="5">
        <f t="shared" si="9"/>
        <v>467047.98657128931</v>
      </c>
      <c r="M13" s="5">
        <f t="shared" si="0"/>
        <v>3516383.7843878991</v>
      </c>
      <c r="N13" s="33">
        <f t="shared" si="10"/>
        <v>36.882740376383886</v>
      </c>
      <c r="O13" s="4"/>
      <c r="Q13" s="27" t="s">
        <v>52</v>
      </c>
      <c r="R13" s="29">
        <f t="shared" si="1"/>
        <v>95339.547671990469</v>
      </c>
      <c r="S13" s="29">
        <f t="shared" si="2"/>
        <v>467047.98657128931</v>
      </c>
      <c r="T13" s="35">
        <f t="shared" si="3"/>
        <v>36.882740376383886</v>
      </c>
      <c r="U13" s="42">
        <v>0.95386474178345915</v>
      </c>
      <c r="V13" s="43">
        <f t="shared" si="15"/>
        <v>4.6135258216540853E-2</v>
      </c>
      <c r="W13" s="29">
        <f t="shared" si="11"/>
        <v>445500.60711130738</v>
      </c>
      <c r="X13" s="29">
        <f t="shared" si="4"/>
        <v>2957575.657905411</v>
      </c>
      <c r="Y13" s="35">
        <f t="shared" si="12"/>
        <v>31.021498739230001</v>
      </c>
      <c r="Z13" s="36">
        <f t="shared" si="13"/>
        <v>5.8612416371538849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2427</v>
      </c>
      <c r="E14" s="51">
        <v>11</v>
      </c>
      <c r="F14" s="3">
        <f t="shared" si="5"/>
        <v>4.5323444581788219E-3</v>
      </c>
      <c r="G14" s="2">
        <v>0.5</v>
      </c>
      <c r="H14" s="3">
        <f t="shared" si="6"/>
        <v>2.2407822367080873E-2</v>
      </c>
      <c r="I14" s="3">
        <f t="shared" si="7"/>
        <v>0.97759217763291917</v>
      </c>
      <c r="J14" s="5">
        <f t="shared" si="14"/>
        <v>91479.646956525263</v>
      </c>
      <c r="K14" s="5">
        <f t="shared" si="8"/>
        <v>2049.8596792050885</v>
      </c>
      <c r="L14" s="5">
        <f t="shared" si="9"/>
        <v>452273.58558461361</v>
      </c>
      <c r="M14" s="5">
        <f t="shared" si="0"/>
        <v>3049335.79781661</v>
      </c>
      <c r="N14" s="33">
        <f t="shared" si="10"/>
        <v>33.333488915471818</v>
      </c>
      <c r="O14" s="4"/>
      <c r="Q14" s="27" t="s">
        <v>54</v>
      </c>
      <c r="R14" s="29">
        <f t="shared" si="1"/>
        <v>91479.646956525263</v>
      </c>
      <c r="S14" s="29">
        <f t="shared" si="2"/>
        <v>452273.58558461361</v>
      </c>
      <c r="T14" s="35">
        <f t="shared" si="3"/>
        <v>33.333488915471818</v>
      </c>
      <c r="U14" s="42">
        <v>0.94210046609890041</v>
      </c>
      <c r="V14" s="43">
        <f t="shared" si="15"/>
        <v>5.7899533901099587E-2</v>
      </c>
      <c r="W14" s="29">
        <f t="shared" si="11"/>
        <v>426087.15578348539</v>
      </c>
      <c r="X14" s="29">
        <f t="shared" si="4"/>
        <v>2512075.0507941036</v>
      </c>
      <c r="Y14" s="35">
        <f t="shared" si="12"/>
        <v>27.460480384100528</v>
      </c>
      <c r="Z14" s="36">
        <f t="shared" si="13"/>
        <v>5.8730085313712905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2515</v>
      </c>
      <c r="E15" s="51">
        <v>16</v>
      </c>
      <c r="F15" s="3">
        <f t="shared" si="5"/>
        <v>6.3618290258449306E-3</v>
      </c>
      <c r="G15" s="2">
        <v>0.5</v>
      </c>
      <c r="H15" s="3">
        <f t="shared" si="6"/>
        <v>3.1311154598825837E-2</v>
      </c>
      <c r="I15" s="3">
        <f t="shared" si="7"/>
        <v>0.96868884540117417</v>
      </c>
      <c r="J15" s="5">
        <f t="shared" si="14"/>
        <v>89429.787277320182</v>
      </c>
      <c r="K15" s="5">
        <f t="shared" si="8"/>
        <v>2800.1498951802801</v>
      </c>
      <c r="L15" s="5">
        <f t="shared" si="9"/>
        <v>440148.56164865021</v>
      </c>
      <c r="M15" s="5">
        <f t="shared" si="0"/>
        <v>2597062.2122319965</v>
      </c>
      <c r="N15" s="33">
        <f t="shared" si="10"/>
        <v>29.040236942290299</v>
      </c>
      <c r="O15" s="4"/>
      <c r="Q15" s="27" t="s">
        <v>56</v>
      </c>
      <c r="R15" s="29">
        <f t="shared" si="1"/>
        <v>89429.787277320182</v>
      </c>
      <c r="S15" s="29">
        <f t="shared" si="2"/>
        <v>440148.56164865021</v>
      </c>
      <c r="T15" s="35">
        <f t="shared" si="3"/>
        <v>29.040236942290299</v>
      </c>
      <c r="U15" s="42">
        <v>0.91645683631107144</v>
      </c>
      <c r="V15" s="43">
        <f t="shared" si="15"/>
        <v>8.3543163688928557E-2</v>
      </c>
      <c r="W15" s="29">
        <f t="shared" si="11"/>
        <v>403377.15831539058</v>
      </c>
      <c r="X15" s="29">
        <f t="shared" si="4"/>
        <v>2085987.8950106183</v>
      </c>
      <c r="Y15" s="35">
        <f t="shared" si="12"/>
        <v>23.325426108216124</v>
      </c>
      <c r="Z15" s="36">
        <f t="shared" si="13"/>
        <v>5.714810834074175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2242</v>
      </c>
      <c r="E16" s="51">
        <v>21</v>
      </c>
      <c r="F16" s="3">
        <f t="shared" si="5"/>
        <v>9.3666369313113295E-3</v>
      </c>
      <c r="G16" s="2">
        <v>0.5</v>
      </c>
      <c r="H16" s="3">
        <f t="shared" si="6"/>
        <v>4.5761603835258229E-2</v>
      </c>
      <c r="I16" s="3">
        <f t="shared" si="7"/>
        <v>0.95423839616474182</v>
      </c>
      <c r="J16" s="5">
        <f t="shared" si="14"/>
        <v>86629.637382139903</v>
      </c>
      <c r="K16" s="5">
        <f t="shared" si="8"/>
        <v>3964.3111462735628</v>
      </c>
      <c r="L16" s="5">
        <f t="shared" si="9"/>
        <v>423237.40904501569</v>
      </c>
      <c r="M16" s="5">
        <f t="shared" si="0"/>
        <v>2156913.6505833464</v>
      </c>
      <c r="N16" s="33">
        <f t="shared" si="10"/>
        <v>24.898103186889582</v>
      </c>
      <c r="O16" s="4"/>
      <c r="Q16" s="27" t="s">
        <v>58</v>
      </c>
      <c r="R16" s="29">
        <f t="shared" si="1"/>
        <v>86629.637382139903</v>
      </c>
      <c r="S16" s="29">
        <f t="shared" si="2"/>
        <v>423237.40904501569</v>
      </c>
      <c r="T16" s="35">
        <f t="shared" si="3"/>
        <v>24.898103186889582</v>
      </c>
      <c r="U16" s="42">
        <v>0.8859396016463057</v>
      </c>
      <c r="V16" s="43">
        <f t="shared" si="15"/>
        <v>0.1140603983536943</v>
      </c>
      <c r="W16" s="29">
        <f t="shared" si="11"/>
        <v>374962.78157115576</v>
      </c>
      <c r="X16" s="29">
        <f t="shared" si="4"/>
        <v>1682610.7366952277</v>
      </c>
      <c r="Y16" s="35">
        <f t="shared" si="12"/>
        <v>19.423037975709281</v>
      </c>
      <c r="Z16" s="36">
        <f t="shared" si="13"/>
        <v>5.4750652111803007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1615</v>
      </c>
      <c r="E17" s="51">
        <v>22</v>
      </c>
      <c r="F17" s="3">
        <f t="shared" si="5"/>
        <v>1.3622291021671827E-2</v>
      </c>
      <c r="G17" s="2">
        <v>0.5</v>
      </c>
      <c r="H17" s="3">
        <f t="shared" si="6"/>
        <v>6.5868263473053898E-2</v>
      </c>
      <c r="I17" s="3">
        <f t="shared" si="7"/>
        <v>0.93413173652694614</v>
      </c>
      <c r="J17" s="5">
        <f t="shared" si="14"/>
        <v>82665.326235866349</v>
      </c>
      <c r="K17" s="5">
        <f t="shared" si="8"/>
        <v>5445.0214885899995</v>
      </c>
      <c r="L17" s="5">
        <f t="shared" si="9"/>
        <v>399714.07745785674</v>
      </c>
      <c r="M17" s="5">
        <f t="shared" si="0"/>
        <v>1733676.2415383304</v>
      </c>
      <c r="N17" s="33">
        <f t="shared" si="10"/>
        <v>20.972230080985675</v>
      </c>
      <c r="O17" s="4"/>
      <c r="Q17" s="27" t="s">
        <v>60</v>
      </c>
      <c r="R17" s="29">
        <f t="shared" si="1"/>
        <v>82665.326235866349</v>
      </c>
      <c r="S17" s="29">
        <f t="shared" si="2"/>
        <v>399714.07745785674</v>
      </c>
      <c r="T17" s="35">
        <f t="shared" si="3"/>
        <v>20.972230080985675</v>
      </c>
      <c r="U17" s="42">
        <v>0.85631920960893304</v>
      </c>
      <c r="V17" s="43">
        <f t="shared" si="15"/>
        <v>0.14368079039106696</v>
      </c>
      <c r="W17" s="29">
        <f t="shared" si="11"/>
        <v>342282.84287827573</v>
      </c>
      <c r="X17" s="29">
        <f t="shared" si="4"/>
        <v>1307647.955124072</v>
      </c>
      <c r="Y17" s="35">
        <f t="shared" si="12"/>
        <v>15.818578534281734</v>
      </c>
      <c r="Z17" s="36">
        <f t="shared" si="13"/>
        <v>5.1536515467039408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1194</v>
      </c>
      <c r="E18" s="51">
        <v>30</v>
      </c>
      <c r="F18" s="3">
        <f t="shared" si="5"/>
        <v>2.5125628140703519E-2</v>
      </c>
      <c r="G18" s="2">
        <v>0.5</v>
      </c>
      <c r="H18" s="3">
        <f t="shared" si="6"/>
        <v>0.11820330969267141</v>
      </c>
      <c r="I18" s="3">
        <f t="shared" si="7"/>
        <v>0.88179669030732855</v>
      </c>
      <c r="J18" s="5">
        <f t="shared" si="14"/>
        <v>77220.304747276357</v>
      </c>
      <c r="K18" s="5">
        <f t="shared" si="8"/>
        <v>9127.6955966047717</v>
      </c>
      <c r="L18" s="5">
        <f t="shared" si="9"/>
        <v>363282.28474486992</v>
      </c>
      <c r="M18" s="5">
        <f t="shared" si="0"/>
        <v>1333962.1640804738</v>
      </c>
      <c r="N18" s="33">
        <f t="shared" si="10"/>
        <v>17.27475912515774</v>
      </c>
      <c r="O18" s="4"/>
      <c r="Q18" s="27" t="s">
        <v>62</v>
      </c>
      <c r="R18" s="29">
        <f t="shared" si="1"/>
        <v>77220.304747276357</v>
      </c>
      <c r="S18" s="29">
        <f t="shared" si="2"/>
        <v>363282.28474486992</v>
      </c>
      <c r="T18" s="35">
        <f t="shared" si="3"/>
        <v>17.27475912515774</v>
      </c>
      <c r="U18" s="42">
        <v>0.77613843304153718</v>
      </c>
      <c r="V18" s="43">
        <f t="shared" si="15"/>
        <v>0.22386156695846282</v>
      </c>
      <c r="W18" s="29">
        <f t="shared" si="11"/>
        <v>281957.34323363286</v>
      </c>
      <c r="X18" s="29">
        <f t="shared" si="4"/>
        <v>965365.11224579636</v>
      </c>
      <c r="Y18" s="35">
        <f t="shared" si="12"/>
        <v>12.501441368370743</v>
      </c>
      <c r="Z18" s="36">
        <f t="shared" si="13"/>
        <v>4.7733177567869962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815</v>
      </c>
      <c r="E19" s="51">
        <v>22</v>
      </c>
      <c r="F19" s="3">
        <f t="shared" si="5"/>
        <v>2.6993865030674847E-2</v>
      </c>
      <c r="G19" s="2">
        <v>0.5</v>
      </c>
      <c r="H19" s="3">
        <f t="shared" si="6"/>
        <v>0.12643678160919539</v>
      </c>
      <c r="I19" s="3">
        <f t="shared" si="7"/>
        <v>0.87356321839080464</v>
      </c>
      <c r="J19" s="5">
        <f t="shared" si="14"/>
        <v>68092.609150671589</v>
      </c>
      <c r="K19" s="5">
        <f t="shared" si="8"/>
        <v>8609.4103523837639</v>
      </c>
      <c r="L19" s="5">
        <f t="shared" si="9"/>
        <v>318939.51987239858</v>
      </c>
      <c r="M19" s="5">
        <f t="shared" si="0"/>
        <v>970679.87933560391</v>
      </c>
      <c r="N19" s="33">
        <f t="shared" si="10"/>
        <v>14.255289838985854</v>
      </c>
      <c r="O19" s="4"/>
      <c r="Q19" s="27" t="s">
        <v>64</v>
      </c>
      <c r="R19" s="29">
        <f t="shared" si="1"/>
        <v>68092.609150671589</v>
      </c>
      <c r="S19" s="29">
        <f t="shared" si="2"/>
        <v>318939.51987239858</v>
      </c>
      <c r="T19" s="35">
        <f t="shared" si="3"/>
        <v>14.255289838985854</v>
      </c>
      <c r="U19" s="42">
        <v>0.73716277889453141</v>
      </c>
      <c r="V19" s="43">
        <f t="shared" si="15"/>
        <v>0.26283722110546859</v>
      </c>
      <c r="W19" s="29">
        <f t="shared" si="11"/>
        <v>235110.34276842498</v>
      </c>
      <c r="X19" s="29">
        <f t="shared" si="4"/>
        <v>683407.76901216351</v>
      </c>
      <c r="Y19" s="35">
        <f t="shared" si="12"/>
        <v>10.036445622166664</v>
      </c>
      <c r="Z19" s="36">
        <f t="shared" si="13"/>
        <v>4.2188442168191909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467</v>
      </c>
      <c r="E20" s="51">
        <v>32</v>
      </c>
      <c r="F20" s="3">
        <f t="shared" si="5"/>
        <v>6.852248394004283E-2</v>
      </c>
      <c r="G20" s="2">
        <v>0.5</v>
      </c>
      <c r="H20" s="3">
        <f t="shared" si="6"/>
        <v>0.29250457038391231</v>
      </c>
      <c r="I20" s="3">
        <f t="shared" si="7"/>
        <v>0.70749542961608769</v>
      </c>
      <c r="J20" s="5">
        <f t="shared" si="14"/>
        <v>59483.198798287827</v>
      </c>
      <c r="K20" s="5">
        <f t="shared" si="8"/>
        <v>17399.107509554029</v>
      </c>
      <c r="L20" s="5">
        <f t="shared" si="9"/>
        <v>253918.22521755408</v>
      </c>
      <c r="M20" s="5">
        <f t="shared" si="0"/>
        <v>651740.35946320533</v>
      </c>
      <c r="N20" s="33">
        <f t="shared" si="10"/>
        <v>10.956713368312753</v>
      </c>
      <c r="O20" s="4"/>
      <c r="Q20" s="27" t="s">
        <v>66</v>
      </c>
      <c r="R20" s="29">
        <f t="shared" si="1"/>
        <v>59483.198798287827</v>
      </c>
      <c r="S20" s="29">
        <f t="shared" si="2"/>
        <v>253918.22521755408</v>
      </c>
      <c r="T20" s="35">
        <f t="shared" si="3"/>
        <v>10.956713368312753</v>
      </c>
      <c r="U20" s="42">
        <v>0.7271372759570951</v>
      </c>
      <c r="V20" s="43">
        <f t="shared" si="15"/>
        <v>0.2728627240429049</v>
      </c>
      <c r="W20" s="29">
        <f t="shared" si="11"/>
        <v>184633.40660055244</v>
      </c>
      <c r="X20" s="29">
        <f t="shared" si="4"/>
        <v>448297.4262437385</v>
      </c>
      <c r="Y20" s="35">
        <f t="shared" si="12"/>
        <v>7.5365386411707629</v>
      </c>
      <c r="Z20" s="36">
        <f t="shared" si="13"/>
        <v>3.4201747271419904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228</v>
      </c>
      <c r="E21" s="51">
        <v>16</v>
      </c>
      <c r="F21" s="3">
        <f t="shared" si="5"/>
        <v>7.0175438596491224E-2</v>
      </c>
      <c r="G21" s="2">
        <v>0.5</v>
      </c>
      <c r="H21" s="3">
        <f t="shared" si="6"/>
        <v>0.29850746268656714</v>
      </c>
      <c r="I21" s="3">
        <f t="shared" si="7"/>
        <v>0.70149253731343286</v>
      </c>
      <c r="J21" s="5">
        <f t="shared" si="14"/>
        <v>42084.091288733798</v>
      </c>
      <c r="K21" s="5">
        <f t="shared" si="8"/>
        <v>12562.415310069789</v>
      </c>
      <c r="L21" s="5">
        <f t="shared" si="9"/>
        <v>179014.41816849454</v>
      </c>
      <c r="M21" s="5">
        <f>L21+M22</f>
        <v>397822.13424565131</v>
      </c>
      <c r="N21" s="33">
        <f t="shared" si="10"/>
        <v>9.4530289727831445</v>
      </c>
      <c r="O21" s="4"/>
      <c r="Q21" s="27" t="s">
        <v>68</v>
      </c>
      <c r="R21" s="29">
        <f t="shared" si="1"/>
        <v>42084.091288733798</v>
      </c>
      <c r="S21" s="29">
        <f t="shared" si="2"/>
        <v>179014.41816849454</v>
      </c>
      <c r="T21" s="35">
        <f t="shared" si="3"/>
        <v>9.4530289727831445</v>
      </c>
      <c r="U21" s="42">
        <v>0.68635947845240242</v>
      </c>
      <c r="V21" s="43">
        <f t="shared" si="15"/>
        <v>0.31364052154759758</v>
      </c>
      <c r="W21" s="29">
        <f t="shared" si="11"/>
        <v>122868.24268958818</v>
      </c>
      <c r="X21" s="29">
        <f>X22+W21</f>
        <v>263664.01964318607</v>
      </c>
      <c r="Y21" s="35">
        <f t="shared" si="12"/>
        <v>6.2651707942134118</v>
      </c>
      <c r="Z21" s="36">
        <f t="shared" si="13"/>
        <v>3.1878581785697326</v>
      </c>
    </row>
    <row r="22" spans="1:26" s="2" customFormat="1" x14ac:dyDescent="0.25">
      <c r="A22" s="12">
        <v>19</v>
      </c>
      <c r="B22" s="13" t="s">
        <v>69</v>
      </c>
      <c r="C22" s="12"/>
      <c r="D22" s="58">
        <v>126</v>
      </c>
      <c r="E22" s="59">
        <v>17</v>
      </c>
      <c r="F22" s="17">
        <f t="shared" si="5"/>
        <v>0.13492063492063491</v>
      </c>
      <c r="G22" s="12"/>
      <c r="H22" s="17">
        <v>1</v>
      </c>
      <c r="I22" s="17">
        <f t="shared" si="7"/>
        <v>0</v>
      </c>
      <c r="J22" s="21">
        <f t="shared" si="14"/>
        <v>29521.67597866401</v>
      </c>
      <c r="K22" s="21">
        <f t="shared" si="8"/>
        <v>29521.67597866401</v>
      </c>
      <c r="L22" s="21">
        <f>K22/F22</f>
        <v>218807.7160771568</v>
      </c>
      <c r="M22" s="21">
        <f>L22</f>
        <v>218807.7160771568</v>
      </c>
      <c r="N22" s="34">
        <f t="shared" si="10"/>
        <v>7.4117647058823533</v>
      </c>
      <c r="O22" s="4"/>
      <c r="Q22" s="30" t="s">
        <v>69</v>
      </c>
      <c r="R22" s="31">
        <f t="shared" si="1"/>
        <v>29521.67597866401</v>
      </c>
      <c r="S22" s="31">
        <f t="shared" si="2"/>
        <v>218807.7160771568</v>
      </c>
      <c r="T22" s="38">
        <f t="shared" si="3"/>
        <v>7.4117647058823533</v>
      </c>
      <c r="U22" s="44">
        <v>0.64346806172022719</v>
      </c>
      <c r="V22" s="45">
        <f t="shared" si="15"/>
        <v>0.35653193827977281</v>
      </c>
      <c r="W22" s="31">
        <f t="shared" si="11"/>
        <v>140795.77695359787</v>
      </c>
      <c r="X22" s="31">
        <f>W22</f>
        <v>140795.77695359787</v>
      </c>
      <c r="Y22" s="38">
        <f t="shared" si="12"/>
        <v>4.7692338692205078</v>
      </c>
      <c r="Z22" s="37">
        <f t="shared" si="13"/>
        <v>2.6425308366618454</v>
      </c>
    </row>
    <row r="23" spans="1:26" s="2" customFormat="1" ht="13.2" x14ac:dyDescent="0.25">
      <c r="B23" s="2" t="s">
        <v>70</v>
      </c>
      <c r="D23" s="25">
        <f>SUM(D4:D22)</f>
        <v>29022</v>
      </c>
      <c r="E23" s="60">
        <f>SUM(E4:E22)</f>
        <v>224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4" t="s">
        <v>88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Q26" s="66" t="s">
        <v>91</v>
      </c>
      <c r="R26" s="67"/>
      <c r="S26" s="67"/>
      <c r="T26" s="67"/>
      <c r="U26" s="67"/>
      <c r="V26" s="67"/>
      <c r="W26" s="67"/>
      <c r="X26" s="67"/>
      <c r="Y26" s="67"/>
      <c r="Z26" s="68"/>
    </row>
    <row r="27" spans="1:26" s="9" customFormat="1" ht="14.25" customHeight="1" x14ac:dyDescent="0.35">
      <c r="A27" s="7"/>
      <c r="B27" s="62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3" t="s">
        <v>14</v>
      </c>
      <c r="S27" s="73"/>
      <c r="T27" s="73"/>
      <c r="U27" s="70" t="s">
        <v>15</v>
      </c>
      <c r="V27" s="74" t="s">
        <v>16</v>
      </c>
      <c r="W27" s="75" t="s">
        <v>17</v>
      </c>
      <c r="X27" s="75" t="s">
        <v>18</v>
      </c>
      <c r="Y27" s="76" t="s">
        <v>19</v>
      </c>
      <c r="Z27" s="76" t="s">
        <v>20</v>
      </c>
    </row>
    <row r="28" spans="1:26" s="10" customFormat="1" ht="32.549999999999997" customHeight="1" thickBot="1" x14ac:dyDescent="0.35">
      <c r="B28" s="63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0"/>
      <c r="V28" s="74"/>
      <c r="W28" s="75"/>
      <c r="X28" s="75"/>
      <c r="Y28" s="76"/>
      <c r="Z28" s="76"/>
    </row>
    <row r="29" spans="1:26" s="2" customFormat="1" x14ac:dyDescent="0.25">
      <c r="A29" s="2">
        <v>1</v>
      </c>
      <c r="B29" s="1">
        <v>0</v>
      </c>
      <c r="C29" s="1">
        <v>1</v>
      </c>
      <c r="D29" s="56">
        <v>193</v>
      </c>
      <c r="E29" s="57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8084295.567997504</v>
      </c>
      <c r="N29" s="32">
        <f>M29/J29</f>
        <v>80.842955679975034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80.842955679975034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7127221.420235021</v>
      </c>
      <c r="Y29" s="40">
        <f>X29/R29</f>
        <v>71.272214202350213</v>
      </c>
      <c r="Z29" s="36">
        <f>T29-Y29</f>
        <v>9.5707414776248214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967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7984295.567997504</v>
      </c>
      <c r="N30" s="33">
        <f t="shared" ref="N30:N47" si="26">M30/J30</f>
        <v>79.842955679975034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79.842955679975034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7031356.746232057</v>
      </c>
      <c r="Y30" s="35">
        <f t="shared" ref="Y30:Y47" si="28">X30/R30</f>
        <v>70.313567462320563</v>
      </c>
      <c r="Z30" s="36">
        <f t="shared" ref="Z30:Z47" si="29">T30-Y30</f>
        <v>9.5293882176544713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1503</v>
      </c>
      <c r="E31" s="51">
        <v>2</v>
      </c>
      <c r="F31" s="3">
        <f t="shared" si="21"/>
        <v>1.3306719893546241E-3</v>
      </c>
      <c r="G31" s="2">
        <v>0.5</v>
      </c>
      <c r="H31" s="3">
        <f t="shared" si="22"/>
        <v>6.6312997347480109E-3</v>
      </c>
      <c r="I31" s="3">
        <f t="shared" si="23"/>
        <v>0.99336870026525204</v>
      </c>
      <c r="J31" s="5">
        <f t="shared" ref="J31:J47" si="30">I30*J30</f>
        <v>100000</v>
      </c>
      <c r="K31" s="5">
        <f t="shared" si="24"/>
        <v>663.12997347480109</v>
      </c>
      <c r="L31" s="5">
        <f t="shared" si="25"/>
        <v>498342.17506631301</v>
      </c>
      <c r="M31" s="5">
        <f t="shared" si="16"/>
        <v>7584295.567997504</v>
      </c>
      <c r="N31" s="33">
        <f t="shared" si="26"/>
        <v>75.842955679975034</v>
      </c>
      <c r="O31" s="4"/>
      <c r="Q31" s="27" t="s">
        <v>38</v>
      </c>
      <c r="R31" s="29">
        <f t="shared" si="17"/>
        <v>100000</v>
      </c>
      <c r="S31" s="29">
        <f t="shared" si="18"/>
        <v>498342.17506631301</v>
      </c>
      <c r="T31" s="35">
        <f t="shared" si="19"/>
        <v>75.842955679975034</v>
      </c>
      <c r="U31" s="42">
        <v>0.95864674002964168</v>
      </c>
      <c r="V31" s="43">
        <f>1-U31</f>
        <v>4.1353259970358325E-2</v>
      </c>
      <c r="W31" s="29">
        <f t="shared" si="27"/>
        <v>477734.10154660197</v>
      </c>
      <c r="X31" s="29">
        <f t="shared" si="20"/>
        <v>6647898.0502201999</v>
      </c>
      <c r="Y31" s="35">
        <f t="shared" si="28"/>
        <v>66.478980502201992</v>
      </c>
      <c r="Z31" s="36">
        <f t="shared" si="29"/>
        <v>9.3639751777730424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1946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99336.870026525197</v>
      </c>
      <c r="K32" s="5">
        <f t="shared" si="24"/>
        <v>0</v>
      </c>
      <c r="L32" s="5">
        <f t="shared" si="25"/>
        <v>496684.35013262602</v>
      </c>
      <c r="M32" s="5">
        <f t="shared" si="16"/>
        <v>7085953.3929311913</v>
      </c>
      <c r="N32" s="33">
        <f t="shared" si="26"/>
        <v>71.332561525635754</v>
      </c>
      <c r="O32" s="4"/>
      <c r="Q32" s="27" t="s">
        <v>40</v>
      </c>
      <c r="R32" s="29">
        <f t="shared" si="17"/>
        <v>99336.870026525197</v>
      </c>
      <c r="S32" s="29">
        <f t="shared" si="18"/>
        <v>496684.35013262602</v>
      </c>
      <c r="T32" s="35">
        <f t="shared" si="19"/>
        <v>71.332561525635754</v>
      </c>
      <c r="U32" s="42">
        <v>0.95864674002964168</v>
      </c>
      <c r="V32" s="43">
        <f>1-U32</f>
        <v>4.1353259970358325E-2</v>
      </c>
      <c r="W32" s="29">
        <f t="shared" si="27"/>
        <v>476144.83307838306</v>
      </c>
      <c r="X32" s="29">
        <f t="shared" si="20"/>
        <v>6170163.9486735975</v>
      </c>
      <c r="Y32" s="35">
        <f t="shared" si="28"/>
        <v>62.113532941253574</v>
      </c>
      <c r="Z32" s="36">
        <f t="shared" si="29"/>
        <v>9.2190285843821798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1892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99336.870026525197</v>
      </c>
      <c r="K33" s="5">
        <f t="shared" si="24"/>
        <v>0</v>
      </c>
      <c r="L33" s="5">
        <f t="shared" si="25"/>
        <v>496684.35013262602</v>
      </c>
      <c r="M33" s="5">
        <f t="shared" si="16"/>
        <v>6589269.0427985657</v>
      </c>
      <c r="N33" s="33">
        <f t="shared" si="26"/>
        <v>66.332561525635768</v>
      </c>
      <c r="O33" s="4"/>
      <c r="Q33" s="27" t="s">
        <v>42</v>
      </c>
      <c r="R33" s="29">
        <f t="shared" si="17"/>
        <v>99336.870026525197</v>
      </c>
      <c r="S33" s="29">
        <f t="shared" si="18"/>
        <v>496684.35013262602</v>
      </c>
      <c r="T33" s="35">
        <f t="shared" si="19"/>
        <v>66.332561525635768</v>
      </c>
      <c r="U33" s="42">
        <v>0.95864674002964168</v>
      </c>
      <c r="V33" s="43">
        <f>1-U33</f>
        <v>4.1353259970358325E-2</v>
      </c>
      <c r="W33" s="29">
        <f t="shared" si="27"/>
        <v>476144.83307838306</v>
      </c>
      <c r="X33" s="29">
        <f t="shared" si="20"/>
        <v>5694019.1155952141</v>
      </c>
      <c r="Y33" s="35">
        <f t="shared" si="28"/>
        <v>57.32029924110536</v>
      </c>
      <c r="Z33" s="36">
        <f t="shared" si="29"/>
        <v>9.0122622845304079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1822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99336.870026525197</v>
      </c>
      <c r="K34" s="5">
        <f t="shared" si="24"/>
        <v>0</v>
      </c>
      <c r="L34" s="5">
        <f t="shared" si="25"/>
        <v>496684.35013262602</v>
      </c>
      <c r="M34" s="5">
        <f t="shared" si="16"/>
        <v>6092584.6926659402</v>
      </c>
      <c r="N34" s="33">
        <f t="shared" si="26"/>
        <v>61.332561525635768</v>
      </c>
      <c r="O34" s="4"/>
      <c r="Q34" s="27" t="s">
        <v>44</v>
      </c>
      <c r="R34" s="29">
        <f t="shared" si="17"/>
        <v>99336.870026525197</v>
      </c>
      <c r="S34" s="29">
        <f t="shared" si="18"/>
        <v>496684.35013262602</v>
      </c>
      <c r="T34" s="35">
        <f t="shared" si="19"/>
        <v>61.332561525635768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481376.64637314045</v>
      </c>
      <c r="X34" s="29">
        <f t="shared" si="20"/>
        <v>5217874.2825168306</v>
      </c>
      <c r="Y34" s="35">
        <f t="shared" si="28"/>
        <v>52.527065540957146</v>
      </c>
      <c r="Z34" s="36">
        <f t="shared" si="29"/>
        <v>8.8054959846786218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2082</v>
      </c>
      <c r="E35" s="51">
        <v>1</v>
      </c>
      <c r="F35" s="3">
        <f t="shared" si="21"/>
        <v>4.8030739673390969E-4</v>
      </c>
      <c r="G35" s="2">
        <v>0.5</v>
      </c>
      <c r="H35" s="3">
        <f t="shared" si="22"/>
        <v>2.3986567522187576E-3</v>
      </c>
      <c r="I35" s="3">
        <f t="shared" si="23"/>
        <v>0.99760134324778127</v>
      </c>
      <c r="J35" s="5">
        <f t="shared" si="30"/>
        <v>99336.870026525197</v>
      </c>
      <c r="K35" s="5">
        <f t="shared" si="24"/>
        <v>238.27505403340177</v>
      </c>
      <c r="L35" s="5">
        <f t="shared" si="25"/>
        <v>496088.66249754257</v>
      </c>
      <c r="M35" s="5">
        <f t="shared" si="16"/>
        <v>5595900.3425333146</v>
      </c>
      <c r="N35" s="33">
        <f t="shared" si="26"/>
        <v>56.332561525635768</v>
      </c>
      <c r="O35" s="4"/>
      <c r="Q35" s="27" t="s">
        <v>46</v>
      </c>
      <c r="R35" s="29">
        <f t="shared" si="17"/>
        <v>99336.870026525197</v>
      </c>
      <c r="S35" s="29">
        <f t="shared" si="18"/>
        <v>496088.66249754257</v>
      </c>
      <c r="T35" s="35">
        <f t="shared" si="19"/>
        <v>56.332561525635768</v>
      </c>
      <c r="U35" s="42">
        <v>0.96192878092594225</v>
      </c>
      <c r="V35" s="43">
        <f t="shared" si="31"/>
        <v>3.8071219074057749E-2</v>
      </c>
      <c r="W35" s="29">
        <f t="shared" si="27"/>
        <v>477201.96234744234</v>
      </c>
      <c r="X35" s="29">
        <f t="shared" si="20"/>
        <v>4736497.63614369</v>
      </c>
      <c r="Y35" s="35">
        <f t="shared" si="28"/>
        <v>47.681164454637411</v>
      </c>
      <c r="Z35" s="36">
        <f t="shared" si="29"/>
        <v>8.6513970709983568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2028</v>
      </c>
      <c r="E36" s="51">
        <v>1</v>
      </c>
      <c r="F36" s="3">
        <f t="shared" si="21"/>
        <v>4.9309664694280081E-4</v>
      </c>
      <c r="G36" s="2">
        <v>0.5</v>
      </c>
      <c r="H36" s="3">
        <f t="shared" si="22"/>
        <v>2.4624476729869491E-3</v>
      </c>
      <c r="I36" s="3">
        <f t="shared" si="23"/>
        <v>0.99753755232701302</v>
      </c>
      <c r="J36" s="5">
        <f t="shared" si="30"/>
        <v>99098.594972491803</v>
      </c>
      <c r="K36" s="5">
        <f t="shared" si="24"/>
        <v>244.02510458628862</v>
      </c>
      <c r="L36" s="5">
        <f t="shared" si="25"/>
        <v>494882.91210099327</v>
      </c>
      <c r="M36" s="5">
        <f t="shared" si="16"/>
        <v>5099811.6800357718</v>
      </c>
      <c r="N36" s="33">
        <f t="shared" si="26"/>
        <v>51.461997836108559</v>
      </c>
      <c r="O36" s="4"/>
      <c r="Q36" s="27" t="s">
        <v>48</v>
      </c>
      <c r="R36" s="29">
        <f t="shared" si="17"/>
        <v>99098.594972491803</v>
      </c>
      <c r="S36" s="29">
        <f t="shared" si="18"/>
        <v>494882.91210099327</v>
      </c>
      <c r="T36" s="35">
        <f t="shared" si="19"/>
        <v>51.461997836108559</v>
      </c>
      <c r="U36" s="42">
        <v>0.95558309086652893</v>
      </c>
      <c r="V36" s="43">
        <f t="shared" si="31"/>
        <v>4.4416909133471072E-2</v>
      </c>
      <c r="W36" s="29">
        <f t="shared" si="27"/>
        <v>472901.74276249588</v>
      </c>
      <c r="X36" s="29">
        <f t="shared" si="20"/>
        <v>4259295.6737962477</v>
      </c>
      <c r="Y36" s="35">
        <f t="shared" si="28"/>
        <v>42.980384080910135</v>
      </c>
      <c r="Z36" s="36">
        <f t="shared" si="29"/>
        <v>8.4816137551984241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1993</v>
      </c>
      <c r="E37" s="51">
        <v>3</v>
      </c>
      <c r="F37" s="3">
        <f t="shared" si="21"/>
        <v>1.5052684395383843E-3</v>
      </c>
      <c r="G37" s="2">
        <v>0.5</v>
      </c>
      <c r="H37" s="3">
        <f t="shared" si="22"/>
        <v>7.4981254686328422E-3</v>
      </c>
      <c r="I37" s="3">
        <f t="shared" si="23"/>
        <v>0.99250187453136718</v>
      </c>
      <c r="J37" s="5">
        <f t="shared" si="30"/>
        <v>98854.569867905506</v>
      </c>
      <c r="K37" s="5">
        <f t="shared" si="24"/>
        <v>741.22396801728701</v>
      </c>
      <c r="L37" s="5">
        <f t="shared" si="25"/>
        <v>492419.78941948438</v>
      </c>
      <c r="M37" s="5">
        <f t="shared" si="16"/>
        <v>4604928.7679347787</v>
      </c>
      <c r="N37" s="33">
        <f t="shared" si="26"/>
        <v>46.582861814968375</v>
      </c>
      <c r="O37" s="4"/>
      <c r="Q37" s="27" t="s">
        <v>50</v>
      </c>
      <c r="R37" s="29">
        <f t="shared" si="17"/>
        <v>98854.569867905506</v>
      </c>
      <c r="S37" s="29">
        <f t="shared" si="18"/>
        <v>492419.78941948438</v>
      </c>
      <c r="T37" s="35">
        <f t="shared" si="19"/>
        <v>46.582861814968375</v>
      </c>
      <c r="U37" s="42">
        <v>0.95343645724036619</v>
      </c>
      <c r="V37" s="43">
        <f t="shared" si="31"/>
        <v>4.6563542759633814E-2</v>
      </c>
      <c r="W37" s="29">
        <f t="shared" si="27"/>
        <v>469490.97949916037</v>
      </c>
      <c r="X37" s="29">
        <f t="shared" si="20"/>
        <v>3786393.9310337519</v>
      </c>
      <c r="Y37" s="35">
        <f t="shared" si="28"/>
        <v>38.302669629672394</v>
      </c>
      <c r="Z37" s="36">
        <f t="shared" si="29"/>
        <v>8.2801921852959808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2147</v>
      </c>
      <c r="E38" s="51">
        <v>1</v>
      </c>
      <c r="F38" s="3">
        <f t="shared" si="21"/>
        <v>4.657661853749418E-4</v>
      </c>
      <c r="G38" s="2">
        <v>0.5</v>
      </c>
      <c r="H38" s="3">
        <f t="shared" si="22"/>
        <v>2.3261223540358223E-3</v>
      </c>
      <c r="I38" s="3">
        <f t="shared" si="23"/>
        <v>0.99767387764596416</v>
      </c>
      <c r="J38" s="5">
        <f t="shared" si="30"/>
        <v>98113.345899888227</v>
      </c>
      <c r="K38" s="5">
        <f t="shared" si="24"/>
        <v>228.2236471269789</v>
      </c>
      <c r="L38" s="5">
        <f t="shared" si="25"/>
        <v>489996.17038162367</v>
      </c>
      <c r="M38" s="5">
        <f t="shared" si="16"/>
        <v>4112508.9785152944</v>
      </c>
      <c r="N38" s="33">
        <f t="shared" si="26"/>
        <v>41.915897789395231</v>
      </c>
      <c r="O38" s="4"/>
      <c r="Q38" s="27" t="s">
        <v>52</v>
      </c>
      <c r="R38" s="29">
        <f t="shared" si="17"/>
        <v>98113.345899888227</v>
      </c>
      <c r="S38" s="29">
        <f t="shared" si="18"/>
        <v>489996.17038162367</v>
      </c>
      <c r="T38" s="35">
        <f t="shared" si="19"/>
        <v>41.915897789395231</v>
      </c>
      <c r="U38" s="42">
        <v>0.93748024841036759</v>
      </c>
      <c r="V38" s="43">
        <f t="shared" si="31"/>
        <v>6.2519751589632411E-2</v>
      </c>
      <c r="W38" s="29">
        <f t="shared" si="27"/>
        <v>459361.73152949335</v>
      </c>
      <c r="X38" s="29">
        <f t="shared" si="20"/>
        <v>3316902.9515345916</v>
      </c>
      <c r="Y38" s="35">
        <f t="shared" si="28"/>
        <v>33.806847795396308</v>
      </c>
      <c r="Z38" s="36">
        <f t="shared" si="29"/>
        <v>8.1090499939989229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2588</v>
      </c>
      <c r="E39" s="51">
        <v>4</v>
      </c>
      <c r="F39" s="3">
        <f t="shared" si="21"/>
        <v>1.5455950540958269E-3</v>
      </c>
      <c r="G39" s="2">
        <v>0.5</v>
      </c>
      <c r="H39" s="3">
        <f t="shared" si="22"/>
        <v>7.6982294072363358E-3</v>
      </c>
      <c r="I39" s="3">
        <f t="shared" si="23"/>
        <v>0.9923017705927637</v>
      </c>
      <c r="J39" s="5">
        <f t="shared" si="30"/>
        <v>97885.122252761241</v>
      </c>
      <c r="K39" s="5">
        <f t="shared" si="24"/>
        <v>753.54212665713044</v>
      </c>
      <c r="L39" s="5">
        <f t="shared" si="25"/>
        <v>487541.75594716339</v>
      </c>
      <c r="M39" s="5">
        <f t="shared" si="16"/>
        <v>3622512.8081336706</v>
      </c>
      <c r="N39" s="33">
        <f t="shared" si="26"/>
        <v>37.007797760925648</v>
      </c>
      <c r="O39" s="4"/>
      <c r="Q39" s="27" t="s">
        <v>54</v>
      </c>
      <c r="R39" s="29">
        <f t="shared" si="17"/>
        <v>97885.122252761241</v>
      </c>
      <c r="S39" s="29">
        <f t="shared" si="18"/>
        <v>487541.75594716339</v>
      </c>
      <c r="T39" s="35">
        <f t="shared" si="19"/>
        <v>37.007797760925648</v>
      </c>
      <c r="U39" s="42">
        <v>0.91788799906018037</v>
      </c>
      <c r="V39" s="43">
        <f t="shared" si="31"/>
        <v>8.2112000939819629E-2</v>
      </c>
      <c r="W39" s="29">
        <f t="shared" si="27"/>
        <v>447508.7268246286</v>
      </c>
      <c r="X39" s="29">
        <f t="shared" si="20"/>
        <v>2857541.2200050983</v>
      </c>
      <c r="Y39" s="35">
        <f t="shared" si="28"/>
        <v>29.192804322461679</v>
      </c>
      <c r="Z39" s="36">
        <f t="shared" si="29"/>
        <v>7.8149934384639685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2544</v>
      </c>
      <c r="E40" s="51">
        <v>11</v>
      </c>
      <c r="F40" s="3">
        <f t="shared" si="21"/>
        <v>4.3238993710691823E-3</v>
      </c>
      <c r="G40" s="2">
        <v>0.5</v>
      </c>
      <c r="H40" s="3">
        <f t="shared" si="22"/>
        <v>2.1388294769589731E-2</v>
      </c>
      <c r="I40" s="3">
        <f t="shared" si="23"/>
        <v>0.9786117052304103</v>
      </c>
      <c r="J40" s="5">
        <f t="shared" si="30"/>
        <v>97131.58012610412</v>
      </c>
      <c r="K40" s="5">
        <f t="shared" si="24"/>
        <v>2077.4788671731385</v>
      </c>
      <c r="L40" s="5">
        <f t="shared" si="25"/>
        <v>480464.20346258779</v>
      </c>
      <c r="M40" s="5">
        <f t="shared" si="16"/>
        <v>3134971.0521865073</v>
      </c>
      <c r="N40" s="33">
        <f t="shared" si="26"/>
        <v>32.275507596153929</v>
      </c>
      <c r="O40" s="4"/>
      <c r="Q40" s="27" t="s">
        <v>56</v>
      </c>
      <c r="R40" s="29">
        <f t="shared" si="17"/>
        <v>97131.58012610412</v>
      </c>
      <c r="S40" s="29">
        <f t="shared" si="18"/>
        <v>480464.20346258779</v>
      </c>
      <c r="T40" s="35">
        <f t="shared" si="19"/>
        <v>32.275507596153929</v>
      </c>
      <c r="U40" s="42">
        <v>0.89571782863194893</v>
      </c>
      <c r="V40" s="43">
        <f t="shared" si="31"/>
        <v>0.10428217136805107</v>
      </c>
      <c r="W40" s="29">
        <f t="shared" si="27"/>
        <v>430360.35306088807</v>
      </c>
      <c r="X40" s="29">
        <f t="shared" si="20"/>
        <v>2410032.4931804696</v>
      </c>
      <c r="Y40" s="35">
        <f t="shared" si="28"/>
        <v>24.812038371573585</v>
      </c>
      <c r="Z40" s="36">
        <f t="shared" si="29"/>
        <v>7.4634692245803436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2226</v>
      </c>
      <c r="E41" s="51">
        <v>15</v>
      </c>
      <c r="F41" s="3">
        <f t="shared" si="21"/>
        <v>6.7385444743935314E-3</v>
      </c>
      <c r="G41" s="2">
        <v>0.5</v>
      </c>
      <c r="H41" s="3">
        <f t="shared" si="22"/>
        <v>3.3134526176275679E-2</v>
      </c>
      <c r="I41" s="3">
        <f t="shared" si="23"/>
        <v>0.96686547382372434</v>
      </c>
      <c r="J41" s="5">
        <f t="shared" si="30"/>
        <v>95054.101258930983</v>
      </c>
      <c r="K41" s="5">
        <f t="shared" si="24"/>
        <v>3149.5726063264078</v>
      </c>
      <c r="L41" s="5">
        <f t="shared" si="25"/>
        <v>467396.5747788389</v>
      </c>
      <c r="M41" s="5">
        <f t="shared" si="16"/>
        <v>2654506.8487239196</v>
      </c>
      <c r="N41" s="33">
        <f t="shared" si="26"/>
        <v>27.926273706938137</v>
      </c>
      <c r="O41" s="4"/>
      <c r="Q41" s="27" t="s">
        <v>58</v>
      </c>
      <c r="R41" s="29">
        <f t="shared" si="17"/>
        <v>95054.101258930983</v>
      </c>
      <c r="S41" s="29">
        <f t="shared" si="18"/>
        <v>467396.5747788389</v>
      </c>
      <c r="T41" s="35">
        <f t="shared" si="19"/>
        <v>27.926273706938137</v>
      </c>
      <c r="U41" s="42">
        <v>0.86473435856680392</v>
      </c>
      <c r="V41" s="43">
        <f t="shared" si="31"/>
        <v>0.13526564143319608</v>
      </c>
      <c r="W41" s="29">
        <f t="shared" si="27"/>
        <v>404173.87728770048</v>
      </c>
      <c r="X41" s="29">
        <f t="shared" si="20"/>
        <v>1979672.1401195817</v>
      </c>
      <c r="Y41" s="35">
        <f t="shared" si="28"/>
        <v>20.826793519691272</v>
      </c>
      <c r="Z41" s="36">
        <f t="shared" si="29"/>
        <v>7.0994801872468649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1763</v>
      </c>
      <c r="E42" s="51">
        <v>15</v>
      </c>
      <c r="F42" s="3">
        <f t="shared" si="21"/>
        <v>8.5082246171298923E-3</v>
      </c>
      <c r="G42" s="2">
        <v>0.5</v>
      </c>
      <c r="H42" s="3">
        <f t="shared" si="22"/>
        <v>4.1655095806720353E-2</v>
      </c>
      <c r="I42" s="3">
        <f t="shared" si="23"/>
        <v>0.95834490419327967</v>
      </c>
      <c r="J42" s="5">
        <f t="shared" si="30"/>
        <v>91904.528652604582</v>
      </c>
      <c r="K42" s="5">
        <f t="shared" si="24"/>
        <v>3828.2919460957196</v>
      </c>
      <c r="L42" s="5">
        <f t="shared" si="25"/>
        <v>449951.91339778359</v>
      </c>
      <c r="M42" s="5">
        <f t="shared" si="16"/>
        <v>2187110.2739450806</v>
      </c>
      <c r="N42" s="33">
        <f t="shared" si="26"/>
        <v>23.797633326778371</v>
      </c>
      <c r="O42" s="4"/>
      <c r="Q42" s="27" t="s">
        <v>60</v>
      </c>
      <c r="R42" s="29">
        <f t="shared" si="17"/>
        <v>91904.528652604582</v>
      </c>
      <c r="S42" s="29">
        <f t="shared" si="18"/>
        <v>449951.91339778359</v>
      </c>
      <c r="T42" s="35">
        <f t="shared" si="19"/>
        <v>23.797633326778371</v>
      </c>
      <c r="U42" s="42">
        <v>0.81758889711164551</v>
      </c>
      <c r="V42" s="43">
        <f t="shared" si="31"/>
        <v>0.18241110288835449</v>
      </c>
      <c r="W42" s="29">
        <f t="shared" si="27"/>
        <v>367875.68862816854</v>
      </c>
      <c r="X42" s="29">
        <f t="shared" si="20"/>
        <v>1575498.2628318812</v>
      </c>
      <c r="Y42" s="35">
        <f t="shared" si="28"/>
        <v>17.14277072011545</v>
      </c>
      <c r="Z42" s="36">
        <f t="shared" si="29"/>
        <v>6.6548626066629204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1340</v>
      </c>
      <c r="E43" s="51">
        <v>20</v>
      </c>
      <c r="F43" s="3">
        <f t="shared" si="21"/>
        <v>1.4925373134328358E-2</v>
      </c>
      <c r="G43" s="2">
        <v>0.5</v>
      </c>
      <c r="H43" s="3">
        <f t="shared" si="22"/>
        <v>7.1942446043165464E-2</v>
      </c>
      <c r="I43" s="3">
        <f t="shared" si="23"/>
        <v>0.92805755395683454</v>
      </c>
      <c r="J43" s="5">
        <f t="shared" si="30"/>
        <v>88076.236706508862</v>
      </c>
      <c r="K43" s="5">
        <f t="shared" si="24"/>
        <v>6336.4199069430833</v>
      </c>
      <c r="L43" s="5">
        <f t="shared" si="25"/>
        <v>424540.13376518665</v>
      </c>
      <c r="M43" s="5">
        <f t="shared" si="16"/>
        <v>1737158.3605472969</v>
      </c>
      <c r="N43" s="33">
        <f t="shared" si="26"/>
        <v>19.723349061063146</v>
      </c>
      <c r="O43" s="4"/>
      <c r="Q43" s="27" t="s">
        <v>62</v>
      </c>
      <c r="R43" s="29">
        <f t="shared" si="17"/>
        <v>88076.236706508862</v>
      </c>
      <c r="S43" s="29">
        <f t="shared" si="18"/>
        <v>424540.13376518665</v>
      </c>
      <c r="T43" s="35">
        <f t="shared" si="19"/>
        <v>19.723349061063146</v>
      </c>
      <c r="U43" s="42">
        <v>0.77888026534586052</v>
      </c>
      <c r="V43" s="43">
        <f t="shared" si="31"/>
        <v>0.22111973465413948</v>
      </c>
      <c r="W43" s="29">
        <f t="shared" si="27"/>
        <v>330665.93203699571</v>
      </c>
      <c r="X43" s="29">
        <f t="shared" si="20"/>
        <v>1207622.5742037126</v>
      </c>
      <c r="Y43" s="35">
        <f t="shared" si="28"/>
        <v>13.711105507695573</v>
      </c>
      <c r="Z43" s="36">
        <f t="shared" si="29"/>
        <v>6.0122435533675738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875</v>
      </c>
      <c r="E44" s="51">
        <v>28</v>
      </c>
      <c r="F44" s="3">
        <f t="shared" si="21"/>
        <v>3.2000000000000001E-2</v>
      </c>
      <c r="G44" s="2">
        <v>0.5</v>
      </c>
      <c r="H44" s="3">
        <f t="shared" si="22"/>
        <v>0.14814814814814814</v>
      </c>
      <c r="I44" s="3">
        <f t="shared" si="23"/>
        <v>0.85185185185185186</v>
      </c>
      <c r="J44" s="5">
        <f t="shared" si="30"/>
        <v>81739.816799565786</v>
      </c>
      <c r="K44" s="5">
        <f t="shared" si="24"/>
        <v>12109.602488824561</v>
      </c>
      <c r="L44" s="5">
        <f t="shared" si="25"/>
        <v>378425.07777576754</v>
      </c>
      <c r="M44" s="5">
        <f t="shared" si="16"/>
        <v>1312618.2267821103</v>
      </c>
      <c r="N44" s="33">
        <f t="shared" si="26"/>
        <v>16.058492399130053</v>
      </c>
      <c r="O44" s="4"/>
      <c r="Q44" s="27" t="s">
        <v>64</v>
      </c>
      <c r="R44" s="29">
        <f t="shared" si="17"/>
        <v>81739.816799565786</v>
      </c>
      <c r="S44" s="29">
        <f t="shared" si="18"/>
        <v>378425.07777576754</v>
      </c>
      <c r="T44" s="35">
        <f t="shared" si="19"/>
        <v>16.058492399130053</v>
      </c>
      <c r="U44" s="42">
        <v>0.71980976748499381</v>
      </c>
      <c r="V44" s="43">
        <f t="shared" si="31"/>
        <v>0.28019023251500619</v>
      </c>
      <c r="W44" s="29">
        <f t="shared" si="27"/>
        <v>272394.06724426593</v>
      </c>
      <c r="X44" s="29">
        <f t="shared" si="20"/>
        <v>876956.64216671698</v>
      </c>
      <c r="Y44" s="35">
        <f t="shared" si="28"/>
        <v>10.728634789053938</v>
      </c>
      <c r="Z44" s="36">
        <f t="shared" si="29"/>
        <v>5.3298576100761146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553</v>
      </c>
      <c r="E45" s="51">
        <v>24</v>
      </c>
      <c r="F45" s="3">
        <f t="shared" si="21"/>
        <v>4.3399638336347197E-2</v>
      </c>
      <c r="G45" s="2">
        <v>0.5</v>
      </c>
      <c r="H45" s="3">
        <f t="shared" si="22"/>
        <v>0.19575856443719411</v>
      </c>
      <c r="I45" s="3">
        <f t="shared" si="23"/>
        <v>0.80424143556280592</v>
      </c>
      <c r="J45" s="5">
        <f t="shared" si="30"/>
        <v>69630.214310741227</v>
      </c>
      <c r="K45" s="5">
        <f t="shared" si="24"/>
        <v>13630.710794924871</v>
      </c>
      <c r="L45" s="5">
        <f t="shared" si="25"/>
        <v>314074.294566394</v>
      </c>
      <c r="M45" s="5">
        <f t="shared" si="16"/>
        <v>934193.14900634275</v>
      </c>
      <c r="N45" s="33">
        <f t="shared" si="26"/>
        <v>13.416491077239629</v>
      </c>
      <c r="O45" s="4"/>
      <c r="Q45" s="27" t="s">
        <v>66</v>
      </c>
      <c r="R45" s="29">
        <f t="shared" si="17"/>
        <v>69630.214310741227</v>
      </c>
      <c r="S45" s="29">
        <f t="shared" si="18"/>
        <v>314074.294566394</v>
      </c>
      <c r="T45" s="35">
        <f t="shared" si="19"/>
        <v>13.416491077239629</v>
      </c>
      <c r="U45" s="42">
        <v>0.68480776711742686</v>
      </c>
      <c r="V45" s="43">
        <f t="shared" si="31"/>
        <v>0.31519223288257314</v>
      </c>
      <c r="W45" s="29">
        <f t="shared" si="27"/>
        <v>215080.51637099328</v>
      </c>
      <c r="X45" s="29">
        <f t="shared" si="20"/>
        <v>604562.57492245105</v>
      </c>
      <c r="Y45" s="35">
        <f t="shared" si="28"/>
        <v>8.6824747116883518</v>
      </c>
      <c r="Z45" s="36">
        <f t="shared" si="29"/>
        <v>4.7340163655512768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336</v>
      </c>
      <c r="E46" s="51">
        <v>20</v>
      </c>
      <c r="F46" s="3">
        <f t="shared" si="21"/>
        <v>5.9523809523809521E-2</v>
      </c>
      <c r="G46" s="2">
        <v>0.5</v>
      </c>
      <c r="H46" s="3">
        <f t="shared" si="22"/>
        <v>0.2590673575129534</v>
      </c>
      <c r="I46" s="3">
        <f t="shared" si="23"/>
        <v>0.7409326424870466</v>
      </c>
      <c r="J46" s="5">
        <f t="shared" si="30"/>
        <v>55999.503515816359</v>
      </c>
      <c r="K46" s="5">
        <f t="shared" si="24"/>
        <v>14507.643397879887</v>
      </c>
      <c r="L46" s="5">
        <f t="shared" si="25"/>
        <v>243728.40908438206</v>
      </c>
      <c r="M46" s="5">
        <f>L46+M47</f>
        <v>620118.85443994869</v>
      </c>
      <c r="N46" s="33">
        <f t="shared" si="26"/>
        <v>11.073649148778683</v>
      </c>
      <c r="O46" s="4"/>
      <c r="Q46" s="27" t="s">
        <v>68</v>
      </c>
      <c r="R46" s="29">
        <f t="shared" si="17"/>
        <v>55999.503515816359</v>
      </c>
      <c r="S46" s="29">
        <f t="shared" si="18"/>
        <v>243728.40908438206</v>
      </c>
      <c r="T46" s="35">
        <f t="shared" si="19"/>
        <v>11.073649148778683</v>
      </c>
      <c r="U46" s="42">
        <v>0.65629805890441617</v>
      </c>
      <c r="V46" s="43">
        <f t="shared" si="31"/>
        <v>0.34370194109558383</v>
      </c>
      <c r="W46" s="29">
        <f t="shared" si="27"/>
        <v>159958.48178194143</v>
      </c>
      <c r="X46" s="29">
        <f>X47+W46</f>
        <v>389482.05855145783</v>
      </c>
      <c r="Y46" s="35">
        <f t="shared" si="28"/>
        <v>6.9550984222825027</v>
      </c>
      <c r="Z46" s="36">
        <f t="shared" si="29"/>
        <v>4.1185507264961805</v>
      </c>
    </row>
    <row r="47" spans="1:26" s="2" customFormat="1" x14ac:dyDescent="0.25">
      <c r="A47" s="12">
        <v>19</v>
      </c>
      <c r="B47" s="13" t="s">
        <v>69</v>
      </c>
      <c r="C47" s="12"/>
      <c r="D47" s="58">
        <v>254</v>
      </c>
      <c r="E47" s="59">
        <v>28</v>
      </c>
      <c r="F47" s="17">
        <f t="shared" si="21"/>
        <v>0.11023622047244094</v>
      </c>
      <c r="G47" s="12"/>
      <c r="H47" s="17">
        <v>1</v>
      </c>
      <c r="I47" s="17">
        <f t="shared" si="23"/>
        <v>0</v>
      </c>
      <c r="J47" s="21">
        <f t="shared" si="30"/>
        <v>41491.86011793647</v>
      </c>
      <c r="K47" s="21">
        <f t="shared" si="24"/>
        <v>41491.86011793647</v>
      </c>
      <c r="L47" s="21">
        <f>K47/F47</f>
        <v>376390.44535556657</v>
      </c>
      <c r="M47" s="21">
        <f>L47</f>
        <v>376390.44535556657</v>
      </c>
      <c r="N47" s="34">
        <f t="shared" si="26"/>
        <v>9.0714285714285712</v>
      </c>
      <c r="O47" s="4"/>
      <c r="Q47" s="30" t="s">
        <v>69</v>
      </c>
      <c r="R47" s="31">
        <f t="shared" si="17"/>
        <v>41491.86011793647</v>
      </c>
      <c r="S47" s="31">
        <f t="shared" si="18"/>
        <v>376390.44535556657</v>
      </c>
      <c r="T47" s="38">
        <f t="shared" si="19"/>
        <v>9.0714285714285712</v>
      </c>
      <c r="U47" s="44">
        <v>0.6098018151143324</v>
      </c>
      <c r="V47" s="45">
        <f t="shared" si="31"/>
        <v>0.3901981848856676</v>
      </c>
      <c r="W47" s="31">
        <f t="shared" si="27"/>
        <v>229523.57676951642</v>
      </c>
      <c r="X47" s="31">
        <f>W47</f>
        <v>229523.57676951642</v>
      </c>
      <c r="Y47" s="38">
        <f t="shared" si="28"/>
        <v>5.5317736085371578</v>
      </c>
      <c r="Z47" s="37">
        <f t="shared" si="29"/>
        <v>3.5396549628914133</v>
      </c>
    </row>
    <row r="48" spans="1:26" s="2" customFormat="1" ht="13.2" x14ac:dyDescent="0.25">
      <c r="B48" s="2" t="s">
        <v>70</v>
      </c>
      <c r="D48" s="25">
        <f>SUM(D29:D47)</f>
        <v>29052</v>
      </c>
      <c r="E48" s="60">
        <f>SUM(E29:E47)</f>
        <v>173</v>
      </c>
    </row>
    <row r="51" spans="1:26" s="2" customFormat="1" ht="18" thickBot="1" x14ac:dyDescent="0.35">
      <c r="B51" s="65" t="s">
        <v>89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Q51" s="66" t="s">
        <v>92</v>
      </c>
      <c r="R51" s="67"/>
      <c r="S51" s="67"/>
      <c r="T51" s="67"/>
      <c r="U51" s="67"/>
      <c r="V51" s="67"/>
      <c r="W51" s="67"/>
      <c r="X51" s="67"/>
      <c r="Y51" s="67"/>
      <c r="Z51" s="68"/>
    </row>
    <row r="52" spans="1:26" s="9" customFormat="1" ht="14.25" customHeight="1" x14ac:dyDescent="0.35">
      <c r="A52" s="7"/>
      <c r="B52" s="62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3" t="s">
        <v>14</v>
      </c>
      <c r="S52" s="73"/>
      <c r="T52" s="73"/>
      <c r="U52" s="70" t="s">
        <v>15</v>
      </c>
      <c r="V52" s="74" t="s">
        <v>16</v>
      </c>
      <c r="W52" s="75" t="s">
        <v>17</v>
      </c>
      <c r="X52" s="75" t="s">
        <v>18</v>
      </c>
      <c r="Y52" s="76" t="s">
        <v>19</v>
      </c>
      <c r="Z52" s="76" t="s">
        <v>20</v>
      </c>
    </row>
    <row r="53" spans="1:26" s="10" customFormat="1" ht="35.549999999999997" customHeight="1" thickBot="1" x14ac:dyDescent="0.35">
      <c r="B53" s="63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0"/>
      <c r="V53" s="74"/>
      <c r="W53" s="75"/>
      <c r="X53" s="75"/>
      <c r="Y53" s="76"/>
      <c r="Z53" s="76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v>385</v>
      </c>
      <c r="E54" s="49"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7757927.9452161277</v>
      </c>
      <c r="N54" s="32">
        <f>M54/J54</f>
        <v>77.579279452161273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77.579279452161273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6854182.2875138391</v>
      </c>
      <c r="Y54" s="40">
        <f>X54/R54</f>
        <v>68.541822875138394</v>
      </c>
      <c r="Z54" s="36">
        <f>T54-Y54</f>
        <v>9.0374565770228799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v>1875</v>
      </c>
      <c r="E55" s="49">
        <v>2</v>
      </c>
      <c r="F55" s="3">
        <f t="shared" ref="F55:F72" si="37">E55/D55</f>
        <v>1.0666666666666667E-3</v>
      </c>
      <c r="G55" s="2">
        <v>0.4</v>
      </c>
      <c r="H55" s="3">
        <f t="shared" ref="H55:H71" si="38">C55*F55/(1+(1-G55)*C55*F55)</f>
        <v>4.2557718906266629E-3</v>
      </c>
      <c r="I55" s="3">
        <f t="shared" ref="I55:I72" si="39">1-H55</f>
        <v>0.99574422810937335</v>
      </c>
      <c r="J55" s="5">
        <f>I54*J54</f>
        <v>100000</v>
      </c>
      <c r="K55" s="5">
        <f t="shared" ref="K55:K72" si="40">J55*H55</f>
        <v>425.57718906266626</v>
      </c>
      <c r="L55" s="5">
        <f t="shared" ref="L55:L71" si="41">C55*(J56+G55*K55)</f>
        <v>398978.61474624963</v>
      </c>
      <c r="M55" s="5">
        <f t="shared" si="32"/>
        <v>7657927.9452161277</v>
      </c>
      <c r="N55" s="33">
        <f t="shared" ref="N55:N72" si="42">M55/J55</f>
        <v>76.579279452161273</v>
      </c>
      <c r="O55" s="4"/>
      <c r="Q55" s="27" t="s">
        <v>36</v>
      </c>
      <c r="R55" s="29">
        <f t="shared" si="33"/>
        <v>100000</v>
      </c>
      <c r="S55" s="29">
        <f t="shared" si="34"/>
        <v>398978.61474624963</v>
      </c>
      <c r="T55" s="35">
        <f t="shared" si="35"/>
        <v>76.579279452161273</v>
      </c>
      <c r="U55" s="42">
        <v>0.96170886472285344</v>
      </c>
      <c r="V55" s="43">
        <f>1-U55</f>
        <v>3.829113527714656E-2</v>
      </c>
      <c r="W55" s="29">
        <f t="shared" ref="W55:W72" si="43">S55*U55</f>
        <v>383701.27063631243</v>
      </c>
      <c r="X55" s="29">
        <f t="shared" si="36"/>
        <v>6758011.4010415534</v>
      </c>
      <c r="Y55" s="35">
        <f t="shared" ref="Y55:Y72" si="44">X55/R55</f>
        <v>67.580114010415528</v>
      </c>
      <c r="Z55" s="36">
        <f t="shared" ref="Z55:Z72" si="45">T55-Y55</f>
        <v>8.9991654417457454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v>3068</v>
      </c>
      <c r="E56" s="49">
        <v>2</v>
      </c>
      <c r="F56" s="3">
        <f t="shared" si="37"/>
        <v>6.5189048239895696E-4</v>
      </c>
      <c r="G56" s="2">
        <v>0.5</v>
      </c>
      <c r="H56" s="3">
        <f t="shared" si="38"/>
        <v>3.2541490400260333E-3</v>
      </c>
      <c r="I56" s="3">
        <f t="shared" si="39"/>
        <v>0.99674585095997392</v>
      </c>
      <c r="J56" s="5">
        <f t="shared" ref="J56:J72" si="46">I55*J55</f>
        <v>99574.422810937336</v>
      </c>
      <c r="K56" s="5">
        <f t="shared" si="40"/>
        <v>324.03001240135808</v>
      </c>
      <c r="L56" s="5">
        <f t="shared" si="41"/>
        <v>497062.03902368323</v>
      </c>
      <c r="M56" s="5">
        <f t="shared" si="32"/>
        <v>7258949.3304698784</v>
      </c>
      <c r="N56" s="33">
        <f t="shared" si="42"/>
        <v>72.899737960344467</v>
      </c>
      <c r="O56" s="4"/>
      <c r="Q56" s="27" t="s">
        <v>38</v>
      </c>
      <c r="R56" s="29">
        <f t="shared" si="33"/>
        <v>99574.422810937336</v>
      </c>
      <c r="S56" s="29">
        <f t="shared" si="34"/>
        <v>497062.03902368323</v>
      </c>
      <c r="T56" s="35">
        <f t="shared" si="35"/>
        <v>72.899737960344467</v>
      </c>
      <c r="U56" s="42">
        <v>0.96170886472285344</v>
      </c>
      <c r="V56" s="43">
        <f>1-U56</f>
        <v>3.829113527714656E-2</v>
      </c>
      <c r="W56" s="29">
        <f t="shared" si="43"/>
        <v>478028.96924629307</v>
      </c>
      <c r="X56" s="29">
        <f t="shared" si="36"/>
        <v>6374310.1304052407</v>
      </c>
      <c r="Y56" s="35">
        <f t="shared" si="44"/>
        <v>64.015536826240904</v>
      </c>
      <c r="Z56" s="36">
        <f t="shared" si="45"/>
        <v>8.8842011341035629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v>3955</v>
      </c>
      <c r="E57" s="49">
        <v>1</v>
      </c>
      <c r="F57" s="3">
        <f t="shared" si="37"/>
        <v>2.5284450063211124E-4</v>
      </c>
      <c r="G57" s="2">
        <v>0.5</v>
      </c>
      <c r="H57" s="3">
        <f t="shared" si="38"/>
        <v>1.2634238787113073E-3</v>
      </c>
      <c r="I57" s="3">
        <f t="shared" si="39"/>
        <v>0.99873657612128874</v>
      </c>
      <c r="J57" s="5">
        <f t="shared" si="46"/>
        <v>99250.392798535977</v>
      </c>
      <c r="K57" s="5">
        <f t="shared" si="40"/>
        <v>125.39531623314713</v>
      </c>
      <c r="L57" s="5">
        <f t="shared" si="41"/>
        <v>495938.47570209706</v>
      </c>
      <c r="M57" s="5">
        <f t="shared" si="32"/>
        <v>6761887.291446195</v>
      </c>
      <c r="N57" s="33">
        <f t="shared" si="42"/>
        <v>68.12957713096263</v>
      </c>
      <c r="O57" s="4"/>
      <c r="Q57" s="27" t="s">
        <v>40</v>
      </c>
      <c r="R57" s="29">
        <f t="shared" si="33"/>
        <v>99250.392798535977</v>
      </c>
      <c r="S57" s="29">
        <f t="shared" si="34"/>
        <v>495938.47570209706</v>
      </c>
      <c r="T57" s="35">
        <f t="shared" si="35"/>
        <v>68.12957713096263</v>
      </c>
      <c r="U57" s="42">
        <v>0.96170886472285344</v>
      </c>
      <c r="V57" s="43">
        <f>1-U57</f>
        <v>3.829113527714656E-2</v>
      </c>
      <c r="W57" s="29">
        <f t="shared" si="43"/>
        <v>476948.4284398462</v>
      </c>
      <c r="X57" s="29">
        <f t="shared" si="36"/>
        <v>5896281.1611589473</v>
      </c>
      <c r="Y57" s="35">
        <f t="shared" si="44"/>
        <v>59.408139302053442</v>
      </c>
      <c r="Z57" s="36">
        <f t="shared" si="45"/>
        <v>8.7214378289091883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v>3879</v>
      </c>
      <c r="E58" s="49">
        <v>1</v>
      </c>
      <c r="F58" s="3">
        <f t="shared" si="37"/>
        <v>2.5779840164990978E-4</v>
      </c>
      <c r="G58" s="2">
        <v>0.5</v>
      </c>
      <c r="H58" s="3">
        <f t="shared" si="38"/>
        <v>1.2881617931212162E-3</v>
      </c>
      <c r="I58" s="3">
        <f t="shared" si="39"/>
        <v>0.99871183820687881</v>
      </c>
      <c r="J58" s="5">
        <f t="shared" si="46"/>
        <v>99124.997482302831</v>
      </c>
      <c r="K58" s="5">
        <f t="shared" si="40"/>
        <v>127.68903449993925</v>
      </c>
      <c r="L58" s="5">
        <f t="shared" si="41"/>
        <v>495305.76482526428</v>
      </c>
      <c r="M58" s="5">
        <f t="shared" si="32"/>
        <v>6265948.8157440983</v>
      </c>
      <c r="N58" s="33">
        <f t="shared" si="42"/>
        <v>63.212599998933491</v>
      </c>
      <c r="O58" s="4"/>
      <c r="Q58" s="27" t="s">
        <v>42</v>
      </c>
      <c r="R58" s="29">
        <f t="shared" si="33"/>
        <v>99124.997482302831</v>
      </c>
      <c r="S58" s="29">
        <f t="shared" si="34"/>
        <v>495305.76482526428</v>
      </c>
      <c r="T58" s="35">
        <f t="shared" si="35"/>
        <v>63.212599998933491</v>
      </c>
      <c r="U58" s="42">
        <v>0.96170886472285344</v>
      </c>
      <c r="V58" s="43">
        <f>1-U58</f>
        <v>3.829113527714656E-2</v>
      </c>
      <c r="W58" s="29">
        <f t="shared" si="43"/>
        <v>476339.94478078955</v>
      </c>
      <c r="X58" s="29">
        <f t="shared" si="36"/>
        <v>5419332.732719101</v>
      </c>
      <c r="Y58" s="35">
        <f t="shared" si="44"/>
        <v>54.671706132316778</v>
      </c>
      <c r="Z58" s="36">
        <f t="shared" si="45"/>
        <v>8.5408938666167131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v>3685</v>
      </c>
      <c r="E59" s="49">
        <v>4</v>
      </c>
      <c r="F59" s="3">
        <f t="shared" si="37"/>
        <v>1.085481682496608E-3</v>
      </c>
      <c r="G59" s="2">
        <v>0.5</v>
      </c>
      <c r="H59" s="3">
        <f t="shared" si="38"/>
        <v>5.4127198917456026E-3</v>
      </c>
      <c r="I59" s="3">
        <f t="shared" si="39"/>
        <v>0.99458728010825437</v>
      </c>
      <c r="J59" s="5">
        <f t="shared" si="46"/>
        <v>98997.30844780289</v>
      </c>
      <c r="K59" s="5">
        <f t="shared" si="40"/>
        <v>535.84470066469771</v>
      </c>
      <c r="L59" s="5">
        <f t="shared" si="41"/>
        <v>493646.93048735266</v>
      </c>
      <c r="M59" s="5">
        <f t="shared" si="32"/>
        <v>5770643.0509188343</v>
      </c>
      <c r="N59" s="33">
        <f t="shared" si="42"/>
        <v>58.290908524664097</v>
      </c>
      <c r="O59" s="4"/>
      <c r="Q59" s="27" t="s">
        <v>44</v>
      </c>
      <c r="R59" s="29">
        <f t="shared" si="33"/>
        <v>98997.30844780289</v>
      </c>
      <c r="S59" s="29">
        <f t="shared" si="34"/>
        <v>493646.93048735266</v>
      </c>
      <c r="T59" s="35">
        <f t="shared" si="35"/>
        <v>58.290908524664097</v>
      </c>
      <c r="U59" s="42">
        <v>0.963091689110254</v>
      </c>
      <c r="V59" s="43">
        <f t="shared" ref="V59:V72" si="47">1-U59</f>
        <v>3.6908310889745999E-2</v>
      </c>
      <c r="W59" s="29">
        <f t="shared" si="43"/>
        <v>475427.25610715663</v>
      </c>
      <c r="X59" s="29">
        <f t="shared" si="36"/>
        <v>4942992.7879383117</v>
      </c>
      <c r="Y59" s="35">
        <f t="shared" si="44"/>
        <v>49.930577562566192</v>
      </c>
      <c r="Z59" s="36">
        <f t="shared" si="45"/>
        <v>8.3603309620979047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v>4239</v>
      </c>
      <c r="E60" s="49">
        <v>3</v>
      </c>
      <c r="F60" s="3">
        <f t="shared" si="37"/>
        <v>7.0771408351026188E-4</v>
      </c>
      <c r="G60" s="2">
        <v>0.5</v>
      </c>
      <c r="H60" s="3">
        <f t="shared" si="38"/>
        <v>3.532320734722713E-3</v>
      </c>
      <c r="I60" s="3">
        <f t="shared" si="39"/>
        <v>0.99646767926527724</v>
      </c>
      <c r="J60" s="5">
        <f t="shared" si="46"/>
        <v>98461.463747138187</v>
      </c>
      <c r="K60" s="5">
        <f t="shared" si="40"/>
        <v>347.79746996516491</v>
      </c>
      <c r="L60" s="5">
        <f t="shared" si="41"/>
        <v>491437.82506077795</v>
      </c>
      <c r="M60" s="5">
        <f t="shared" si="32"/>
        <v>5276996.1204314819</v>
      </c>
      <c r="N60" s="33">
        <f t="shared" si="42"/>
        <v>53.594532516635063</v>
      </c>
      <c r="O60" s="4"/>
      <c r="Q60" s="27" t="s">
        <v>46</v>
      </c>
      <c r="R60" s="29">
        <f t="shared" si="33"/>
        <v>98461.463747138187</v>
      </c>
      <c r="S60" s="29">
        <f t="shared" si="34"/>
        <v>491437.82506077795</v>
      </c>
      <c r="T60" s="35">
        <f t="shared" si="35"/>
        <v>53.594532516635063</v>
      </c>
      <c r="U60" s="42">
        <v>0.95736753435116873</v>
      </c>
      <c r="V60" s="43">
        <f t="shared" si="47"/>
        <v>4.2632465648831275E-2</v>
      </c>
      <c r="W60" s="29">
        <f t="shared" si="43"/>
        <v>470486.61886533798</v>
      </c>
      <c r="X60" s="29">
        <f t="shared" si="36"/>
        <v>4467565.5318311555</v>
      </c>
      <c r="Y60" s="35">
        <f t="shared" si="44"/>
        <v>45.37374686308182</v>
      </c>
      <c r="Z60" s="36">
        <f t="shared" si="45"/>
        <v>8.2207856535532429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v>4328</v>
      </c>
      <c r="E61" s="49">
        <v>3</v>
      </c>
      <c r="F61" s="3">
        <f t="shared" si="37"/>
        <v>6.9316081330868761E-4</v>
      </c>
      <c r="G61" s="2">
        <v>0.5</v>
      </c>
      <c r="H61" s="3">
        <f t="shared" si="38"/>
        <v>3.4598085572598316E-3</v>
      </c>
      <c r="I61" s="3">
        <f t="shared" si="39"/>
        <v>0.9965401914427402</v>
      </c>
      <c r="J61" s="5">
        <f t="shared" si="46"/>
        <v>98113.666277173019</v>
      </c>
      <c r="K61" s="5">
        <f t="shared" si="40"/>
        <v>339.45450216989855</v>
      </c>
      <c r="L61" s="5">
        <f t="shared" si="41"/>
        <v>489719.69513044029</v>
      </c>
      <c r="M61" s="5">
        <f t="shared" si="32"/>
        <v>4785558.2953707036</v>
      </c>
      <c r="N61" s="33">
        <f t="shared" si="42"/>
        <v>48.775654574474956</v>
      </c>
      <c r="O61" s="4"/>
      <c r="Q61" s="27" t="s">
        <v>48</v>
      </c>
      <c r="R61" s="29">
        <f t="shared" si="33"/>
        <v>98113.666277173019</v>
      </c>
      <c r="S61" s="29">
        <f t="shared" si="34"/>
        <v>489719.69513044029</v>
      </c>
      <c r="T61" s="35">
        <f t="shared" si="35"/>
        <v>48.775654574474956</v>
      </c>
      <c r="U61" s="42">
        <v>0.95681081085376496</v>
      </c>
      <c r="V61" s="43">
        <f t="shared" si="47"/>
        <v>4.3189189146235041E-2</v>
      </c>
      <c r="W61" s="29">
        <f t="shared" si="43"/>
        <v>468569.09858881513</v>
      </c>
      <c r="X61" s="29">
        <f t="shared" si="36"/>
        <v>3997078.9129658178</v>
      </c>
      <c r="Y61" s="35">
        <f t="shared" si="44"/>
        <v>40.739267674229929</v>
      </c>
      <c r="Z61" s="36">
        <f t="shared" si="45"/>
        <v>8.0363869002450272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v>4106</v>
      </c>
      <c r="E62" s="49">
        <v>9</v>
      </c>
      <c r="F62" s="3">
        <f t="shared" si="37"/>
        <v>2.1919142717973699E-3</v>
      </c>
      <c r="G62" s="2">
        <v>0.5</v>
      </c>
      <c r="H62" s="3">
        <f t="shared" si="38"/>
        <v>1.089984255782972E-2</v>
      </c>
      <c r="I62" s="3">
        <f t="shared" si="39"/>
        <v>0.98910015744217028</v>
      </c>
      <c r="J62" s="5">
        <f t="shared" si="46"/>
        <v>97774.211775003118</v>
      </c>
      <c r="K62" s="5">
        <f t="shared" si="40"/>
        <v>1065.7235145634347</v>
      </c>
      <c r="L62" s="5">
        <f t="shared" si="41"/>
        <v>486206.75008860702</v>
      </c>
      <c r="M62" s="5">
        <f t="shared" si="32"/>
        <v>4295838.6002402632</v>
      </c>
      <c r="N62" s="33">
        <f t="shared" si="42"/>
        <v>43.936315335640828</v>
      </c>
      <c r="O62" s="4"/>
      <c r="Q62" s="27" t="s">
        <v>50</v>
      </c>
      <c r="R62" s="29">
        <f t="shared" si="33"/>
        <v>97774.211775003118</v>
      </c>
      <c r="S62" s="29">
        <f t="shared" si="34"/>
        <v>486206.75008860702</v>
      </c>
      <c r="T62" s="35">
        <f t="shared" si="35"/>
        <v>43.936315335640828</v>
      </c>
      <c r="U62" s="42">
        <v>0.94800928093814252</v>
      </c>
      <c r="V62" s="43">
        <f t="shared" si="47"/>
        <v>5.1990719061857482E-2</v>
      </c>
      <c r="W62" s="29">
        <f t="shared" si="43"/>
        <v>460928.51153877151</v>
      </c>
      <c r="X62" s="29">
        <f t="shared" si="36"/>
        <v>3528509.8143770029</v>
      </c>
      <c r="Y62" s="35">
        <f t="shared" si="44"/>
        <v>36.088348351984351</v>
      </c>
      <c r="Z62" s="36">
        <f t="shared" si="45"/>
        <v>7.8479669836564767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v>4446</v>
      </c>
      <c r="E63" s="49">
        <v>20</v>
      </c>
      <c r="F63" s="3">
        <f t="shared" si="37"/>
        <v>4.49842555105713E-3</v>
      </c>
      <c r="G63" s="2">
        <v>0.5</v>
      </c>
      <c r="H63" s="3">
        <f t="shared" si="38"/>
        <v>2.2241992882562279E-2</v>
      </c>
      <c r="I63" s="3">
        <f t="shared" si="39"/>
        <v>0.97775800711743777</v>
      </c>
      <c r="J63" s="5">
        <f t="shared" si="46"/>
        <v>96708.488260439684</v>
      </c>
      <c r="K63" s="5">
        <f t="shared" si="40"/>
        <v>2150.9895075720569</v>
      </c>
      <c r="L63" s="5">
        <f t="shared" si="41"/>
        <v>478164.96753326827</v>
      </c>
      <c r="M63" s="5">
        <f t="shared" si="32"/>
        <v>3809631.8501516562</v>
      </c>
      <c r="N63" s="33">
        <f t="shared" si="42"/>
        <v>39.392941805606256</v>
      </c>
      <c r="O63" s="4"/>
      <c r="Q63" s="27" t="s">
        <v>52</v>
      </c>
      <c r="R63" s="29">
        <f t="shared" si="33"/>
        <v>96708.488260439684</v>
      </c>
      <c r="S63" s="29">
        <f t="shared" si="34"/>
        <v>478164.96753326827</v>
      </c>
      <c r="T63" s="35">
        <f t="shared" si="35"/>
        <v>39.392941805606256</v>
      </c>
      <c r="U63" s="42">
        <v>0.94216194080535964</v>
      </c>
      <c r="V63" s="43">
        <f t="shared" si="47"/>
        <v>5.7838059194640357E-2</v>
      </c>
      <c r="W63" s="29">
        <f t="shared" si="43"/>
        <v>450508.83383627579</v>
      </c>
      <c r="X63" s="29">
        <f t="shared" si="36"/>
        <v>3067581.3028382314</v>
      </c>
      <c r="Y63" s="35">
        <f t="shared" si="44"/>
        <v>31.719876486716625</v>
      </c>
      <c r="Z63" s="36">
        <f t="shared" si="45"/>
        <v>7.6730653188896305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v>5015</v>
      </c>
      <c r="E64" s="49">
        <v>15</v>
      </c>
      <c r="F64" s="3">
        <f t="shared" si="37"/>
        <v>2.9910269192422734E-3</v>
      </c>
      <c r="G64" s="2">
        <v>0.5</v>
      </c>
      <c r="H64" s="3">
        <f t="shared" si="38"/>
        <v>1.4844136566056407E-2</v>
      </c>
      <c r="I64" s="3">
        <f t="shared" si="39"/>
        <v>0.98515586343394357</v>
      </c>
      <c r="J64" s="5">
        <f t="shared" si="46"/>
        <v>94557.498752867628</v>
      </c>
      <c r="K64" s="5">
        <f t="shared" si="40"/>
        <v>1403.6244248322755</v>
      </c>
      <c r="L64" s="5">
        <f t="shared" si="41"/>
        <v>469278.43270225741</v>
      </c>
      <c r="M64" s="5">
        <f t="shared" si="32"/>
        <v>3331466.8826183877</v>
      </c>
      <c r="N64" s="33">
        <f t="shared" si="42"/>
        <v>35.232180700183285</v>
      </c>
      <c r="O64" s="4"/>
      <c r="Q64" s="27" t="s">
        <v>54</v>
      </c>
      <c r="R64" s="29">
        <f t="shared" si="33"/>
        <v>94557.498752867628</v>
      </c>
      <c r="S64" s="29">
        <f t="shared" si="34"/>
        <v>469278.43270225741</v>
      </c>
      <c r="T64" s="35">
        <f t="shared" si="35"/>
        <v>35.232180700183285</v>
      </c>
      <c r="U64" s="42">
        <v>0.92489605986448908</v>
      </c>
      <c r="V64" s="43">
        <f t="shared" si="47"/>
        <v>7.5103940135510916E-2</v>
      </c>
      <c r="W64" s="29">
        <f t="shared" si="43"/>
        <v>434033.77338570071</v>
      </c>
      <c r="X64" s="29">
        <f t="shared" si="36"/>
        <v>2617072.4690019558</v>
      </c>
      <c r="Y64" s="35">
        <f t="shared" si="44"/>
        <v>27.677048394034305</v>
      </c>
      <c r="Z64" s="36">
        <f t="shared" si="45"/>
        <v>7.5551323061489803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v>5059</v>
      </c>
      <c r="E65" s="49">
        <v>27</v>
      </c>
      <c r="F65" s="3">
        <f t="shared" si="37"/>
        <v>5.3370231271002173E-3</v>
      </c>
      <c r="G65" s="2">
        <v>0.5</v>
      </c>
      <c r="H65" s="3">
        <f t="shared" si="38"/>
        <v>2.6333755973861304E-2</v>
      </c>
      <c r="I65" s="3">
        <f t="shared" si="39"/>
        <v>0.97366624402613866</v>
      </c>
      <c r="J65" s="5">
        <f t="shared" si="46"/>
        <v>93153.874328035352</v>
      </c>
      <c r="K65" s="5">
        <f t="shared" si="40"/>
        <v>2453.0913945742263</v>
      </c>
      <c r="L65" s="5">
        <f t="shared" si="41"/>
        <v>459636.64315374114</v>
      </c>
      <c r="M65" s="5">
        <f t="shared" si="32"/>
        <v>2862188.4499161304</v>
      </c>
      <c r="N65" s="33">
        <f t="shared" si="42"/>
        <v>30.725382820226226</v>
      </c>
      <c r="O65" s="4"/>
      <c r="Q65" s="27" t="s">
        <v>56</v>
      </c>
      <c r="R65" s="29">
        <f t="shared" si="33"/>
        <v>93153.874328035352</v>
      </c>
      <c r="S65" s="29">
        <f t="shared" si="34"/>
        <v>459636.64315374114</v>
      </c>
      <c r="T65" s="35">
        <f t="shared" si="35"/>
        <v>30.725382820226226</v>
      </c>
      <c r="U65" s="42">
        <v>0.89970667843387275</v>
      </c>
      <c r="V65" s="43">
        <f t="shared" si="47"/>
        <v>0.10029332156612725</v>
      </c>
      <c r="W65" s="29">
        <f t="shared" si="43"/>
        <v>413538.15749834769</v>
      </c>
      <c r="X65" s="29">
        <f t="shared" si="36"/>
        <v>2183038.695616255</v>
      </c>
      <c r="Y65" s="35">
        <f t="shared" si="44"/>
        <v>23.434760082321699</v>
      </c>
      <c r="Z65" s="36">
        <f t="shared" si="45"/>
        <v>7.2906227379045276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v>4468</v>
      </c>
      <c r="E66" s="49">
        <v>36</v>
      </c>
      <c r="F66" s="3">
        <f t="shared" si="37"/>
        <v>8.057296329453895E-3</v>
      </c>
      <c r="G66" s="2">
        <v>0.5</v>
      </c>
      <c r="H66" s="3">
        <f t="shared" si="38"/>
        <v>3.9491004826678368E-2</v>
      </c>
      <c r="I66" s="3">
        <f t="shared" si="39"/>
        <v>0.96050899517332167</v>
      </c>
      <c r="J66" s="5">
        <f t="shared" si="46"/>
        <v>90700.782933461116</v>
      </c>
      <c r="K66" s="5">
        <f t="shared" si="40"/>
        <v>3581.8650566088199</v>
      </c>
      <c r="L66" s="5">
        <f t="shared" si="41"/>
        <v>444549.25202578359</v>
      </c>
      <c r="M66" s="5">
        <f t="shared" si="32"/>
        <v>2402551.8067623894</v>
      </c>
      <c r="N66" s="33">
        <f t="shared" si="42"/>
        <v>26.488765907620913</v>
      </c>
      <c r="O66" s="4"/>
      <c r="Q66" s="27" t="s">
        <v>58</v>
      </c>
      <c r="R66" s="29">
        <f t="shared" si="33"/>
        <v>90700.782933461116</v>
      </c>
      <c r="S66" s="29">
        <f t="shared" si="34"/>
        <v>444549.25202578359</v>
      </c>
      <c r="T66" s="35">
        <f t="shared" si="35"/>
        <v>26.488765907620913</v>
      </c>
      <c r="U66" s="42">
        <v>0.86438699185239576</v>
      </c>
      <c r="V66" s="43">
        <f t="shared" si="47"/>
        <v>0.13561300814760424</v>
      </c>
      <c r="W66" s="29">
        <f t="shared" si="43"/>
        <v>384262.59068879962</v>
      </c>
      <c r="X66" s="29">
        <f t="shared" si="36"/>
        <v>1769500.5381179075</v>
      </c>
      <c r="Y66" s="35">
        <f t="shared" si="44"/>
        <v>19.509209081646279</v>
      </c>
      <c r="Z66" s="36">
        <f t="shared" si="45"/>
        <v>6.9795568259746332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v>3378</v>
      </c>
      <c r="E67" s="49">
        <v>37</v>
      </c>
      <c r="F67" s="3">
        <f t="shared" si="37"/>
        <v>1.0953226761397277E-2</v>
      </c>
      <c r="G67" s="2">
        <v>0.5</v>
      </c>
      <c r="H67" s="3">
        <f t="shared" si="38"/>
        <v>5.3306439994237148E-2</v>
      </c>
      <c r="I67" s="3">
        <f t="shared" si="39"/>
        <v>0.94669356000576288</v>
      </c>
      <c r="J67" s="5">
        <f t="shared" si="46"/>
        <v>87118.917876852298</v>
      </c>
      <c r="K67" s="5">
        <f t="shared" si="40"/>
        <v>4643.9993681653013</v>
      </c>
      <c r="L67" s="5">
        <f t="shared" si="41"/>
        <v>423984.59096384823</v>
      </c>
      <c r="M67" s="5">
        <f t="shared" si="32"/>
        <v>1958002.5547366056</v>
      </c>
      <c r="N67" s="33">
        <f t="shared" si="42"/>
        <v>22.475055963210622</v>
      </c>
      <c r="O67" s="4"/>
      <c r="Q67" s="27" t="s">
        <v>60</v>
      </c>
      <c r="R67" s="29">
        <f t="shared" si="33"/>
        <v>87118.917876852298</v>
      </c>
      <c r="S67" s="29">
        <f t="shared" si="34"/>
        <v>423984.59096384823</v>
      </c>
      <c r="T67" s="35">
        <f t="shared" si="35"/>
        <v>22.475055963210622</v>
      </c>
      <c r="U67" s="42">
        <v>0.82345390469096191</v>
      </c>
      <c r="V67" s="43">
        <f t="shared" si="47"/>
        <v>0.17654609530903809</v>
      </c>
      <c r="W67" s="29">
        <f t="shared" si="43"/>
        <v>349131.76695798116</v>
      </c>
      <c r="X67" s="29">
        <f t="shared" si="36"/>
        <v>1385237.947429108</v>
      </c>
      <c r="Y67" s="35">
        <f t="shared" si="44"/>
        <v>15.900541250836277</v>
      </c>
      <c r="Z67" s="36">
        <f t="shared" si="45"/>
        <v>6.574514712374345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v>2534</v>
      </c>
      <c r="E68" s="49">
        <v>50</v>
      </c>
      <c r="F68" s="3">
        <f t="shared" si="37"/>
        <v>1.973164956590371E-2</v>
      </c>
      <c r="G68" s="2">
        <v>0.5</v>
      </c>
      <c r="H68" s="3">
        <f t="shared" si="38"/>
        <v>9.4020308386611504E-2</v>
      </c>
      <c r="I68" s="3">
        <f t="shared" si="39"/>
        <v>0.90597969161338854</v>
      </c>
      <c r="J68" s="5">
        <f t="shared" si="46"/>
        <v>82474.918508686998</v>
      </c>
      <c r="K68" s="5">
        <f t="shared" si="40"/>
        <v>7754.3172723474045</v>
      </c>
      <c r="L68" s="5">
        <f t="shared" si="41"/>
        <v>392988.7993625665</v>
      </c>
      <c r="M68" s="5">
        <f t="shared" si="32"/>
        <v>1534017.9637727574</v>
      </c>
      <c r="N68" s="33">
        <f t="shared" si="42"/>
        <v>18.599811815651336</v>
      </c>
      <c r="O68" s="4"/>
      <c r="Q68" s="27" t="s">
        <v>62</v>
      </c>
      <c r="R68" s="29">
        <f t="shared" si="33"/>
        <v>82474.918508686998</v>
      </c>
      <c r="S68" s="29">
        <f t="shared" si="34"/>
        <v>392988.7993625665</v>
      </c>
      <c r="T68" s="35">
        <f t="shared" si="35"/>
        <v>18.599811815651336</v>
      </c>
      <c r="U68" s="42">
        <v>0.7557222850963411</v>
      </c>
      <c r="V68" s="43">
        <f t="shared" si="47"/>
        <v>0.2442777149036589</v>
      </c>
      <c r="W68" s="29">
        <f t="shared" si="43"/>
        <v>296990.3934715463</v>
      </c>
      <c r="X68" s="29">
        <f t="shared" si="36"/>
        <v>1036106.1804711267</v>
      </c>
      <c r="Y68" s="35">
        <f t="shared" si="44"/>
        <v>12.562682076030116</v>
      </c>
      <c r="Z68" s="36">
        <f t="shared" si="45"/>
        <v>6.0371297396212196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v>1690</v>
      </c>
      <c r="E69" s="49">
        <v>50</v>
      </c>
      <c r="F69" s="3">
        <f t="shared" si="37"/>
        <v>2.9585798816568046E-2</v>
      </c>
      <c r="G69" s="2">
        <v>0.5</v>
      </c>
      <c r="H69" s="3">
        <f t="shared" si="38"/>
        <v>0.1377410468319559</v>
      </c>
      <c r="I69" s="3">
        <f t="shared" si="39"/>
        <v>0.86225895316804413</v>
      </c>
      <c r="J69" s="5">
        <f t="shared" si="46"/>
        <v>74720.6012363396</v>
      </c>
      <c r="K69" s="5">
        <f t="shared" si="40"/>
        <v>10292.093834206555</v>
      </c>
      <c r="L69" s="5">
        <f t="shared" si="41"/>
        <v>347872.77159618161</v>
      </c>
      <c r="M69" s="5">
        <f t="shared" si="32"/>
        <v>1141029.1644101909</v>
      </c>
      <c r="N69" s="33">
        <f t="shared" si="42"/>
        <v>15.270610053058071</v>
      </c>
      <c r="O69" s="4"/>
      <c r="Q69" s="27" t="s">
        <v>64</v>
      </c>
      <c r="R69" s="29">
        <f t="shared" si="33"/>
        <v>74720.6012363396</v>
      </c>
      <c r="S69" s="29">
        <f t="shared" si="34"/>
        <v>347872.77159618161</v>
      </c>
      <c r="T69" s="35">
        <f t="shared" si="35"/>
        <v>15.270610053058071</v>
      </c>
      <c r="U69" s="42">
        <v>0.69850988448397933</v>
      </c>
      <c r="V69" s="43">
        <f t="shared" si="47"/>
        <v>0.30149011551602067</v>
      </c>
      <c r="W69" s="29">
        <f t="shared" si="43"/>
        <v>242992.56950277055</v>
      </c>
      <c r="X69" s="29">
        <f t="shared" si="36"/>
        <v>739115.78699958033</v>
      </c>
      <c r="Y69" s="35">
        <f t="shared" si="44"/>
        <v>9.8917269771662237</v>
      </c>
      <c r="Z69" s="36">
        <f t="shared" si="45"/>
        <v>5.3788830758918476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v>1020</v>
      </c>
      <c r="E70" s="49">
        <v>56</v>
      </c>
      <c r="F70" s="3">
        <f t="shared" si="37"/>
        <v>5.4901960784313725E-2</v>
      </c>
      <c r="G70" s="2">
        <v>0.5</v>
      </c>
      <c r="H70" s="3">
        <f t="shared" si="38"/>
        <v>0.24137931034482762</v>
      </c>
      <c r="I70" s="3">
        <f t="shared" si="39"/>
        <v>0.75862068965517238</v>
      </c>
      <c r="J70" s="5">
        <f t="shared" si="46"/>
        <v>64428.507402133051</v>
      </c>
      <c r="K70" s="5">
        <f t="shared" si="40"/>
        <v>15551.708683273497</v>
      </c>
      <c r="L70" s="5">
        <f t="shared" si="41"/>
        <v>283263.26530248148</v>
      </c>
      <c r="M70" s="5">
        <f t="shared" si="32"/>
        <v>793156.39281400922</v>
      </c>
      <c r="N70" s="33">
        <f t="shared" si="42"/>
        <v>12.310643607859678</v>
      </c>
      <c r="O70" s="4"/>
      <c r="Q70" s="27" t="s">
        <v>66</v>
      </c>
      <c r="R70" s="29">
        <f t="shared" si="33"/>
        <v>64428.507402133051</v>
      </c>
      <c r="S70" s="29">
        <f t="shared" si="34"/>
        <v>283263.26530248148</v>
      </c>
      <c r="T70" s="35">
        <f t="shared" si="35"/>
        <v>12.310643607859678</v>
      </c>
      <c r="U70" s="42">
        <v>0.67065690345363116</v>
      </c>
      <c r="V70" s="43">
        <f t="shared" si="47"/>
        <v>0.32934309654636884</v>
      </c>
      <c r="W70" s="29">
        <f t="shared" si="43"/>
        <v>189972.46436992663</v>
      </c>
      <c r="X70" s="29">
        <f t="shared" si="36"/>
        <v>496123.21749680978</v>
      </c>
      <c r="Y70" s="35">
        <f t="shared" si="44"/>
        <v>7.7003680125668179</v>
      </c>
      <c r="Z70" s="36">
        <f t="shared" si="45"/>
        <v>4.61027559529286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v>564</v>
      </c>
      <c r="E71" s="49">
        <v>36</v>
      </c>
      <c r="F71" s="3">
        <f t="shared" si="37"/>
        <v>6.3829787234042548E-2</v>
      </c>
      <c r="G71" s="2">
        <v>0.5</v>
      </c>
      <c r="H71" s="3">
        <f t="shared" si="38"/>
        <v>0.2752293577981651</v>
      </c>
      <c r="I71" s="3">
        <f t="shared" si="39"/>
        <v>0.72477064220183496</v>
      </c>
      <c r="J71" s="5">
        <f t="shared" si="46"/>
        <v>48876.798718859551</v>
      </c>
      <c r="K71" s="5">
        <f t="shared" si="40"/>
        <v>13452.329922621893</v>
      </c>
      <c r="L71" s="5">
        <f t="shared" si="41"/>
        <v>210753.16878774305</v>
      </c>
      <c r="M71" s="5">
        <f>L71+M72</f>
        <v>509893.12751152774</v>
      </c>
      <c r="N71" s="33">
        <f t="shared" si="42"/>
        <v>10.432212028542304</v>
      </c>
      <c r="O71" s="4"/>
      <c r="Q71" s="27" t="s">
        <v>68</v>
      </c>
      <c r="R71" s="29">
        <f t="shared" si="33"/>
        <v>48876.798718859551</v>
      </c>
      <c r="S71" s="29">
        <f t="shared" si="34"/>
        <v>210753.16878774305</v>
      </c>
      <c r="T71" s="35">
        <f t="shared" si="35"/>
        <v>10.432212028542304</v>
      </c>
      <c r="U71" s="42">
        <v>0.63527807449444496</v>
      </c>
      <c r="V71" s="43">
        <f t="shared" si="47"/>
        <v>0.36472192550555504</v>
      </c>
      <c r="W71" s="29">
        <f t="shared" si="43"/>
        <v>133886.86726108016</v>
      </c>
      <c r="X71" s="29">
        <f>X72+W71</f>
        <v>306150.75312688318</v>
      </c>
      <c r="Y71" s="35">
        <f t="shared" si="44"/>
        <v>6.2637235079136264</v>
      </c>
      <c r="Z71" s="36">
        <f t="shared" si="45"/>
        <v>4.1684885206286779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v>380</v>
      </c>
      <c r="E72" s="50">
        <v>45</v>
      </c>
      <c r="F72" s="17">
        <f t="shared" si="37"/>
        <v>0.11842105263157894</v>
      </c>
      <c r="G72" s="12"/>
      <c r="H72" s="17">
        <v>1</v>
      </c>
      <c r="I72" s="17">
        <f t="shared" si="39"/>
        <v>0</v>
      </c>
      <c r="J72" s="21">
        <f t="shared" si="46"/>
        <v>35424.468796237663</v>
      </c>
      <c r="K72" s="21">
        <f t="shared" si="40"/>
        <v>35424.468796237663</v>
      </c>
      <c r="L72" s="21">
        <f>K72/F72</f>
        <v>299139.95872378472</v>
      </c>
      <c r="M72" s="21">
        <f>L72</f>
        <v>299139.95872378472</v>
      </c>
      <c r="N72" s="34">
        <f t="shared" si="42"/>
        <v>8.4444444444444446</v>
      </c>
      <c r="O72" s="4"/>
      <c r="Q72" s="30" t="s">
        <v>69</v>
      </c>
      <c r="R72" s="31">
        <f t="shared" si="33"/>
        <v>35424.468796237663</v>
      </c>
      <c r="S72" s="31">
        <f t="shared" si="34"/>
        <v>299139.95872378472</v>
      </c>
      <c r="T72" s="38">
        <f t="shared" si="35"/>
        <v>8.4444444444444446</v>
      </c>
      <c r="U72" s="44">
        <v>0.57586384179742911</v>
      </c>
      <c r="V72" s="45">
        <f t="shared" si="47"/>
        <v>0.42413615820257089</v>
      </c>
      <c r="W72" s="31">
        <f t="shared" si="43"/>
        <v>172263.88586580302</v>
      </c>
      <c r="X72" s="31">
        <f>W72</f>
        <v>172263.88586580302</v>
      </c>
      <c r="Y72" s="38">
        <f t="shared" si="44"/>
        <v>4.8628502196227341</v>
      </c>
      <c r="Z72" s="37">
        <f t="shared" si="45"/>
        <v>3.5815942248217105</v>
      </c>
    </row>
    <row r="73" spans="1:26" s="2" customFormat="1" ht="13.2" x14ac:dyDescent="0.25">
      <c r="B73" s="2" t="s">
        <v>70</v>
      </c>
      <c r="D73" s="25">
        <f>SUM(D54:D72)</f>
        <v>58074</v>
      </c>
      <c r="E73" s="25">
        <f>SUM(E54:E72)</f>
        <v>397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74.405982308279988</v>
      </c>
      <c r="F78" s="55">
        <f>$Y$4</f>
        <v>67.289486475824319</v>
      </c>
      <c r="G78" s="55">
        <f>E78-F78</f>
        <v>7.1164958324556693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80.842955679975034</v>
      </c>
      <c r="F79" s="55">
        <f>$Y$29</f>
        <v>71.272214202350213</v>
      </c>
      <c r="G79" s="55">
        <f t="shared" ref="G79:G80" si="48">E79-F79</f>
        <v>9.5707414776248214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77.579279452161273</v>
      </c>
      <c r="F80" s="55">
        <f>$Y$54</f>
        <v>68.541822875138394</v>
      </c>
      <c r="G80" s="55">
        <f t="shared" si="48"/>
        <v>9.0374565770228799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13</vt:i4>
      </vt:variant>
    </vt:vector>
  </HeadingPairs>
  <TitlesOfParts>
    <vt:vector size="13" baseType="lpstr">
      <vt:lpstr>2556</vt:lpstr>
      <vt:lpstr>2557</vt:lpstr>
      <vt:lpstr>2558</vt:lpstr>
      <vt:lpstr>2559</vt:lpstr>
      <vt:lpstr>2560</vt:lpstr>
      <vt:lpstr>2561</vt:lpstr>
      <vt:lpstr>2562</vt:lpstr>
      <vt:lpstr>2563</vt:lpstr>
      <vt:lpstr>2564</vt:lpstr>
      <vt:lpstr>2565</vt:lpstr>
      <vt:lpstr>2566</vt:lpstr>
      <vt:lpstr>2567</vt:lpstr>
      <vt:lpstr>2568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prpvp</dc:creator>
  <cp:keywords/>
  <dc:description/>
  <cp:lastModifiedBy>ไพฑูรย์ สาสัย</cp:lastModifiedBy>
  <cp:revision/>
  <dcterms:created xsi:type="dcterms:W3CDTF">2008-11-16T21:41:23Z</dcterms:created>
  <dcterms:modified xsi:type="dcterms:W3CDTF">2026-01-22T14:42:52Z</dcterms:modified>
  <cp:category/>
  <cp:contentStatus/>
</cp:coreProperties>
</file>