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227F5AA7-39E6-4163-A538-FD72CB5FBB2C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V71" i="16"/>
  <c r="V70" i="16"/>
  <c r="V69" i="16"/>
  <c r="F69" i="16"/>
  <c r="H69" i="16" s="1"/>
  <c r="I69" i="16" s="1"/>
  <c r="V68" i="16"/>
  <c r="V67" i="16"/>
  <c r="V66" i="16"/>
  <c r="V65" i="16"/>
  <c r="V64" i="16"/>
  <c r="V63" i="16"/>
  <c r="V62" i="16"/>
  <c r="V61" i="16"/>
  <c r="V60" i="16"/>
  <c r="V59" i="16"/>
  <c r="V58" i="16"/>
  <c r="F58" i="16"/>
  <c r="H58" i="16" s="1"/>
  <c r="I58" i="16" s="1"/>
  <c r="V57" i="16"/>
  <c r="F57" i="16"/>
  <c r="H57" i="16" s="1"/>
  <c r="I57" i="16" s="1"/>
  <c r="V56" i="16"/>
  <c r="V55" i="16"/>
  <c r="V54" i="16"/>
  <c r="R54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H44" i="16"/>
  <c r="I44" i="16" s="1"/>
  <c r="F44" i="16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H39" i="16"/>
  <c r="I39" i="16" s="1"/>
  <c r="F39" i="16"/>
  <c r="V38" i="16"/>
  <c r="F38" i="16"/>
  <c r="H38" i="16" s="1"/>
  <c r="I38" i="16" s="1"/>
  <c r="V37" i="16"/>
  <c r="F37" i="16"/>
  <c r="H37" i="16" s="1"/>
  <c r="I37" i="16" s="1"/>
  <c r="V36" i="16"/>
  <c r="F36" i="16"/>
  <c r="H36" i="16" s="1"/>
  <c r="I36" i="16" s="1"/>
  <c r="V35" i="16"/>
  <c r="H35" i="16"/>
  <c r="I35" i="16" s="1"/>
  <c r="F35" i="16"/>
  <c r="V34" i="16"/>
  <c r="F34" i="16"/>
  <c r="H34" i="16" s="1"/>
  <c r="I34" i="16" s="1"/>
  <c r="V33" i="16"/>
  <c r="F33" i="16"/>
  <c r="H33" i="16" s="1"/>
  <c r="I33" i="16" s="1"/>
  <c r="V32" i="16"/>
  <c r="H32" i="16"/>
  <c r="I32" i="16" s="1"/>
  <c r="F32" i="16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V72" i="15"/>
  <c r="I72" i="15"/>
  <c r="V71" i="15"/>
  <c r="F71" i="15"/>
  <c r="H71" i="15" s="1"/>
  <c r="I71" i="15" s="1"/>
  <c r="V70" i="15"/>
  <c r="V69" i="15"/>
  <c r="V68" i="15"/>
  <c r="V67" i="15"/>
  <c r="V66" i="15"/>
  <c r="V65" i="15"/>
  <c r="F65" i="15"/>
  <c r="H65" i="15" s="1"/>
  <c r="I65" i="15" s="1"/>
  <c r="V64" i="15"/>
  <c r="V63" i="15"/>
  <c r="V62" i="15"/>
  <c r="F62" i="15"/>
  <c r="H62" i="15" s="1"/>
  <c r="I62" i="15" s="1"/>
  <c r="V61" i="15"/>
  <c r="V60" i="15"/>
  <c r="V59" i="15"/>
  <c r="V58" i="15"/>
  <c r="V57" i="15"/>
  <c r="F57" i="15"/>
  <c r="H57" i="15" s="1"/>
  <c r="I57" i="15" s="1"/>
  <c r="V56" i="15"/>
  <c r="V55" i="15"/>
  <c r="F55" i="15"/>
  <c r="H55" i="15" s="1"/>
  <c r="I55" i="15" s="1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F44" i="15"/>
  <c r="H44" i="15" s="1"/>
  <c r="I44" i="15" s="1"/>
  <c r="V43" i="15"/>
  <c r="F43" i="15"/>
  <c r="H43" i="15" s="1"/>
  <c r="I43" i="15" s="1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F38" i="15"/>
  <c r="H38" i="15" s="1"/>
  <c r="I38" i="15" s="1"/>
  <c r="V37" i="15"/>
  <c r="F37" i="15"/>
  <c r="H37" i="15" s="1"/>
  <c r="I37" i="15" s="1"/>
  <c r="V36" i="15"/>
  <c r="F36" i="15"/>
  <c r="H36" i="15" s="1"/>
  <c r="I36" i="15" s="1"/>
  <c r="V35" i="15"/>
  <c r="F35" i="15"/>
  <c r="H35" i="15" s="1"/>
  <c r="I35" i="15" s="1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V29" i="15"/>
  <c r="R29" i="15"/>
  <c r="F29" i="15"/>
  <c r="H29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F19" i="15"/>
  <c r="H19" i="15" s="1"/>
  <c r="I19" i="15" s="1"/>
  <c r="V18" i="15"/>
  <c r="F18" i="15"/>
  <c r="H18" i="15" s="1"/>
  <c r="I18" i="15" s="1"/>
  <c r="V17" i="15"/>
  <c r="F17" i="15"/>
  <c r="H17" i="15" s="1"/>
  <c r="I17" i="15" s="1"/>
  <c r="V16" i="15"/>
  <c r="F16" i="15"/>
  <c r="H16" i="15" s="1"/>
  <c r="I16" i="15" s="1"/>
  <c r="V15" i="15"/>
  <c r="F15" i="15"/>
  <c r="H15" i="15" s="1"/>
  <c r="I15" i="15" s="1"/>
  <c r="V14" i="15"/>
  <c r="F14" i="15"/>
  <c r="H14" i="15" s="1"/>
  <c r="I14" i="15" s="1"/>
  <c r="V13" i="15"/>
  <c r="F13" i="15"/>
  <c r="H13" i="15" s="1"/>
  <c r="I13" i="15" s="1"/>
  <c r="V12" i="15"/>
  <c r="F12" i="15"/>
  <c r="H12" i="15" s="1"/>
  <c r="I12" i="15" s="1"/>
  <c r="V11" i="15"/>
  <c r="F11" i="15"/>
  <c r="H11" i="15" s="1"/>
  <c r="I11" i="15" s="1"/>
  <c r="V10" i="15"/>
  <c r="F10" i="15"/>
  <c r="H10" i="15" s="1"/>
  <c r="I10" i="15" s="1"/>
  <c r="V9" i="15"/>
  <c r="F9" i="15"/>
  <c r="H9" i="15" s="1"/>
  <c r="I9" i="15" s="1"/>
  <c r="V8" i="15"/>
  <c r="F8" i="15"/>
  <c r="H8" i="15" s="1"/>
  <c r="I8" i="15" s="1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F4" i="15"/>
  <c r="H4" i="15" s="1"/>
  <c r="K4" i="15" s="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E72" i="14"/>
  <c r="E71" i="14"/>
  <c r="E70" i="14"/>
  <c r="E69" i="14"/>
  <c r="E68" i="14"/>
  <c r="E67" i="14"/>
  <c r="E66" i="14"/>
  <c r="E65" i="14"/>
  <c r="E64" i="14"/>
  <c r="E63" i="14"/>
  <c r="E62" i="14"/>
  <c r="E61" i="14"/>
  <c r="E60" i="14"/>
  <c r="E59" i="14"/>
  <c r="E58" i="14"/>
  <c r="E57" i="14"/>
  <c r="E56" i="14"/>
  <c r="E55" i="14"/>
  <c r="F55" i="14" s="1"/>
  <c r="H55" i="14" s="1"/>
  <c r="I55" i="14" s="1"/>
  <c r="E54" i="14"/>
  <c r="F47" i="14"/>
  <c r="F46" i="14"/>
  <c r="H46" i="14" s="1"/>
  <c r="I46" i="14" s="1"/>
  <c r="F45" i="14"/>
  <c r="F44" i="14"/>
  <c r="F43" i="14"/>
  <c r="H43" i="14" s="1"/>
  <c r="I43" i="14" s="1"/>
  <c r="F42" i="14"/>
  <c r="F41" i="14"/>
  <c r="F40" i="14"/>
  <c r="F39" i="14"/>
  <c r="H39" i="14" s="1"/>
  <c r="I39" i="14" s="1"/>
  <c r="F38" i="14"/>
  <c r="F37" i="14"/>
  <c r="F36" i="14"/>
  <c r="F35" i="14"/>
  <c r="H35" i="14" s="1"/>
  <c r="I35" i="14" s="1"/>
  <c r="F34" i="14"/>
  <c r="F33" i="14"/>
  <c r="F32" i="14"/>
  <c r="H32" i="14" s="1"/>
  <c r="I32" i="14" s="1"/>
  <c r="F31" i="14"/>
  <c r="H31" i="14" s="1"/>
  <c r="I31" i="14" s="1"/>
  <c r="F30" i="14"/>
  <c r="F29" i="14"/>
  <c r="H29" i="14" s="1"/>
  <c r="V72" i="14"/>
  <c r="I72" i="14"/>
  <c r="D72" i="14"/>
  <c r="V71" i="14"/>
  <c r="D71" i="14"/>
  <c r="V70" i="14"/>
  <c r="D70" i="14"/>
  <c r="V69" i="14"/>
  <c r="D69" i="14"/>
  <c r="V68" i="14"/>
  <c r="D68" i="14"/>
  <c r="V67" i="14"/>
  <c r="D67" i="14"/>
  <c r="V66" i="14"/>
  <c r="D66" i="14"/>
  <c r="V65" i="14"/>
  <c r="D65" i="14"/>
  <c r="V64" i="14"/>
  <c r="D64" i="14"/>
  <c r="V63" i="14"/>
  <c r="D63" i="14"/>
  <c r="V62" i="14"/>
  <c r="D62" i="14"/>
  <c r="V61" i="14"/>
  <c r="D61" i="14"/>
  <c r="V60" i="14"/>
  <c r="D60" i="14"/>
  <c r="V59" i="14"/>
  <c r="D59" i="14"/>
  <c r="V58" i="14"/>
  <c r="D58" i="14"/>
  <c r="V57" i="14"/>
  <c r="D57" i="14"/>
  <c r="V56" i="14"/>
  <c r="D56" i="14"/>
  <c r="V55" i="14"/>
  <c r="D55" i="14"/>
  <c r="V54" i="14"/>
  <c r="R54" i="14"/>
  <c r="D54" i="14"/>
  <c r="E48" i="14"/>
  <c r="D48" i="14"/>
  <c r="V47" i="14"/>
  <c r="I47" i="14"/>
  <c r="V46" i="14"/>
  <c r="V45" i="14"/>
  <c r="H45" i="14"/>
  <c r="I45" i="14" s="1"/>
  <c r="V44" i="14"/>
  <c r="H44" i="14"/>
  <c r="I44" i="14" s="1"/>
  <c r="V43" i="14"/>
  <c r="V42" i="14"/>
  <c r="H42" i="14"/>
  <c r="I42" i="14" s="1"/>
  <c r="V41" i="14"/>
  <c r="H41" i="14"/>
  <c r="I41" i="14" s="1"/>
  <c r="V40" i="14"/>
  <c r="H40" i="14"/>
  <c r="I40" i="14" s="1"/>
  <c r="V39" i="14"/>
  <c r="V38" i="14"/>
  <c r="H38" i="14"/>
  <c r="I38" i="14" s="1"/>
  <c r="V37" i="14"/>
  <c r="H37" i="14"/>
  <c r="I37" i="14" s="1"/>
  <c r="V36" i="14"/>
  <c r="H36" i="14"/>
  <c r="I36" i="14" s="1"/>
  <c r="V35" i="14"/>
  <c r="V34" i="14"/>
  <c r="H34" i="14"/>
  <c r="I34" i="14" s="1"/>
  <c r="V33" i="14"/>
  <c r="H33" i="14"/>
  <c r="I33" i="14" s="1"/>
  <c r="V32" i="14"/>
  <c r="V31" i="14"/>
  <c r="V30" i="14"/>
  <c r="H30" i="14"/>
  <c r="I30" i="14" s="1"/>
  <c r="V29" i="14"/>
  <c r="R29" i="14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K4" i="14" s="1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73" i="7" s="1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V72" i="13"/>
  <c r="I72" i="13"/>
  <c r="E72" i="13"/>
  <c r="V71" i="13"/>
  <c r="E71" i="13"/>
  <c r="V70" i="13"/>
  <c r="E70" i="13"/>
  <c r="V69" i="13"/>
  <c r="E69" i="13"/>
  <c r="V68" i="13"/>
  <c r="E68" i="13"/>
  <c r="F68" i="13" s="1"/>
  <c r="H68" i="13" s="1"/>
  <c r="I68" i="13" s="1"/>
  <c r="V67" i="13"/>
  <c r="E67" i="13"/>
  <c r="V66" i="13"/>
  <c r="E66" i="13"/>
  <c r="V65" i="13"/>
  <c r="E65" i="13"/>
  <c r="V64" i="13"/>
  <c r="E64" i="13"/>
  <c r="F64" i="13" s="1"/>
  <c r="H64" i="13" s="1"/>
  <c r="I64" i="13" s="1"/>
  <c r="V63" i="13"/>
  <c r="E63" i="13"/>
  <c r="V62" i="13"/>
  <c r="E62" i="13"/>
  <c r="V61" i="13"/>
  <c r="E61" i="13"/>
  <c r="V60" i="13"/>
  <c r="E60" i="13"/>
  <c r="F60" i="13" s="1"/>
  <c r="H60" i="13" s="1"/>
  <c r="I60" i="13" s="1"/>
  <c r="V59" i="13"/>
  <c r="E59" i="13"/>
  <c r="V58" i="13"/>
  <c r="E58" i="13"/>
  <c r="V57" i="13"/>
  <c r="E57" i="13"/>
  <c r="V56" i="13"/>
  <c r="E56" i="13"/>
  <c r="F56" i="13" s="1"/>
  <c r="H56" i="13" s="1"/>
  <c r="I56" i="13" s="1"/>
  <c r="V55" i="13"/>
  <c r="E55" i="13"/>
  <c r="V54" i="13"/>
  <c r="R54" i="13"/>
  <c r="E54" i="13"/>
  <c r="E48" i="13"/>
  <c r="D48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H36" i="13"/>
  <c r="I36" i="13" s="1"/>
  <c r="F36" i="13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H32" i="13"/>
  <c r="I32" i="13" s="1"/>
  <c r="F32" i="13"/>
  <c r="V31" i="13"/>
  <c r="F31" i="13"/>
  <c r="H31" i="13" s="1"/>
  <c r="I31" i="13" s="1"/>
  <c r="V30" i="13"/>
  <c r="F30" i="13"/>
  <c r="H30" i="13" s="1"/>
  <c r="I30" i="13" s="1"/>
  <c r="V29" i="13"/>
  <c r="R29" i="13"/>
  <c r="F29" i="13"/>
  <c r="H29" i="13" s="1"/>
  <c r="E23" i="13"/>
  <c r="D23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H9" i="13"/>
  <c r="I9" i="13" s="1"/>
  <c r="F9" i="13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H5" i="13"/>
  <c r="I5" i="13" s="1"/>
  <c r="F5" i="13"/>
  <c r="V4" i="13"/>
  <c r="R4" i="13"/>
  <c r="F4" i="13"/>
  <c r="H4" i="13" s="1"/>
  <c r="V72" i="12"/>
  <c r="I72" i="12"/>
  <c r="E72" i="12"/>
  <c r="F72" i="12" s="1"/>
  <c r="V71" i="12"/>
  <c r="E71" i="12"/>
  <c r="F71" i="12" s="1"/>
  <c r="H71" i="12" s="1"/>
  <c r="I71" i="12" s="1"/>
  <c r="V70" i="12"/>
  <c r="E70" i="12"/>
  <c r="F70" i="12" s="1"/>
  <c r="H70" i="12" s="1"/>
  <c r="I70" i="12" s="1"/>
  <c r="V69" i="12"/>
  <c r="F69" i="12"/>
  <c r="H69" i="12" s="1"/>
  <c r="I69" i="12" s="1"/>
  <c r="E69" i="12"/>
  <c r="V68" i="12"/>
  <c r="E68" i="12"/>
  <c r="F68" i="12" s="1"/>
  <c r="H68" i="12" s="1"/>
  <c r="I68" i="12" s="1"/>
  <c r="V67" i="12"/>
  <c r="E67" i="12"/>
  <c r="V66" i="12"/>
  <c r="E66" i="12"/>
  <c r="F66" i="12" s="1"/>
  <c r="H66" i="12" s="1"/>
  <c r="I66" i="12" s="1"/>
  <c r="V65" i="12"/>
  <c r="E65" i="12"/>
  <c r="F65" i="12" s="1"/>
  <c r="H65" i="12" s="1"/>
  <c r="I65" i="12" s="1"/>
  <c r="V64" i="12"/>
  <c r="E64" i="12"/>
  <c r="F64" i="12" s="1"/>
  <c r="H64" i="12" s="1"/>
  <c r="I64" i="12" s="1"/>
  <c r="V63" i="12"/>
  <c r="E63" i="12"/>
  <c r="F63" i="12" s="1"/>
  <c r="H63" i="12" s="1"/>
  <c r="I63" i="12" s="1"/>
  <c r="V62" i="12"/>
  <c r="E62" i="12"/>
  <c r="F62" i="12" s="1"/>
  <c r="H62" i="12" s="1"/>
  <c r="I62" i="12" s="1"/>
  <c r="V61" i="12"/>
  <c r="E61" i="12"/>
  <c r="F61" i="12" s="1"/>
  <c r="H61" i="12" s="1"/>
  <c r="I61" i="12" s="1"/>
  <c r="V60" i="12"/>
  <c r="E60" i="12"/>
  <c r="F60" i="12" s="1"/>
  <c r="H60" i="12" s="1"/>
  <c r="I60" i="12" s="1"/>
  <c r="V59" i="12"/>
  <c r="E59" i="12"/>
  <c r="V58" i="12"/>
  <c r="E58" i="12"/>
  <c r="F58" i="12" s="1"/>
  <c r="H58" i="12" s="1"/>
  <c r="I58" i="12" s="1"/>
  <c r="V57" i="12"/>
  <c r="F57" i="12"/>
  <c r="H57" i="12" s="1"/>
  <c r="I57" i="12" s="1"/>
  <c r="E57" i="12"/>
  <c r="V56" i="12"/>
  <c r="E56" i="12"/>
  <c r="F56" i="12" s="1"/>
  <c r="H56" i="12" s="1"/>
  <c r="I56" i="12" s="1"/>
  <c r="V55" i="12"/>
  <c r="E55" i="12"/>
  <c r="F55" i="12" s="1"/>
  <c r="H55" i="12" s="1"/>
  <c r="I55" i="12" s="1"/>
  <c r="V54" i="12"/>
  <c r="R54" i="12"/>
  <c r="E54" i="12"/>
  <c r="E48" i="12"/>
  <c r="D48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H29" i="12"/>
  <c r="K29" i="12" s="1"/>
  <c r="F29" i="12"/>
  <c r="E23" i="12"/>
  <c r="D23" i="12"/>
  <c r="V22" i="12"/>
  <c r="I22" i="12"/>
  <c r="F22" i="12"/>
  <c r="V21" i="12"/>
  <c r="F21" i="12"/>
  <c r="H21" i="12" s="1"/>
  <c r="I21" i="12" s="1"/>
  <c r="V20" i="12"/>
  <c r="F20" i="12"/>
  <c r="H20" i="12" s="1"/>
  <c r="I20" i="12" s="1"/>
  <c r="V19" i="12"/>
  <c r="F19" i="12"/>
  <c r="H19" i="12" s="1"/>
  <c r="I19" i="12" s="1"/>
  <c r="V18" i="12"/>
  <c r="F18" i="12"/>
  <c r="H18" i="12" s="1"/>
  <c r="I18" i="12" s="1"/>
  <c r="V17" i="12"/>
  <c r="F17" i="12"/>
  <c r="H17" i="12" s="1"/>
  <c r="I17" i="12" s="1"/>
  <c r="V16" i="12"/>
  <c r="F16" i="12"/>
  <c r="H16" i="12" s="1"/>
  <c r="I16" i="12" s="1"/>
  <c r="V15" i="12"/>
  <c r="F15" i="12"/>
  <c r="H15" i="12" s="1"/>
  <c r="I15" i="12" s="1"/>
  <c r="V14" i="12"/>
  <c r="F14" i="12"/>
  <c r="H14" i="12" s="1"/>
  <c r="I14" i="12" s="1"/>
  <c r="V13" i="12"/>
  <c r="F13" i="12"/>
  <c r="H13" i="12" s="1"/>
  <c r="I13" i="12" s="1"/>
  <c r="V12" i="12"/>
  <c r="F12" i="12"/>
  <c r="H12" i="12" s="1"/>
  <c r="I12" i="12" s="1"/>
  <c r="V11" i="12"/>
  <c r="F11" i="12"/>
  <c r="H11" i="12" s="1"/>
  <c r="I11" i="12" s="1"/>
  <c r="V10" i="12"/>
  <c r="F10" i="12"/>
  <c r="H10" i="12" s="1"/>
  <c r="I10" i="12" s="1"/>
  <c r="V9" i="12"/>
  <c r="F9" i="12"/>
  <c r="H9" i="12" s="1"/>
  <c r="I9" i="12" s="1"/>
  <c r="V8" i="12"/>
  <c r="F8" i="12"/>
  <c r="H8" i="12" s="1"/>
  <c r="I8" i="12" s="1"/>
  <c r="V7" i="12"/>
  <c r="F7" i="12"/>
  <c r="H7" i="12" s="1"/>
  <c r="I7" i="12" s="1"/>
  <c r="V6" i="12"/>
  <c r="F6" i="12"/>
  <c r="H6" i="12" s="1"/>
  <c r="I6" i="12" s="1"/>
  <c r="V5" i="12"/>
  <c r="F5" i="12"/>
  <c r="H5" i="12" s="1"/>
  <c r="I5" i="12" s="1"/>
  <c r="V4" i="12"/>
  <c r="R4" i="12"/>
  <c r="F4" i="12"/>
  <c r="H4" i="12" s="1"/>
  <c r="K4" i="12" s="1"/>
  <c r="V72" i="11"/>
  <c r="I72" i="11"/>
  <c r="E72" i="11"/>
  <c r="V71" i="11"/>
  <c r="E71" i="11"/>
  <c r="F71" i="11" s="1"/>
  <c r="H71" i="11" s="1"/>
  <c r="I71" i="11" s="1"/>
  <c r="V70" i="11"/>
  <c r="E70" i="11"/>
  <c r="F70" i="11" s="1"/>
  <c r="H70" i="11" s="1"/>
  <c r="I70" i="11" s="1"/>
  <c r="V69" i="11"/>
  <c r="E69" i="11"/>
  <c r="F69" i="11" s="1"/>
  <c r="H69" i="11" s="1"/>
  <c r="I69" i="11" s="1"/>
  <c r="V68" i="11"/>
  <c r="E68" i="11"/>
  <c r="V67" i="11"/>
  <c r="E67" i="11"/>
  <c r="F67" i="11" s="1"/>
  <c r="H67" i="11" s="1"/>
  <c r="I67" i="11" s="1"/>
  <c r="V66" i="11"/>
  <c r="E66" i="11"/>
  <c r="V65" i="11"/>
  <c r="E65" i="11"/>
  <c r="V64" i="11"/>
  <c r="E64" i="11"/>
  <c r="F64" i="11" s="1"/>
  <c r="H64" i="11" s="1"/>
  <c r="I64" i="11" s="1"/>
  <c r="V63" i="11"/>
  <c r="E63" i="11"/>
  <c r="F63" i="11" s="1"/>
  <c r="H63" i="11" s="1"/>
  <c r="I63" i="11" s="1"/>
  <c r="V62" i="11"/>
  <c r="E62" i="11"/>
  <c r="F62" i="11" s="1"/>
  <c r="H62" i="11" s="1"/>
  <c r="I62" i="11" s="1"/>
  <c r="V61" i="11"/>
  <c r="E61" i="11"/>
  <c r="F61" i="11" s="1"/>
  <c r="H61" i="11" s="1"/>
  <c r="I61" i="11" s="1"/>
  <c r="V60" i="11"/>
  <c r="E60" i="11"/>
  <c r="V59" i="11"/>
  <c r="E59" i="11"/>
  <c r="F59" i="11" s="1"/>
  <c r="H59" i="11" s="1"/>
  <c r="I59" i="11" s="1"/>
  <c r="V58" i="11"/>
  <c r="E58" i="11"/>
  <c r="V57" i="11"/>
  <c r="E57" i="11"/>
  <c r="V56" i="11"/>
  <c r="E56" i="11"/>
  <c r="V55" i="11"/>
  <c r="E55" i="11"/>
  <c r="F55" i="11" s="1"/>
  <c r="H55" i="11" s="1"/>
  <c r="I55" i="11" s="1"/>
  <c r="V54" i="11"/>
  <c r="R54" i="11"/>
  <c r="E54" i="11"/>
  <c r="E48" i="11"/>
  <c r="D48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F29" i="11"/>
  <c r="H29" i="11" s="1"/>
  <c r="I29" i="11" s="1"/>
  <c r="J30" i="11" s="1"/>
  <c r="E23" i="11"/>
  <c r="D23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H16" i="11"/>
  <c r="I16" i="11" s="1"/>
  <c r="F16" i="1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H8" i="11"/>
  <c r="I8" i="11" s="1"/>
  <c r="F8" i="1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F4" i="11"/>
  <c r="H4" i="11" s="1"/>
  <c r="V72" i="10"/>
  <c r="I72" i="10"/>
  <c r="E72" i="10"/>
  <c r="D72" i="10"/>
  <c r="V71" i="10"/>
  <c r="E71" i="10"/>
  <c r="D71" i="10"/>
  <c r="V70" i="10"/>
  <c r="E70" i="10"/>
  <c r="D70" i="10"/>
  <c r="F70" i="10" s="1"/>
  <c r="H70" i="10" s="1"/>
  <c r="I70" i="10" s="1"/>
  <c r="V69" i="10"/>
  <c r="E69" i="10"/>
  <c r="D69" i="10"/>
  <c r="V68" i="10"/>
  <c r="E68" i="10"/>
  <c r="D68" i="10"/>
  <c r="F68" i="10" s="1"/>
  <c r="H68" i="10" s="1"/>
  <c r="I68" i="10" s="1"/>
  <c r="V67" i="10"/>
  <c r="E67" i="10"/>
  <c r="D67" i="10"/>
  <c r="V66" i="10"/>
  <c r="E66" i="10"/>
  <c r="D66" i="10"/>
  <c r="F66" i="10" s="1"/>
  <c r="H66" i="10" s="1"/>
  <c r="I66" i="10" s="1"/>
  <c r="V65" i="10"/>
  <c r="E65" i="10"/>
  <c r="D65" i="10"/>
  <c r="V64" i="10"/>
  <c r="E64" i="10"/>
  <c r="D64" i="10"/>
  <c r="F64" i="10" s="1"/>
  <c r="H64" i="10" s="1"/>
  <c r="I64" i="10" s="1"/>
  <c r="V63" i="10"/>
  <c r="E63" i="10"/>
  <c r="D63" i="10"/>
  <c r="V62" i="10"/>
  <c r="E62" i="10"/>
  <c r="D62" i="10"/>
  <c r="F62" i="10" s="1"/>
  <c r="H62" i="10" s="1"/>
  <c r="I62" i="10" s="1"/>
  <c r="V61" i="10"/>
  <c r="E61" i="10"/>
  <c r="D61" i="10"/>
  <c r="V60" i="10"/>
  <c r="E60" i="10"/>
  <c r="D60" i="10"/>
  <c r="F60" i="10" s="1"/>
  <c r="H60" i="10" s="1"/>
  <c r="I60" i="10" s="1"/>
  <c r="V59" i="10"/>
  <c r="E59" i="10"/>
  <c r="D59" i="10"/>
  <c r="V58" i="10"/>
  <c r="E58" i="10"/>
  <c r="D58" i="10"/>
  <c r="V57" i="10"/>
  <c r="E57" i="10"/>
  <c r="D57" i="10"/>
  <c r="V56" i="10"/>
  <c r="E56" i="10"/>
  <c r="D56" i="10"/>
  <c r="V55" i="10"/>
  <c r="E55" i="10"/>
  <c r="D55" i="10"/>
  <c r="V54" i="10"/>
  <c r="R54" i="10"/>
  <c r="E54" i="10"/>
  <c r="D54" i="10"/>
  <c r="D73" i="10" s="1"/>
  <c r="E48" i="10"/>
  <c r="D48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H39" i="10"/>
  <c r="I39" i="10" s="1"/>
  <c r="F39" i="10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F29" i="10"/>
  <c r="H29" i="10" s="1"/>
  <c r="E23" i="10"/>
  <c r="D23" i="10"/>
  <c r="V22" i="10"/>
  <c r="I22" i="10"/>
  <c r="F22" i="10"/>
  <c r="V21" i="10"/>
  <c r="F21" i="10"/>
  <c r="H21" i="10" s="1"/>
  <c r="I21" i="10" s="1"/>
  <c r="V20" i="10"/>
  <c r="F20" i="10"/>
  <c r="H20" i="10" s="1"/>
  <c r="I20" i="10" s="1"/>
  <c r="V19" i="10"/>
  <c r="F19" i="10"/>
  <c r="H19" i="10" s="1"/>
  <c r="I19" i="10" s="1"/>
  <c r="V18" i="10"/>
  <c r="F18" i="10"/>
  <c r="H18" i="10" s="1"/>
  <c r="I18" i="10" s="1"/>
  <c r="V17" i="10"/>
  <c r="F17" i="10"/>
  <c r="H17" i="10" s="1"/>
  <c r="I17" i="10" s="1"/>
  <c r="V16" i="10"/>
  <c r="F16" i="10"/>
  <c r="H16" i="10" s="1"/>
  <c r="I16" i="10" s="1"/>
  <c r="V15" i="10"/>
  <c r="F15" i="10"/>
  <c r="H15" i="10" s="1"/>
  <c r="I15" i="10" s="1"/>
  <c r="V14" i="10"/>
  <c r="F14" i="10"/>
  <c r="H14" i="10" s="1"/>
  <c r="I14" i="10" s="1"/>
  <c r="V13" i="10"/>
  <c r="F13" i="10"/>
  <c r="H13" i="10" s="1"/>
  <c r="I13" i="10" s="1"/>
  <c r="V12" i="10"/>
  <c r="F12" i="10"/>
  <c r="H12" i="10" s="1"/>
  <c r="I12" i="10" s="1"/>
  <c r="V11" i="10"/>
  <c r="F11" i="10"/>
  <c r="H11" i="10" s="1"/>
  <c r="I11" i="10" s="1"/>
  <c r="V10" i="10"/>
  <c r="F10" i="10"/>
  <c r="H10" i="10" s="1"/>
  <c r="I10" i="10" s="1"/>
  <c r="V9" i="10"/>
  <c r="F9" i="10"/>
  <c r="H9" i="10" s="1"/>
  <c r="I9" i="10" s="1"/>
  <c r="V8" i="10"/>
  <c r="H8" i="10"/>
  <c r="I8" i="10" s="1"/>
  <c r="F8" i="10"/>
  <c r="V7" i="10"/>
  <c r="F7" i="10"/>
  <c r="H7" i="10" s="1"/>
  <c r="I7" i="10" s="1"/>
  <c r="V6" i="10"/>
  <c r="F6" i="10"/>
  <c r="H6" i="10" s="1"/>
  <c r="I6" i="10" s="1"/>
  <c r="V5" i="10"/>
  <c r="F5" i="10"/>
  <c r="H5" i="10" s="1"/>
  <c r="I5" i="10" s="1"/>
  <c r="V4" i="10"/>
  <c r="R4" i="10"/>
  <c r="F4" i="10"/>
  <c r="H4" i="10" s="1"/>
  <c r="V72" i="9"/>
  <c r="I72" i="9"/>
  <c r="E72" i="9"/>
  <c r="D72" i="9"/>
  <c r="V71" i="9"/>
  <c r="E71" i="9"/>
  <c r="D71" i="9"/>
  <c r="F71" i="9" s="1"/>
  <c r="H71" i="9" s="1"/>
  <c r="I71" i="9" s="1"/>
  <c r="V70" i="9"/>
  <c r="E70" i="9"/>
  <c r="D70" i="9"/>
  <c r="V69" i="9"/>
  <c r="E69" i="9"/>
  <c r="D69" i="9"/>
  <c r="F69" i="9" s="1"/>
  <c r="H69" i="9" s="1"/>
  <c r="I69" i="9" s="1"/>
  <c r="V68" i="9"/>
  <c r="E68" i="9"/>
  <c r="D68" i="9"/>
  <c r="V67" i="9"/>
  <c r="E67" i="9"/>
  <c r="D67" i="9"/>
  <c r="F67" i="9" s="1"/>
  <c r="H67" i="9" s="1"/>
  <c r="I67" i="9" s="1"/>
  <c r="V66" i="9"/>
  <c r="E66" i="9"/>
  <c r="D66" i="9"/>
  <c r="V65" i="9"/>
  <c r="E65" i="9"/>
  <c r="D65" i="9"/>
  <c r="F65" i="9" s="1"/>
  <c r="H65" i="9" s="1"/>
  <c r="I65" i="9" s="1"/>
  <c r="V64" i="9"/>
  <c r="E64" i="9"/>
  <c r="F64" i="9" s="1"/>
  <c r="H64" i="9" s="1"/>
  <c r="I64" i="9" s="1"/>
  <c r="D64" i="9"/>
  <c r="V63" i="9"/>
  <c r="E63" i="9"/>
  <c r="D63" i="9"/>
  <c r="F63" i="9" s="1"/>
  <c r="H63" i="9" s="1"/>
  <c r="I63" i="9" s="1"/>
  <c r="V62" i="9"/>
  <c r="E62" i="9"/>
  <c r="D62" i="9"/>
  <c r="V61" i="9"/>
  <c r="E61" i="9"/>
  <c r="D61" i="9"/>
  <c r="F61" i="9" s="1"/>
  <c r="H61" i="9" s="1"/>
  <c r="I61" i="9" s="1"/>
  <c r="V60" i="9"/>
  <c r="E60" i="9"/>
  <c r="D60" i="9"/>
  <c r="V59" i="9"/>
  <c r="E59" i="9"/>
  <c r="D59" i="9"/>
  <c r="F59" i="9" s="1"/>
  <c r="H59" i="9" s="1"/>
  <c r="I59" i="9" s="1"/>
  <c r="V58" i="9"/>
  <c r="E58" i="9"/>
  <c r="D58" i="9"/>
  <c r="V57" i="9"/>
  <c r="E57" i="9"/>
  <c r="D57" i="9"/>
  <c r="F57" i="9" s="1"/>
  <c r="H57" i="9" s="1"/>
  <c r="I57" i="9" s="1"/>
  <c r="V56" i="9"/>
  <c r="E56" i="9"/>
  <c r="F56" i="9" s="1"/>
  <c r="H56" i="9" s="1"/>
  <c r="I56" i="9" s="1"/>
  <c r="D56" i="9"/>
  <c r="V55" i="9"/>
  <c r="E55" i="9"/>
  <c r="D55" i="9"/>
  <c r="V54" i="9"/>
  <c r="R54" i="9"/>
  <c r="E54" i="9"/>
  <c r="D54" i="9"/>
  <c r="E48" i="9"/>
  <c r="D48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H37" i="9"/>
  <c r="I37" i="9" s="1"/>
  <c r="F37" i="9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F29" i="9"/>
  <c r="H29" i="9" s="1"/>
  <c r="K29" i="9" s="1"/>
  <c r="E23" i="9"/>
  <c r="D23" i="9"/>
  <c r="V22" i="9"/>
  <c r="I22" i="9"/>
  <c r="F22" i="9"/>
  <c r="V21" i="9"/>
  <c r="H21" i="9"/>
  <c r="I21" i="9" s="1"/>
  <c r="F21" i="9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H17" i="9"/>
  <c r="I17" i="9" s="1"/>
  <c r="F17" i="9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H9" i="9"/>
  <c r="I9" i="9" s="1"/>
  <c r="F9" i="9"/>
  <c r="V8" i="9"/>
  <c r="F8" i="9"/>
  <c r="H8" i="9" s="1"/>
  <c r="I8" i="9" s="1"/>
  <c r="V7" i="9"/>
  <c r="F7" i="9"/>
  <c r="H7" i="9" s="1"/>
  <c r="I7" i="9" s="1"/>
  <c r="V6" i="9"/>
  <c r="F6" i="9"/>
  <c r="H6" i="9" s="1"/>
  <c r="I6" i="9" s="1"/>
  <c r="V5" i="9"/>
  <c r="F5" i="9"/>
  <c r="H5" i="9" s="1"/>
  <c r="I5" i="9" s="1"/>
  <c r="V4" i="9"/>
  <c r="R4" i="9"/>
  <c r="F4" i="9"/>
  <c r="H4" i="9" s="1"/>
  <c r="V72" i="8"/>
  <c r="I72" i="8"/>
  <c r="E72" i="8"/>
  <c r="D72" i="8"/>
  <c r="V71" i="8"/>
  <c r="E71" i="8"/>
  <c r="D71" i="8"/>
  <c r="V70" i="8"/>
  <c r="E70" i="8"/>
  <c r="D70" i="8"/>
  <c r="V69" i="8"/>
  <c r="E69" i="8"/>
  <c r="D69" i="8"/>
  <c r="V68" i="8"/>
  <c r="E68" i="8"/>
  <c r="D68" i="8"/>
  <c r="V67" i="8"/>
  <c r="E67" i="8"/>
  <c r="D67" i="8"/>
  <c r="F67" i="8" s="1"/>
  <c r="H67" i="8" s="1"/>
  <c r="I67" i="8" s="1"/>
  <c r="V66" i="8"/>
  <c r="E66" i="8"/>
  <c r="D66" i="8"/>
  <c r="V65" i="8"/>
  <c r="E65" i="8"/>
  <c r="D65" i="8"/>
  <c r="V64" i="8"/>
  <c r="E64" i="8"/>
  <c r="D64" i="8"/>
  <c r="V63" i="8"/>
  <c r="E63" i="8"/>
  <c r="D63" i="8"/>
  <c r="V62" i="8"/>
  <c r="E62" i="8"/>
  <c r="F62" i="8" s="1"/>
  <c r="H62" i="8" s="1"/>
  <c r="I62" i="8" s="1"/>
  <c r="D62" i="8"/>
  <c r="V61" i="8"/>
  <c r="E61" i="8"/>
  <c r="D61" i="8"/>
  <c r="V60" i="8"/>
  <c r="E60" i="8"/>
  <c r="D60" i="8"/>
  <c r="V59" i="8"/>
  <c r="E59" i="8"/>
  <c r="D59" i="8"/>
  <c r="V58" i="8"/>
  <c r="E58" i="8"/>
  <c r="D58" i="8"/>
  <c r="V57" i="8"/>
  <c r="E57" i="8"/>
  <c r="D57" i="8"/>
  <c r="V56" i="8"/>
  <c r="E56" i="8"/>
  <c r="D56" i="8"/>
  <c r="V55" i="8"/>
  <c r="E55" i="8"/>
  <c r="D55" i="8"/>
  <c r="V54" i="8"/>
  <c r="R54" i="8"/>
  <c r="E54" i="8"/>
  <c r="D54" i="8"/>
  <c r="E48" i="8"/>
  <c r="D48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F29" i="8"/>
  <c r="H29" i="8" s="1"/>
  <c r="E23" i="8"/>
  <c r="D23" i="8"/>
  <c r="V22" i="8"/>
  <c r="I22" i="8"/>
  <c r="F22" i="8"/>
  <c r="V21" i="8"/>
  <c r="F21" i="8"/>
  <c r="H21" i="8" s="1"/>
  <c r="I21" i="8" s="1"/>
  <c r="V20" i="8"/>
  <c r="F20" i="8"/>
  <c r="H20" i="8" s="1"/>
  <c r="I20" i="8" s="1"/>
  <c r="V19" i="8"/>
  <c r="H19" i="8"/>
  <c r="I19" i="8" s="1"/>
  <c r="F19" i="8"/>
  <c r="V18" i="8"/>
  <c r="F18" i="8"/>
  <c r="H18" i="8" s="1"/>
  <c r="I18" i="8" s="1"/>
  <c r="V17" i="8"/>
  <c r="F17" i="8"/>
  <c r="H17" i="8" s="1"/>
  <c r="I17" i="8" s="1"/>
  <c r="V16" i="8"/>
  <c r="F16" i="8"/>
  <c r="H16" i="8" s="1"/>
  <c r="I16" i="8" s="1"/>
  <c r="V15" i="8"/>
  <c r="F15" i="8"/>
  <c r="H15" i="8" s="1"/>
  <c r="I15" i="8" s="1"/>
  <c r="V14" i="8"/>
  <c r="F14" i="8"/>
  <c r="H14" i="8" s="1"/>
  <c r="I14" i="8" s="1"/>
  <c r="V13" i="8"/>
  <c r="F13" i="8"/>
  <c r="H13" i="8" s="1"/>
  <c r="I13" i="8" s="1"/>
  <c r="V12" i="8"/>
  <c r="F12" i="8"/>
  <c r="H12" i="8" s="1"/>
  <c r="I12" i="8" s="1"/>
  <c r="V11" i="8"/>
  <c r="H11" i="8"/>
  <c r="I11" i="8" s="1"/>
  <c r="F11" i="8"/>
  <c r="V10" i="8"/>
  <c r="F10" i="8"/>
  <c r="H10" i="8" s="1"/>
  <c r="I10" i="8" s="1"/>
  <c r="V9" i="8"/>
  <c r="F9" i="8"/>
  <c r="H9" i="8" s="1"/>
  <c r="I9" i="8" s="1"/>
  <c r="V8" i="8"/>
  <c r="F8" i="8"/>
  <c r="H8" i="8" s="1"/>
  <c r="I8" i="8" s="1"/>
  <c r="V7" i="8"/>
  <c r="F7" i="8"/>
  <c r="H7" i="8" s="1"/>
  <c r="I7" i="8" s="1"/>
  <c r="V6" i="8"/>
  <c r="F6" i="8"/>
  <c r="H6" i="8" s="1"/>
  <c r="I6" i="8" s="1"/>
  <c r="V5" i="8"/>
  <c r="F5" i="8"/>
  <c r="H5" i="8" s="1"/>
  <c r="I5" i="8" s="1"/>
  <c r="V4" i="8"/>
  <c r="R4" i="8"/>
  <c r="F4" i="8"/>
  <c r="H4" i="8" s="1"/>
  <c r="V72" i="7"/>
  <c r="I72" i="7"/>
  <c r="E72" i="7"/>
  <c r="F72" i="7" s="1"/>
  <c r="V71" i="7"/>
  <c r="F71" i="7"/>
  <c r="H71" i="7" s="1"/>
  <c r="I71" i="7" s="1"/>
  <c r="E71" i="7"/>
  <c r="V70" i="7"/>
  <c r="E70" i="7"/>
  <c r="F70" i="7" s="1"/>
  <c r="H70" i="7" s="1"/>
  <c r="I70" i="7" s="1"/>
  <c r="V69" i="7"/>
  <c r="E69" i="7"/>
  <c r="F69" i="7" s="1"/>
  <c r="H69" i="7" s="1"/>
  <c r="I69" i="7" s="1"/>
  <c r="V68" i="7"/>
  <c r="E68" i="7"/>
  <c r="F68" i="7" s="1"/>
  <c r="H68" i="7" s="1"/>
  <c r="I68" i="7" s="1"/>
  <c r="V67" i="7"/>
  <c r="E67" i="7"/>
  <c r="F67" i="7" s="1"/>
  <c r="H67" i="7" s="1"/>
  <c r="I67" i="7" s="1"/>
  <c r="V66" i="7"/>
  <c r="E66" i="7"/>
  <c r="F66" i="7" s="1"/>
  <c r="H66" i="7" s="1"/>
  <c r="I66" i="7" s="1"/>
  <c r="V65" i="7"/>
  <c r="E65" i="7"/>
  <c r="F65" i="7" s="1"/>
  <c r="H65" i="7" s="1"/>
  <c r="I65" i="7" s="1"/>
  <c r="V64" i="7"/>
  <c r="E64" i="7"/>
  <c r="F64" i="7" s="1"/>
  <c r="H64" i="7" s="1"/>
  <c r="I64" i="7" s="1"/>
  <c r="V63" i="7"/>
  <c r="F63" i="7"/>
  <c r="H63" i="7" s="1"/>
  <c r="I63" i="7" s="1"/>
  <c r="E63" i="7"/>
  <c r="V62" i="7"/>
  <c r="E62" i="7"/>
  <c r="F62" i="7" s="1"/>
  <c r="H62" i="7" s="1"/>
  <c r="I62" i="7" s="1"/>
  <c r="V61" i="7"/>
  <c r="E61" i="7"/>
  <c r="F61" i="7" s="1"/>
  <c r="H61" i="7" s="1"/>
  <c r="I61" i="7" s="1"/>
  <c r="V60" i="7"/>
  <c r="E60" i="7"/>
  <c r="F60" i="7" s="1"/>
  <c r="H60" i="7" s="1"/>
  <c r="I60" i="7" s="1"/>
  <c r="V59" i="7"/>
  <c r="E59" i="7"/>
  <c r="F59" i="7" s="1"/>
  <c r="H59" i="7" s="1"/>
  <c r="I59" i="7" s="1"/>
  <c r="V58" i="7"/>
  <c r="E58" i="7"/>
  <c r="F58" i="7" s="1"/>
  <c r="H58" i="7" s="1"/>
  <c r="I58" i="7" s="1"/>
  <c r="V57" i="7"/>
  <c r="E57" i="7"/>
  <c r="F57" i="7" s="1"/>
  <c r="H57" i="7" s="1"/>
  <c r="I57" i="7" s="1"/>
  <c r="V56" i="7"/>
  <c r="E56" i="7"/>
  <c r="F56" i="7" s="1"/>
  <c r="H56" i="7" s="1"/>
  <c r="I56" i="7" s="1"/>
  <c r="V55" i="7"/>
  <c r="E55" i="7"/>
  <c r="F55" i="7" s="1"/>
  <c r="H55" i="7" s="1"/>
  <c r="I55" i="7" s="1"/>
  <c r="V54" i="7"/>
  <c r="R54" i="7"/>
  <c r="E54" i="7"/>
  <c r="E48" i="7"/>
  <c r="D48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H37" i="7"/>
  <c r="I37" i="7" s="1"/>
  <c r="F37" i="7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J31" i="7" s="1"/>
  <c r="V29" i="7"/>
  <c r="R29" i="7"/>
  <c r="F29" i="7"/>
  <c r="H29" i="7" s="1"/>
  <c r="I29" i="7" s="1"/>
  <c r="J30" i="7" s="1"/>
  <c r="E23" i="7"/>
  <c r="D23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I8" i="7"/>
  <c r="F8" i="7"/>
  <c r="H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F4" i="7"/>
  <c r="H4" i="7" s="1"/>
  <c r="V72" i="6"/>
  <c r="I72" i="6"/>
  <c r="E72" i="6"/>
  <c r="D72" i="6"/>
  <c r="V71" i="6"/>
  <c r="E71" i="6"/>
  <c r="D71" i="6"/>
  <c r="F71" i="6" s="1"/>
  <c r="H71" i="6" s="1"/>
  <c r="I71" i="6" s="1"/>
  <c r="V70" i="6"/>
  <c r="E70" i="6"/>
  <c r="D70" i="6"/>
  <c r="V69" i="6"/>
  <c r="E69" i="6"/>
  <c r="D69" i="6"/>
  <c r="F69" i="6" s="1"/>
  <c r="H69" i="6" s="1"/>
  <c r="I69" i="6" s="1"/>
  <c r="V68" i="6"/>
  <c r="E68" i="6"/>
  <c r="D68" i="6"/>
  <c r="V67" i="6"/>
  <c r="E67" i="6"/>
  <c r="D67" i="6"/>
  <c r="F67" i="6" s="1"/>
  <c r="H67" i="6" s="1"/>
  <c r="I67" i="6" s="1"/>
  <c r="V66" i="6"/>
  <c r="E66" i="6"/>
  <c r="F66" i="6" s="1"/>
  <c r="H66" i="6" s="1"/>
  <c r="I66" i="6" s="1"/>
  <c r="D66" i="6"/>
  <c r="V65" i="6"/>
  <c r="E65" i="6"/>
  <c r="D65" i="6"/>
  <c r="F65" i="6" s="1"/>
  <c r="H65" i="6" s="1"/>
  <c r="I65" i="6" s="1"/>
  <c r="V64" i="6"/>
  <c r="E64" i="6"/>
  <c r="D64" i="6"/>
  <c r="V63" i="6"/>
  <c r="E63" i="6"/>
  <c r="D63" i="6"/>
  <c r="F63" i="6" s="1"/>
  <c r="H63" i="6" s="1"/>
  <c r="I63" i="6" s="1"/>
  <c r="V62" i="6"/>
  <c r="E62" i="6"/>
  <c r="D62" i="6"/>
  <c r="V61" i="6"/>
  <c r="E61" i="6"/>
  <c r="D61" i="6"/>
  <c r="F61" i="6" s="1"/>
  <c r="H61" i="6" s="1"/>
  <c r="I61" i="6" s="1"/>
  <c r="V60" i="6"/>
  <c r="E60" i="6"/>
  <c r="D60" i="6"/>
  <c r="V59" i="6"/>
  <c r="E59" i="6"/>
  <c r="D59" i="6"/>
  <c r="F59" i="6" s="1"/>
  <c r="H59" i="6" s="1"/>
  <c r="I59" i="6" s="1"/>
  <c r="V58" i="6"/>
  <c r="E58" i="6"/>
  <c r="F58" i="6" s="1"/>
  <c r="H58" i="6" s="1"/>
  <c r="I58" i="6" s="1"/>
  <c r="D58" i="6"/>
  <c r="V57" i="6"/>
  <c r="E57" i="6"/>
  <c r="F57" i="6" s="1"/>
  <c r="H57" i="6" s="1"/>
  <c r="I57" i="6" s="1"/>
  <c r="D57" i="6"/>
  <c r="V56" i="6"/>
  <c r="E56" i="6"/>
  <c r="F56" i="6" s="1"/>
  <c r="H56" i="6" s="1"/>
  <c r="I56" i="6" s="1"/>
  <c r="D56" i="6"/>
  <c r="V55" i="6"/>
  <c r="E55" i="6"/>
  <c r="D55" i="6"/>
  <c r="V54" i="6"/>
  <c r="R54" i="6"/>
  <c r="E54" i="6"/>
  <c r="D54" i="6"/>
  <c r="E48" i="6"/>
  <c r="D48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F29" i="6"/>
  <c r="H29" i="6" s="1"/>
  <c r="E23" i="6"/>
  <c r="D23" i="6"/>
  <c r="V22" i="6"/>
  <c r="I22" i="6"/>
  <c r="F22" i="6"/>
  <c r="V21" i="6"/>
  <c r="F21" i="6"/>
  <c r="H21" i="6" s="1"/>
  <c r="I21" i="6" s="1"/>
  <c r="V20" i="6"/>
  <c r="F20" i="6"/>
  <c r="H20" i="6" s="1"/>
  <c r="I20" i="6" s="1"/>
  <c r="V19" i="6"/>
  <c r="H19" i="6"/>
  <c r="I19" i="6" s="1"/>
  <c r="F19" i="6"/>
  <c r="V18" i="6"/>
  <c r="F18" i="6"/>
  <c r="H18" i="6" s="1"/>
  <c r="I18" i="6" s="1"/>
  <c r="V17" i="6"/>
  <c r="F17" i="6"/>
  <c r="H17" i="6" s="1"/>
  <c r="I17" i="6" s="1"/>
  <c r="V16" i="6"/>
  <c r="F16" i="6"/>
  <c r="H16" i="6" s="1"/>
  <c r="I16" i="6" s="1"/>
  <c r="V15" i="6"/>
  <c r="H15" i="6"/>
  <c r="I15" i="6" s="1"/>
  <c r="F15" i="6"/>
  <c r="V14" i="6"/>
  <c r="F14" i="6"/>
  <c r="H14" i="6" s="1"/>
  <c r="I14" i="6" s="1"/>
  <c r="V13" i="6"/>
  <c r="F13" i="6"/>
  <c r="H13" i="6" s="1"/>
  <c r="I13" i="6" s="1"/>
  <c r="V12" i="6"/>
  <c r="F12" i="6"/>
  <c r="H12" i="6" s="1"/>
  <c r="I12" i="6" s="1"/>
  <c r="V11" i="6"/>
  <c r="H11" i="6"/>
  <c r="I11" i="6" s="1"/>
  <c r="F11" i="6"/>
  <c r="V10" i="6"/>
  <c r="F10" i="6"/>
  <c r="H10" i="6" s="1"/>
  <c r="I10" i="6" s="1"/>
  <c r="V9" i="6"/>
  <c r="F9" i="6"/>
  <c r="H9" i="6" s="1"/>
  <c r="I9" i="6" s="1"/>
  <c r="V8" i="6"/>
  <c r="F8" i="6"/>
  <c r="H8" i="6" s="1"/>
  <c r="I8" i="6" s="1"/>
  <c r="V7" i="6"/>
  <c r="F7" i="6"/>
  <c r="H7" i="6" s="1"/>
  <c r="I7" i="6" s="1"/>
  <c r="V6" i="6"/>
  <c r="F6" i="6"/>
  <c r="H6" i="6" s="1"/>
  <c r="I6" i="6" s="1"/>
  <c r="V5" i="6"/>
  <c r="F5" i="6"/>
  <c r="H5" i="6" s="1"/>
  <c r="I5" i="6" s="1"/>
  <c r="V4" i="6"/>
  <c r="R4" i="6"/>
  <c r="F4" i="6"/>
  <c r="H4" i="6" s="1"/>
  <c r="K4" i="6" s="1"/>
  <c r="V72" i="5"/>
  <c r="I72" i="5"/>
  <c r="E72" i="5"/>
  <c r="D72" i="5"/>
  <c r="V71" i="5"/>
  <c r="E71" i="5"/>
  <c r="D71" i="5"/>
  <c r="V70" i="5"/>
  <c r="E70" i="5"/>
  <c r="D70" i="5"/>
  <c r="F70" i="5" s="1"/>
  <c r="H70" i="5" s="1"/>
  <c r="I70" i="5" s="1"/>
  <c r="V69" i="5"/>
  <c r="E69" i="5"/>
  <c r="D69" i="5"/>
  <c r="V68" i="5"/>
  <c r="E68" i="5"/>
  <c r="D68" i="5"/>
  <c r="F68" i="5" s="1"/>
  <c r="H68" i="5" s="1"/>
  <c r="I68" i="5" s="1"/>
  <c r="V67" i="5"/>
  <c r="E67" i="5"/>
  <c r="F67" i="5" s="1"/>
  <c r="H67" i="5" s="1"/>
  <c r="I67" i="5" s="1"/>
  <c r="D67" i="5"/>
  <c r="V66" i="5"/>
  <c r="E66" i="5"/>
  <c r="D66" i="5"/>
  <c r="F66" i="5" s="1"/>
  <c r="H66" i="5" s="1"/>
  <c r="I66" i="5" s="1"/>
  <c r="V65" i="5"/>
  <c r="E65" i="5"/>
  <c r="D65" i="5"/>
  <c r="V64" i="5"/>
  <c r="E64" i="5"/>
  <c r="D64" i="5"/>
  <c r="F64" i="5" s="1"/>
  <c r="H64" i="5" s="1"/>
  <c r="I64" i="5" s="1"/>
  <c r="V63" i="5"/>
  <c r="E63" i="5"/>
  <c r="F63" i="5" s="1"/>
  <c r="H63" i="5" s="1"/>
  <c r="I63" i="5" s="1"/>
  <c r="D63" i="5"/>
  <c r="V62" i="5"/>
  <c r="E62" i="5"/>
  <c r="D62" i="5"/>
  <c r="F62" i="5" s="1"/>
  <c r="H62" i="5" s="1"/>
  <c r="I62" i="5" s="1"/>
  <c r="V61" i="5"/>
  <c r="E61" i="5"/>
  <c r="D61" i="5"/>
  <c r="V60" i="5"/>
  <c r="E60" i="5"/>
  <c r="D60" i="5"/>
  <c r="F60" i="5" s="1"/>
  <c r="H60" i="5" s="1"/>
  <c r="I60" i="5" s="1"/>
  <c r="V59" i="5"/>
  <c r="E59" i="5"/>
  <c r="F59" i="5" s="1"/>
  <c r="H59" i="5" s="1"/>
  <c r="I59" i="5" s="1"/>
  <c r="D59" i="5"/>
  <c r="V58" i="5"/>
  <c r="E58" i="5"/>
  <c r="D58" i="5"/>
  <c r="F58" i="5" s="1"/>
  <c r="H58" i="5" s="1"/>
  <c r="I58" i="5" s="1"/>
  <c r="V57" i="5"/>
  <c r="E57" i="5"/>
  <c r="D57" i="5"/>
  <c r="V56" i="5"/>
  <c r="E56" i="5"/>
  <c r="D56" i="5"/>
  <c r="V55" i="5"/>
  <c r="E55" i="5"/>
  <c r="F55" i="5" s="1"/>
  <c r="H55" i="5" s="1"/>
  <c r="I55" i="5" s="1"/>
  <c r="D55" i="5"/>
  <c r="V54" i="5"/>
  <c r="R54" i="5"/>
  <c r="E54" i="5"/>
  <c r="D54" i="5"/>
  <c r="E48" i="5"/>
  <c r="D48" i="5"/>
  <c r="V47" i="5"/>
  <c r="I47" i="5"/>
  <c r="F47" i="5"/>
  <c r="V46" i="5"/>
  <c r="F46" i="5"/>
  <c r="H46" i="5" s="1"/>
  <c r="I46" i="5" s="1"/>
  <c r="V45" i="5"/>
  <c r="I45" i="5"/>
  <c r="F45" i="5"/>
  <c r="H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F29" i="5"/>
  <c r="H29" i="5" s="1"/>
  <c r="E23" i="5"/>
  <c r="D23" i="5"/>
  <c r="V22" i="5"/>
  <c r="I22" i="5"/>
  <c r="F22" i="5"/>
  <c r="V21" i="5"/>
  <c r="F21" i="5"/>
  <c r="H21" i="5" s="1"/>
  <c r="I21" i="5" s="1"/>
  <c r="V20" i="5"/>
  <c r="F20" i="5"/>
  <c r="H20" i="5" s="1"/>
  <c r="I20" i="5" s="1"/>
  <c r="V19" i="5"/>
  <c r="F19" i="5"/>
  <c r="H19" i="5" s="1"/>
  <c r="I19" i="5" s="1"/>
  <c r="V18" i="5"/>
  <c r="F18" i="5"/>
  <c r="H18" i="5" s="1"/>
  <c r="I18" i="5" s="1"/>
  <c r="V17" i="5"/>
  <c r="F17" i="5"/>
  <c r="H17" i="5" s="1"/>
  <c r="I17" i="5" s="1"/>
  <c r="V16" i="5"/>
  <c r="F16" i="5"/>
  <c r="H16" i="5" s="1"/>
  <c r="I16" i="5" s="1"/>
  <c r="V15" i="5"/>
  <c r="F15" i="5"/>
  <c r="H15" i="5" s="1"/>
  <c r="I15" i="5" s="1"/>
  <c r="V14" i="5"/>
  <c r="F14" i="5"/>
  <c r="H14" i="5" s="1"/>
  <c r="I14" i="5" s="1"/>
  <c r="V13" i="5"/>
  <c r="F13" i="5"/>
  <c r="H13" i="5" s="1"/>
  <c r="I13" i="5" s="1"/>
  <c r="V12" i="5"/>
  <c r="F12" i="5"/>
  <c r="H12" i="5" s="1"/>
  <c r="I12" i="5" s="1"/>
  <c r="V11" i="5"/>
  <c r="F11" i="5"/>
  <c r="H11" i="5" s="1"/>
  <c r="I11" i="5" s="1"/>
  <c r="V10" i="5"/>
  <c r="F10" i="5"/>
  <c r="H10" i="5" s="1"/>
  <c r="I10" i="5" s="1"/>
  <c r="V9" i="5"/>
  <c r="F9" i="5"/>
  <c r="H9" i="5" s="1"/>
  <c r="I9" i="5" s="1"/>
  <c r="V8" i="5"/>
  <c r="F8" i="5"/>
  <c r="H8" i="5" s="1"/>
  <c r="I8" i="5" s="1"/>
  <c r="V7" i="5"/>
  <c r="F7" i="5"/>
  <c r="H7" i="5" s="1"/>
  <c r="I7" i="5" s="1"/>
  <c r="V6" i="5"/>
  <c r="F6" i="5"/>
  <c r="H6" i="5" s="1"/>
  <c r="I6" i="5" s="1"/>
  <c r="V5" i="5"/>
  <c r="F5" i="5"/>
  <c r="H5" i="5" s="1"/>
  <c r="I5" i="5" s="1"/>
  <c r="V4" i="5"/>
  <c r="R4" i="5"/>
  <c r="F4" i="5"/>
  <c r="H4" i="5" s="1"/>
  <c r="I4" i="5" s="1"/>
  <c r="J5" i="5" s="1"/>
  <c r="F59" i="16" l="1"/>
  <c r="H59" i="16" s="1"/>
  <c r="I59" i="16" s="1"/>
  <c r="F67" i="16"/>
  <c r="H67" i="16" s="1"/>
  <c r="I67" i="16" s="1"/>
  <c r="F71" i="16"/>
  <c r="H71" i="16" s="1"/>
  <c r="I71" i="16" s="1"/>
  <c r="F56" i="16"/>
  <c r="H56" i="16" s="1"/>
  <c r="I56" i="16" s="1"/>
  <c r="F68" i="16"/>
  <c r="H68" i="16" s="1"/>
  <c r="I68" i="16" s="1"/>
  <c r="F55" i="16"/>
  <c r="H55" i="16" s="1"/>
  <c r="I55" i="16" s="1"/>
  <c r="F66" i="16"/>
  <c r="H66" i="16" s="1"/>
  <c r="I66" i="16" s="1"/>
  <c r="F70" i="16"/>
  <c r="H70" i="16" s="1"/>
  <c r="I70" i="16" s="1"/>
  <c r="F63" i="16"/>
  <c r="H63" i="16" s="1"/>
  <c r="I63" i="16" s="1"/>
  <c r="F62" i="16"/>
  <c r="H62" i="16" s="1"/>
  <c r="I62" i="16" s="1"/>
  <c r="F60" i="16"/>
  <c r="H60" i="16" s="1"/>
  <c r="I60" i="16" s="1"/>
  <c r="F64" i="16"/>
  <c r="H64" i="16" s="1"/>
  <c r="I64" i="16" s="1"/>
  <c r="D73" i="16"/>
  <c r="E73" i="16"/>
  <c r="F72" i="16"/>
  <c r="F54" i="16"/>
  <c r="H54" i="16" s="1"/>
  <c r="K54" i="16" s="1"/>
  <c r="F61" i="16"/>
  <c r="H61" i="16" s="1"/>
  <c r="I61" i="16" s="1"/>
  <c r="F65" i="16"/>
  <c r="H65" i="16" s="1"/>
  <c r="I65" i="16" s="1"/>
  <c r="F70" i="15"/>
  <c r="H70" i="15" s="1"/>
  <c r="I70" i="15" s="1"/>
  <c r="K29" i="16"/>
  <c r="I29" i="16"/>
  <c r="J30" i="16" s="1"/>
  <c r="J31" i="16"/>
  <c r="J32" i="16" s="1"/>
  <c r="K4" i="16"/>
  <c r="I4" i="16"/>
  <c r="J5" i="16" s="1"/>
  <c r="F61" i="15"/>
  <c r="H61" i="15" s="1"/>
  <c r="I61" i="15" s="1"/>
  <c r="F69" i="15"/>
  <c r="H69" i="15" s="1"/>
  <c r="I69" i="15" s="1"/>
  <c r="F59" i="15"/>
  <c r="H59" i="15" s="1"/>
  <c r="I59" i="15" s="1"/>
  <c r="E73" i="15"/>
  <c r="F67" i="15"/>
  <c r="H67" i="15" s="1"/>
  <c r="I67" i="15" s="1"/>
  <c r="F66" i="15"/>
  <c r="H66" i="15" s="1"/>
  <c r="I66" i="15" s="1"/>
  <c r="F58" i="15"/>
  <c r="H58" i="15" s="1"/>
  <c r="I58" i="15" s="1"/>
  <c r="F63" i="15"/>
  <c r="H63" i="15" s="1"/>
  <c r="I63" i="15" s="1"/>
  <c r="F68" i="15"/>
  <c r="H68" i="15" s="1"/>
  <c r="I68" i="15" s="1"/>
  <c r="K29" i="15"/>
  <c r="I29" i="15"/>
  <c r="J30" i="15" s="1"/>
  <c r="J31" i="15" s="1"/>
  <c r="D73" i="15"/>
  <c r="I4" i="15"/>
  <c r="J5" i="15" s="1"/>
  <c r="F54" i="15"/>
  <c r="H54" i="15" s="1"/>
  <c r="F56" i="15"/>
  <c r="H56" i="15" s="1"/>
  <c r="I56" i="15" s="1"/>
  <c r="F72" i="15"/>
  <c r="F60" i="15"/>
  <c r="H60" i="15" s="1"/>
  <c r="I60" i="15" s="1"/>
  <c r="F64" i="15"/>
  <c r="H64" i="15" s="1"/>
  <c r="I64" i="15" s="1"/>
  <c r="F57" i="11"/>
  <c r="H57" i="11" s="1"/>
  <c r="I57" i="11" s="1"/>
  <c r="F65" i="11"/>
  <c r="H65" i="11" s="1"/>
  <c r="I65" i="11" s="1"/>
  <c r="F71" i="14"/>
  <c r="H71" i="14" s="1"/>
  <c r="I71" i="14" s="1"/>
  <c r="F59" i="14"/>
  <c r="H59" i="14" s="1"/>
  <c r="I59" i="14" s="1"/>
  <c r="F65" i="14"/>
  <c r="H65" i="14" s="1"/>
  <c r="I65" i="14" s="1"/>
  <c r="F63" i="14"/>
  <c r="H63" i="14" s="1"/>
  <c r="I63" i="14" s="1"/>
  <c r="F58" i="14"/>
  <c r="H58" i="14" s="1"/>
  <c r="I58" i="14" s="1"/>
  <c r="F61" i="14"/>
  <c r="H61" i="14" s="1"/>
  <c r="I61" i="14" s="1"/>
  <c r="F56" i="5"/>
  <c r="H56" i="5" s="1"/>
  <c r="I56" i="5" s="1"/>
  <c r="E73" i="7"/>
  <c r="E73" i="8"/>
  <c r="F55" i="9"/>
  <c r="H55" i="9" s="1"/>
  <c r="I55" i="9" s="1"/>
  <c r="F58" i="10"/>
  <c r="H58" i="10" s="1"/>
  <c r="I58" i="10" s="1"/>
  <c r="F56" i="10"/>
  <c r="H56" i="10" s="1"/>
  <c r="I56" i="10" s="1"/>
  <c r="E73" i="11"/>
  <c r="F72" i="14"/>
  <c r="F66" i="14"/>
  <c r="H66" i="14" s="1"/>
  <c r="I66" i="14" s="1"/>
  <c r="F64" i="14"/>
  <c r="H64" i="14" s="1"/>
  <c r="I64" i="14" s="1"/>
  <c r="F62" i="14"/>
  <c r="H62" i="14" s="1"/>
  <c r="I62" i="14" s="1"/>
  <c r="F60" i="14"/>
  <c r="H60" i="14" s="1"/>
  <c r="I60" i="14" s="1"/>
  <c r="F57" i="14"/>
  <c r="H57" i="14" s="1"/>
  <c r="I57" i="14" s="1"/>
  <c r="F56" i="14"/>
  <c r="H56" i="14" s="1"/>
  <c r="I56" i="14" s="1"/>
  <c r="F54" i="14"/>
  <c r="H54" i="14" s="1"/>
  <c r="I54" i="14" s="1"/>
  <c r="J55" i="14" s="1"/>
  <c r="J56" i="14" s="1"/>
  <c r="E73" i="13"/>
  <c r="F54" i="13"/>
  <c r="H54" i="13" s="1"/>
  <c r="E73" i="12"/>
  <c r="F59" i="12"/>
  <c r="H59" i="12" s="1"/>
  <c r="I59" i="12" s="1"/>
  <c r="F67" i="12"/>
  <c r="H67" i="12" s="1"/>
  <c r="I67" i="12" s="1"/>
  <c r="F72" i="10"/>
  <c r="F57" i="10"/>
  <c r="H57" i="10" s="1"/>
  <c r="I57" i="10" s="1"/>
  <c r="F61" i="10"/>
  <c r="H61" i="10" s="1"/>
  <c r="I61" i="10" s="1"/>
  <c r="F65" i="10"/>
  <c r="H65" i="10" s="1"/>
  <c r="I65" i="10" s="1"/>
  <c r="F69" i="10"/>
  <c r="H69" i="10" s="1"/>
  <c r="I69" i="10" s="1"/>
  <c r="F55" i="10"/>
  <c r="H55" i="10" s="1"/>
  <c r="I55" i="10" s="1"/>
  <c r="F59" i="10"/>
  <c r="H59" i="10" s="1"/>
  <c r="I59" i="10" s="1"/>
  <c r="F63" i="10"/>
  <c r="H63" i="10" s="1"/>
  <c r="I63" i="10" s="1"/>
  <c r="F67" i="10"/>
  <c r="H67" i="10" s="1"/>
  <c r="I67" i="10" s="1"/>
  <c r="F71" i="10"/>
  <c r="H71" i="10" s="1"/>
  <c r="I71" i="10" s="1"/>
  <c r="F70" i="8"/>
  <c r="H70" i="8" s="1"/>
  <c r="I70" i="8" s="1"/>
  <c r="F61" i="8"/>
  <c r="H61" i="8" s="1"/>
  <c r="I61" i="8" s="1"/>
  <c r="F69" i="8"/>
  <c r="H69" i="8" s="1"/>
  <c r="I69" i="8" s="1"/>
  <c r="F63" i="8"/>
  <c r="H63" i="8" s="1"/>
  <c r="I63" i="8" s="1"/>
  <c r="F71" i="8"/>
  <c r="H71" i="8" s="1"/>
  <c r="I71" i="8" s="1"/>
  <c r="F57" i="8"/>
  <c r="H57" i="8" s="1"/>
  <c r="I57" i="8" s="1"/>
  <c r="F55" i="8"/>
  <c r="H55" i="8" s="1"/>
  <c r="I55" i="8" s="1"/>
  <c r="F59" i="8"/>
  <c r="H59" i="8" s="1"/>
  <c r="I59" i="8" s="1"/>
  <c r="F65" i="8"/>
  <c r="H65" i="8" s="1"/>
  <c r="I65" i="8" s="1"/>
  <c r="F55" i="6"/>
  <c r="H55" i="6" s="1"/>
  <c r="I55" i="6" s="1"/>
  <c r="F72" i="5"/>
  <c r="F69" i="14"/>
  <c r="H69" i="14" s="1"/>
  <c r="I69" i="14" s="1"/>
  <c r="F67" i="14"/>
  <c r="H67" i="14" s="1"/>
  <c r="I67" i="14" s="1"/>
  <c r="F68" i="14"/>
  <c r="H68" i="14" s="1"/>
  <c r="I68" i="14" s="1"/>
  <c r="F70" i="14"/>
  <c r="H70" i="14" s="1"/>
  <c r="I70" i="14" s="1"/>
  <c r="K29" i="14"/>
  <c r="I29" i="14"/>
  <c r="J30" i="14" s="1"/>
  <c r="J31" i="14" s="1"/>
  <c r="I4" i="14"/>
  <c r="J5" i="14" s="1"/>
  <c r="D73" i="14"/>
  <c r="E73" i="14"/>
  <c r="D73" i="13"/>
  <c r="I4" i="12"/>
  <c r="J5" i="12" s="1"/>
  <c r="L4" i="12" s="1"/>
  <c r="D73" i="12"/>
  <c r="K4" i="5"/>
  <c r="L4" i="5" s="1"/>
  <c r="F57" i="13"/>
  <c r="H57" i="13" s="1"/>
  <c r="I57" i="13" s="1"/>
  <c r="F61" i="13"/>
  <c r="H61" i="13" s="1"/>
  <c r="I61" i="13" s="1"/>
  <c r="F65" i="13"/>
  <c r="H65" i="13" s="1"/>
  <c r="I65" i="13" s="1"/>
  <c r="I29" i="12"/>
  <c r="J30" i="12" s="1"/>
  <c r="J31" i="12" s="1"/>
  <c r="F58" i="9"/>
  <c r="H58" i="9" s="1"/>
  <c r="I58" i="9" s="1"/>
  <c r="F66" i="9"/>
  <c r="H66" i="9" s="1"/>
  <c r="I66" i="9" s="1"/>
  <c r="F60" i="11"/>
  <c r="H60" i="11" s="1"/>
  <c r="I60" i="11" s="1"/>
  <c r="F68" i="11"/>
  <c r="H68" i="11" s="1"/>
  <c r="I68" i="11" s="1"/>
  <c r="K29" i="11"/>
  <c r="L29" i="11" s="1"/>
  <c r="F56" i="11"/>
  <c r="H56" i="11" s="1"/>
  <c r="I56" i="11" s="1"/>
  <c r="F58" i="11"/>
  <c r="H58" i="11" s="1"/>
  <c r="I58" i="11" s="1"/>
  <c r="F66" i="11"/>
  <c r="H66" i="11" s="1"/>
  <c r="I66" i="11" s="1"/>
  <c r="F72" i="11"/>
  <c r="F54" i="10"/>
  <c r="H54" i="10" s="1"/>
  <c r="I54" i="10" s="1"/>
  <c r="J55" i="10" s="1"/>
  <c r="R55" i="10" s="1"/>
  <c r="F72" i="9"/>
  <c r="D73" i="9"/>
  <c r="F62" i="9"/>
  <c r="H62" i="9" s="1"/>
  <c r="I62" i="9" s="1"/>
  <c r="F70" i="9"/>
  <c r="H70" i="9" s="1"/>
  <c r="I70" i="9" s="1"/>
  <c r="I29" i="9"/>
  <c r="J30" i="9" s="1"/>
  <c r="K30" i="9" s="1"/>
  <c r="F54" i="9"/>
  <c r="H54" i="9" s="1"/>
  <c r="F60" i="9"/>
  <c r="H60" i="9" s="1"/>
  <c r="I60" i="9" s="1"/>
  <c r="F68" i="9"/>
  <c r="H68" i="9" s="1"/>
  <c r="I68" i="9" s="1"/>
  <c r="I29" i="8"/>
  <c r="J30" i="8" s="1"/>
  <c r="J31" i="8" s="1"/>
  <c r="K29" i="8"/>
  <c r="F56" i="8"/>
  <c r="H56" i="8" s="1"/>
  <c r="I56" i="8" s="1"/>
  <c r="F64" i="8"/>
  <c r="H64" i="8" s="1"/>
  <c r="I64" i="8" s="1"/>
  <c r="F72" i="8"/>
  <c r="F60" i="8"/>
  <c r="H60" i="8" s="1"/>
  <c r="I60" i="8" s="1"/>
  <c r="F68" i="8"/>
  <c r="H68" i="8" s="1"/>
  <c r="I68" i="8" s="1"/>
  <c r="F58" i="8"/>
  <c r="H58" i="8" s="1"/>
  <c r="I58" i="8" s="1"/>
  <c r="F66" i="8"/>
  <c r="H66" i="8" s="1"/>
  <c r="I66" i="8" s="1"/>
  <c r="K29" i="6"/>
  <c r="I29" i="6"/>
  <c r="J30" i="6" s="1"/>
  <c r="J31" i="6" s="1"/>
  <c r="J32" i="6" s="1"/>
  <c r="F64" i="6"/>
  <c r="H64" i="6" s="1"/>
  <c r="I64" i="6" s="1"/>
  <c r="F72" i="6"/>
  <c r="D73" i="6"/>
  <c r="F62" i="6"/>
  <c r="H62" i="6" s="1"/>
  <c r="I62" i="6" s="1"/>
  <c r="F70" i="6"/>
  <c r="H70" i="6" s="1"/>
  <c r="I70" i="6" s="1"/>
  <c r="F60" i="6"/>
  <c r="H60" i="6" s="1"/>
  <c r="I60" i="6" s="1"/>
  <c r="F68" i="6"/>
  <c r="H68" i="6" s="1"/>
  <c r="I68" i="6" s="1"/>
  <c r="D73" i="5"/>
  <c r="F57" i="5"/>
  <c r="H57" i="5" s="1"/>
  <c r="I57" i="5" s="1"/>
  <c r="F65" i="5"/>
  <c r="H65" i="5" s="1"/>
  <c r="I65" i="5" s="1"/>
  <c r="F71" i="5"/>
  <c r="H71" i="5" s="1"/>
  <c r="I71" i="5" s="1"/>
  <c r="F61" i="5"/>
  <c r="H61" i="5" s="1"/>
  <c r="I61" i="5" s="1"/>
  <c r="F69" i="5"/>
  <c r="H69" i="5" s="1"/>
  <c r="I69" i="5" s="1"/>
  <c r="F69" i="13"/>
  <c r="H69" i="13" s="1"/>
  <c r="I69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K4" i="13"/>
  <c r="I4" i="13"/>
  <c r="J5" i="13" s="1"/>
  <c r="J6" i="13" s="1"/>
  <c r="I29" i="13"/>
  <c r="J30" i="13" s="1"/>
  <c r="J31" i="13" s="1"/>
  <c r="K29" i="13"/>
  <c r="K54" i="13"/>
  <c r="I54" i="13"/>
  <c r="J55" i="13" s="1"/>
  <c r="L29" i="12"/>
  <c r="R30" i="12"/>
  <c r="F54" i="12"/>
  <c r="H54" i="12" s="1"/>
  <c r="K4" i="11"/>
  <c r="I4" i="11"/>
  <c r="J5" i="11" s="1"/>
  <c r="J6" i="11" s="1"/>
  <c r="R30" i="11"/>
  <c r="K30" i="11"/>
  <c r="J31" i="11"/>
  <c r="F54" i="11"/>
  <c r="H54" i="11" s="1"/>
  <c r="D73" i="11"/>
  <c r="K4" i="10"/>
  <c r="I4" i="10"/>
  <c r="J5" i="10" s="1"/>
  <c r="I29" i="10"/>
  <c r="J30" i="10" s="1"/>
  <c r="K29" i="10"/>
  <c r="E73" i="10"/>
  <c r="I4" i="9"/>
  <c r="J5" i="9" s="1"/>
  <c r="K4" i="9"/>
  <c r="E73" i="9"/>
  <c r="K4" i="8"/>
  <c r="I4" i="8"/>
  <c r="J5" i="8" s="1"/>
  <c r="K30" i="8"/>
  <c r="F54" i="8"/>
  <c r="H54" i="8" s="1"/>
  <c r="D73" i="8"/>
  <c r="I4" i="7"/>
  <c r="J5" i="7" s="1"/>
  <c r="K4" i="7"/>
  <c r="K31" i="7"/>
  <c r="R31" i="7"/>
  <c r="J32" i="7"/>
  <c r="K29" i="7"/>
  <c r="L29" i="7" s="1"/>
  <c r="K30" i="7"/>
  <c r="L30" i="7" s="1"/>
  <c r="R30" i="7"/>
  <c r="J33" i="7"/>
  <c r="F54" i="7"/>
  <c r="H54" i="7" s="1"/>
  <c r="L29" i="6"/>
  <c r="K30" i="6"/>
  <c r="R30" i="6"/>
  <c r="I4" i="6"/>
  <c r="J5" i="6" s="1"/>
  <c r="F54" i="6"/>
  <c r="H54" i="6" s="1"/>
  <c r="E73" i="6"/>
  <c r="R5" i="5"/>
  <c r="K5" i="5"/>
  <c r="J6" i="5"/>
  <c r="I29" i="5"/>
  <c r="J30" i="5" s="1"/>
  <c r="J31" i="5" s="1"/>
  <c r="K29" i="5"/>
  <c r="F54" i="5"/>
  <c r="H54" i="5" s="1"/>
  <c r="E73" i="5"/>
  <c r="I54" i="16" l="1"/>
  <c r="J55" i="16" s="1"/>
  <c r="J56" i="16" s="1"/>
  <c r="J57" i="16" s="1"/>
  <c r="K57" i="16"/>
  <c r="R57" i="16"/>
  <c r="J58" i="16"/>
  <c r="R31" i="16"/>
  <c r="K31" i="16"/>
  <c r="L30" i="16"/>
  <c r="K5" i="16"/>
  <c r="R5" i="16"/>
  <c r="L4" i="16"/>
  <c r="L29" i="16"/>
  <c r="R30" i="16"/>
  <c r="K30" i="16"/>
  <c r="K55" i="16"/>
  <c r="L54" i="16"/>
  <c r="R55" i="16"/>
  <c r="K32" i="16"/>
  <c r="R32" i="16"/>
  <c r="L31" i="16"/>
  <c r="J33" i="16"/>
  <c r="L55" i="16"/>
  <c r="K56" i="16"/>
  <c r="L56" i="16" s="1"/>
  <c r="R56" i="16"/>
  <c r="J6" i="16"/>
  <c r="K54" i="15"/>
  <c r="I54" i="15"/>
  <c r="J55" i="15" s="1"/>
  <c r="R5" i="15"/>
  <c r="L4" i="15"/>
  <c r="K5" i="15"/>
  <c r="J6" i="15"/>
  <c r="L29" i="15"/>
  <c r="R30" i="15"/>
  <c r="K30" i="15"/>
  <c r="L30" i="15"/>
  <c r="R31" i="15"/>
  <c r="K31" i="15"/>
  <c r="J32" i="15"/>
  <c r="K54" i="14"/>
  <c r="K30" i="12"/>
  <c r="L29" i="8"/>
  <c r="R30" i="8"/>
  <c r="R56" i="14"/>
  <c r="K56" i="14"/>
  <c r="J57" i="14"/>
  <c r="R31" i="14"/>
  <c r="K31" i="14"/>
  <c r="L29" i="14"/>
  <c r="R30" i="14"/>
  <c r="K30" i="14"/>
  <c r="L30" i="14" s="1"/>
  <c r="J32" i="14"/>
  <c r="L54" i="14"/>
  <c r="K55" i="14"/>
  <c r="L55" i="14" s="1"/>
  <c r="R55" i="14"/>
  <c r="L4" i="14"/>
  <c r="K5" i="14"/>
  <c r="R5" i="14"/>
  <c r="J6" i="14"/>
  <c r="K5" i="12"/>
  <c r="R5" i="12"/>
  <c r="J6" i="12"/>
  <c r="J7" i="12" s="1"/>
  <c r="K7" i="12" s="1"/>
  <c r="K55" i="10"/>
  <c r="J32" i="12"/>
  <c r="K31" i="12"/>
  <c r="R31" i="12"/>
  <c r="L30" i="12"/>
  <c r="S30" i="12" s="1"/>
  <c r="W30" i="12" s="1"/>
  <c r="R30" i="9"/>
  <c r="K54" i="10"/>
  <c r="L54" i="10" s="1"/>
  <c r="S54" i="10" s="1"/>
  <c r="W54" i="10" s="1"/>
  <c r="J56" i="10"/>
  <c r="J56" i="13"/>
  <c r="J57" i="13" s="1"/>
  <c r="K57" i="13" s="1"/>
  <c r="L29" i="9"/>
  <c r="S29" i="9" s="1"/>
  <c r="W29" i="9" s="1"/>
  <c r="K54" i="9"/>
  <c r="I54" i="9"/>
  <c r="J55" i="9" s="1"/>
  <c r="J31" i="9"/>
  <c r="R31" i="13"/>
  <c r="K31" i="13"/>
  <c r="J32" i="13"/>
  <c r="R6" i="13"/>
  <c r="K6" i="13"/>
  <c r="J7" i="13"/>
  <c r="R5" i="13"/>
  <c r="K5" i="13"/>
  <c r="L5" i="13" s="1"/>
  <c r="L4" i="13"/>
  <c r="L54" i="13"/>
  <c r="R55" i="13"/>
  <c r="K55" i="13"/>
  <c r="L29" i="13"/>
  <c r="R30" i="13"/>
  <c r="K30" i="13"/>
  <c r="L30" i="13" s="1"/>
  <c r="L31" i="12"/>
  <c r="R32" i="12"/>
  <c r="K32" i="12"/>
  <c r="S29" i="12"/>
  <c r="W29" i="12" s="1"/>
  <c r="J33" i="12"/>
  <c r="K54" i="12"/>
  <c r="I54" i="12"/>
  <c r="J55" i="12" s="1"/>
  <c r="S4" i="12"/>
  <c r="W4" i="12" s="1"/>
  <c r="R6" i="11"/>
  <c r="K6" i="11"/>
  <c r="J7" i="11"/>
  <c r="K54" i="11"/>
  <c r="I54" i="11"/>
  <c r="J55" i="11" s="1"/>
  <c r="S29" i="11"/>
  <c r="W29" i="11" s="1"/>
  <c r="L30" i="11"/>
  <c r="R31" i="11"/>
  <c r="K31" i="11"/>
  <c r="J32" i="11"/>
  <c r="R5" i="11"/>
  <c r="K5" i="11"/>
  <c r="L5" i="11" s="1"/>
  <c r="L4" i="11"/>
  <c r="L29" i="10"/>
  <c r="K30" i="10"/>
  <c r="R30" i="10"/>
  <c r="J31" i="10"/>
  <c r="R5" i="10"/>
  <c r="K5" i="10"/>
  <c r="L4" i="10"/>
  <c r="J57" i="10"/>
  <c r="J6" i="10"/>
  <c r="L4" i="9"/>
  <c r="R5" i="9"/>
  <c r="K5" i="9"/>
  <c r="J6" i="9"/>
  <c r="L4" i="8"/>
  <c r="R5" i="8"/>
  <c r="K5" i="8"/>
  <c r="K54" i="8"/>
  <c r="I54" i="8"/>
  <c r="J55" i="8" s="1"/>
  <c r="S29" i="8"/>
  <c r="W29" i="8" s="1"/>
  <c r="L30" i="8"/>
  <c r="R31" i="8"/>
  <c r="K31" i="8"/>
  <c r="J32" i="8"/>
  <c r="J6" i="8"/>
  <c r="S30" i="7"/>
  <c r="W30" i="7" s="1"/>
  <c r="K54" i="7"/>
  <c r="I54" i="7"/>
  <c r="J55" i="7" s="1"/>
  <c r="R33" i="7"/>
  <c r="K33" i="7"/>
  <c r="S29" i="7"/>
  <c r="W29" i="7" s="1"/>
  <c r="K5" i="7"/>
  <c r="L4" i="7"/>
  <c r="R5" i="7"/>
  <c r="J34" i="7"/>
  <c r="K32" i="7"/>
  <c r="L32" i="7" s="1"/>
  <c r="L31" i="7"/>
  <c r="R32" i="7"/>
  <c r="J6" i="7"/>
  <c r="L30" i="6"/>
  <c r="K31" i="6"/>
  <c r="L31" i="6" s="1"/>
  <c r="R31" i="6"/>
  <c r="K5" i="6"/>
  <c r="R5" i="6"/>
  <c r="L4" i="6"/>
  <c r="K32" i="6"/>
  <c r="R32" i="6"/>
  <c r="K54" i="6"/>
  <c r="I54" i="6"/>
  <c r="J55" i="6" s="1"/>
  <c r="J33" i="6"/>
  <c r="S29" i="6"/>
  <c r="W29" i="6" s="1"/>
  <c r="J6" i="6"/>
  <c r="R31" i="5"/>
  <c r="K31" i="5"/>
  <c r="J32" i="5"/>
  <c r="R6" i="5"/>
  <c r="K6" i="5"/>
  <c r="L5" i="5"/>
  <c r="J7" i="5"/>
  <c r="S4" i="5"/>
  <c r="W4" i="5" s="1"/>
  <c r="K30" i="5"/>
  <c r="L30" i="5" s="1"/>
  <c r="L29" i="5"/>
  <c r="R30" i="5"/>
  <c r="I54" i="5"/>
  <c r="J55" i="5" s="1"/>
  <c r="K54" i="5"/>
  <c r="S56" i="16" l="1"/>
  <c r="W56" i="16" s="1"/>
  <c r="L5" i="16"/>
  <c r="R6" i="16"/>
  <c r="K6" i="16"/>
  <c r="J7" i="16"/>
  <c r="S31" i="16"/>
  <c r="W31" i="16" s="1"/>
  <c r="S29" i="16"/>
  <c r="W29" i="16" s="1"/>
  <c r="L32" i="16"/>
  <c r="R33" i="16"/>
  <c r="K33" i="16"/>
  <c r="J34" i="16"/>
  <c r="S4" i="16"/>
  <c r="W4" i="16" s="1"/>
  <c r="L57" i="16"/>
  <c r="K58" i="16"/>
  <c r="R58" i="16"/>
  <c r="J59" i="16"/>
  <c r="S55" i="16"/>
  <c r="W55" i="16" s="1"/>
  <c r="S30" i="16"/>
  <c r="W30" i="16" s="1"/>
  <c r="S54" i="16"/>
  <c r="W54" i="16" s="1"/>
  <c r="R6" i="15"/>
  <c r="L5" i="15"/>
  <c r="K6" i="15"/>
  <c r="J7" i="15"/>
  <c r="S29" i="15"/>
  <c r="W29" i="15" s="1"/>
  <c r="L31" i="15"/>
  <c r="R32" i="15"/>
  <c r="K32" i="15"/>
  <c r="J33" i="15"/>
  <c r="S4" i="15"/>
  <c r="W4" i="15" s="1"/>
  <c r="S30" i="15"/>
  <c r="W30" i="15" s="1"/>
  <c r="L54" i="15"/>
  <c r="K55" i="15"/>
  <c r="R55" i="15"/>
  <c r="J56" i="15"/>
  <c r="L55" i="10"/>
  <c r="L5" i="12"/>
  <c r="R7" i="12"/>
  <c r="K56" i="10"/>
  <c r="L56" i="10" s="1"/>
  <c r="S55" i="14"/>
  <c r="W55" i="14" s="1"/>
  <c r="S29" i="14"/>
  <c r="W29" i="14" s="1"/>
  <c r="R57" i="14"/>
  <c r="K57" i="14"/>
  <c r="L56" i="14"/>
  <c r="J58" i="14"/>
  <c r="S4" i="14"/>
  <c r="W4" i="14" s="1"/>
  <c r="L31" i="14"/>
  <c r="K32" i="14"/>
  <c r="R32" i="14"/>
  <c r="J33" i="14"/>
  <c r="S54" i="14"/>
  <c r="W54" i="14" s="1"/>
  <c r="L5" i="14"/>
  <c r="K6" i="14"/>
  <c r="R6" i="14"/>
  <c r="J7" i="14"/>
  <c r="S30" i="14"/>
  <c r="W30" i="14" s="1"/>
  <c r="K6" i="12"/>
  <c r="L6" i="12" s="1"/>
  <c r="J8" i="12"/>
  <c r="R6" i="12"/>
  <c r="R56" i="10"/>
  <c r="R57" i="13"/>
  <c r="J58" i="13"/>
  <c r="J59" i="13" s="1"/>
  <c r="K56" i="13"/>
  <c r="L56" i="13" s="1"/>
  <c r="S56" i="13" s="1"/>
  <c r="W56" i="13" s="1"/>
  <c r="L55" i="13"/>
  <c r="S55" i="13" s="1"/>
  <c r="W55" i="13" s="1"/>
  <c r="R56" i="13"/>
  <c r="L30" i="9"/>
  <c r="S30" i="9" s="1"/>
  <c r="W30" i="9" s="1"/>
  <c r="K31" i="9"/>
  <c r="R31" i="9"/>
  <c r="J32" i="9"/>
  <c r="L54" i="9"/>
  <c r="S54" i="9" s="1"/>
  <c r="W54" i="9" s="1"/>
  <c r="R55" i="9"/>
  <c r="J56" i="9"/>
  <c r="K55" i="9"/>
  <c r="S30" i="13"/>
  <c r="W30" i="13" s="1"/>
  <c r="R7" i="13"/>
  <c r="K7" i="13"/>
  <c r="L6" i="13"/>
  <c r="J8" i="13"/>
  <c r="S54" i="13"/>
  <c r="W54" i="13" s="1"/>
  <c r="S29" i="13"/>
  <c r="W29" i="13" s="1"/>
  <c r="S4" i="13"/>
  <c r="W4" i="13" s="1"/>
  <c r="L31" i="13"/>
  <c r="R32" i="13"/>
  <c r="K32" i="13"/>
  <c r="J33" i="13"/>
  <c r="R58" i="13"/>
  <c r="K58" i="13"/>
  <c r="L57" i="13"/>
  <c r="S5" i="13"/>
  <c r="W5" i="13" s="1"/>
  <c r="S6" i="12"/>
  <c r="W6" i="12" s="1"/>
  <c r="L32" i="12"/>
  <c r="R33" i="12"/>
  <c r="K33" i="12"/>
  <c r="J34" i="12"/>
  <c r="S5" i="12"/>
  <c r="W5" i="12" s="1"/>
  <c r="S31" i="12"/>
  <c r="W31" i="12" s="1"/>
  <c r="L54" i="12"/>
  <c r="R55" i="12"/>
  <c r="K55" i="12"/>
  <c r="J56" i="12"/>
  <c r="L7" i="12"/>
  <c r="R8" i="12"/>
  <c r="K8" i="12"/>
  <c r="J9" i="12"/>
  <c r="S5" i="11"/>
  <c r="W5" i="11" s="1"/>
  <c r="L31" i="11"/>
  <c r="R32" i="11"/>
  <c r="K32" i="11"/>
  <c r="J33" i="11"/>
  <c r="R7" i="11"/>
  <c r="K7" i="11"/>
  <c r="L6" i="11"/>
  <c r="J8" i="11"/>
  <c r="S4" i="11"/>
  <c r="W4" i="11" s="1"/>
  <c r="L54" i="11"/>
  <c r="R55" i="11"/>
  <c r="K55" i="11"/>
  <c r="J56" i="11"/>
  <c r="S30" i="11"/>
  <c r="W30" i="11" s="1"/>
  <c r="S55" i="10"/>
  <c r="W55" i="10" s="1"/>
  <c r="S4" i="10"/>
  <c r="W4" i="10" s="1"/>
  <c r="R6" i="10"/>
  <c r="K6" i="10"/>
  <c r="L5" i="10"/>
  <c r="J7" i="10"/>
  <c r="S29" i="10"/>
  <c r="W29" i="10" s="1"/>
  <c r="R57" i="10"/>
  <c r="K57" i="10"/>
  <c r="J58" i="10"/>
  <c r="R31" i="10"/>
  <c r="L30" i="10"/>
  <c r="K31" i="10"/>
  <c r="J32" i="10"/>
  <c r="L5" i="9"/>
  <c r="R6" i="9"/>
  <c r="K6" i="9"/>
  <c r="J7" i="9"/>
  <c r="S4" i="9"/>
  <c r="W4" i="9" s="1"/>
  <c r="L5" i="8"/>
  <c r="R6" i="8"/>
  <c r="K6" i="8"/>
  <c r="J7" i="8"/>
  <c r="S30" i="8"/>
  <c r="W30" i="8" s="1"/>
  <c r="L31" i="8"/>
  <c r="R32" i="8"/>
  <c r="K32" i="8"/>
  <c r="J33" i="8"/>
  <c r="L54" i="8"/>
  <c r="R55" i="8"/>
  <c r="K55" i="8"/>
  <c r="J56" i="8"/>
  <c r="S4" i="8"/>
  <c r="W4" i="8" s="1"/>
  <c r="S32" i="7"/>
  <c r="W32" i="7" s="1"/>
  <c r="L54" i="7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S31" i="6"/>
  <c r="W31" i="6" s="1"/>
  <c r="L32" i="6"/>
  <c r="K33" i="6"/>
  <c r="J34" i="6"/>
  <c r="R33" i="6"/>
  <c r="K6" i="6"/>
  <c r="R6" i="6"/>
  <c r="L5" i="6"/>
  <c r="J7" i="6"/>
  <c r="L54" i="6"/>
  <c r="R55" i="6"/>
  <c r="K55" i="6"/>
  <c r="J56" i="6"/>
  <c r="S4" i="6"/>
  <c r="W4" i="6" s="1"/>
  <c r="S30" i="6"/>
  <c r="W30" i="6" s="1"/>
  <c r="S30" i="5"/>
  <c r="W30" i="5" s="1"/>
  <c r="S29" i="5"/>
  <c r="W29" i="5" s="1"/>
  <c r="R7" i="5"/>
  <c r="K7" i="5"/>
  <c r="L6" i="5"/>
  <c r="J8" i="5"/>
  <c r="S5" i="5"/>
  <c r="W5" i="5" s="1"/>
  <c r="K32" i="5"/>
  <c r="L31" i="5"/>
  <c r="R32" i="5"/>
  <c r="J33" i="5"/>
  <c r="L54" i="5"/>
  <c r="R55" i="5"/>
  <c r="K55" i="5"/>
  <c r="J56" i="5"/>
  <c r="S57" i="16" l="1"/>
  <c r="W57" i="16" s="1"/>
  <c r="S32" i="16"/>
  <c r="W32" i="16" s="1"/>
  <c r="K59" i="16"/>
  <c r="L58" i="16"/>
  <c r="R59" i="16"/>
  <c r="J60" i="16"/>
  <c r="R7" i="16"/>
  <c r="K7" i="16"/>
  <c r="L6" i="16"/>
  <c r="J8" i="16"/>
  <c r="S5" i="16"/>
  <c r="W5" i="16" s="1"/>
  <c r="R34" i="16"/>
  <c r="K34" i="16"/>
  <c r="L33" i="16"/>
  <c r="J35" i="16"/>
  <c r="S54" i="15"/>
  <c r="W54" i="15" s="1"/>
  <c r="S31" i="15"/>
  <c r="W31" i="15" s="1"/>
  <c r="L32" i="15"/>
  <c r="R33" i="15"/>
  <c r="K33" i="15"/>
  <c r="J34" i="15"/>
  <c r="R7" i="15"/>
  <c r="L6" i="15"/>
  <c r="K7" i="15"/>
  <c r="J8" i="15"/>
  <c r="R56" i="15"/>
  <c r="K56" i="15"/>
  <c r="L55" i="15"/>
  <c r="J57" i="15"/>
  <c r="S5" i="15"/>
  <c r="W5" i="15" s="1"/>
  <c r="L6" i="14"/>
  <c r="K7" i="14"/>
  <c r="R7" i="14"/>
  <c r="J8" i="14"/>
  <c r="R58" i="14"/>
  <c r="K58" i="14"/>
  <c r="L57" i="14"/>
  <c r="J59" i="14"/>
  <c r="S31" i="14"/>
  <c r="W31" i="14" s="1"/>
  <c r="S56" i="14"/>
  <c r="W56" i="14" s="1"/>
  <c r="L32" i="14"/>
  <c r="K33" i="14"/>
  <c r="R33" i="14"/>
  <c r="J34" i="14"/>
  <c r="S5" i="14"/>
  <c r="W5" i="14" s="1"/>
  <c r="R32" i="9"/>
  <c r="L31" i="9"/>
  <c r="S31" i="9" s="1"/>
  <c r="W31" i="9" s="1"/>
  <c r="J33" i="9"/>
  <c r="K32" i="9"/>
  <c r="J57" i="9"/>
  <c r="R56" i="9"/>
  <c r="K56" i="9"/>
  <c r="L55" i="9"/>
  <c r="S55" i="9" s="1"/>
  <c r="W55" i="9" s="1"/>
  <c r="L58" i="13"/>
  <c r="R59" i="13"/>
  <c r="K59" i="13"/>
  <c r="J60" i="13"/>
  <c r="R8" i="13"/>
  <c r="K8" i="13"/>
  <c r="L7" i="13"/>
  <c r="J9" i="13"/>
  <c r="L32" i="13"/>
  <c r="R33" i="13"/>
  <c r="K33" i="13"/>
  <c r="J34" i="13"/>
  <c r="S57" i="13"/>
  <c r="W57" i="13" s="1"/>
  <c r="S31" i="13"/>
  <c r="W31" i="13" s="1"/>
  <c r="S6" i="13"/>
  <c r="W6" i="13" s="1"/>
  <c r="S7" i="12"/>
  <c r="W7" i="12" s="1"/>
  <c r="S54" i="12"/>
  <c r="W54" i="12" s="1"/>
  <c r="S32" i="12"/>
  <c r="W32" i="12" s="1"/>
  <c r="R56" i="12"/>
  <c r="K56" i="12"/>
  <c r="L55" i="12"/>
  <c r="J57" i="12"/>
  <c r="L33" i="12"/>
  <c r="R34" i="12"/>
  <c r="K34" i="12"/>
  <c r="J35" i="12"/>
  <c r="L8" i="12"/>
  <c r="R9" i="12"/>
  <c r="K9" i="12"/>
  <c r="J10" i="12"/>
  <c r="R56" i="11"/>
  <c r="K56" i="11"/>
  <c r="L55" i="11"/>
  <c r="J57" i="11"/>
  <c r="S31" i="11"/>
  <c r="W31" i="11" s="1"/>
  <c r="R8" i="11"/>
  <c r="K8" i="11"/>
  <c r="L7" i="11"/>
  <c r="J9" i="11"/>
  <c r="L32" i="11"/>
  <c r="R33" i="11"/>
  <c r="K33" i="11"/>
  <c r="J34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S5" i="9"/>
  <c r="W5" i="9" s="1"/>
  <c r="L6" i="9"/>
  <c r="R7" i="9"/>
  <c r="K7" i="9"/>
  <c r="J8" i="9"/>
  <c r="L6" i="8"/>
  <c r="R7" i="8"/>
  <c r="K7" i="8"/>
  <c r="J8" i="8"/>
  <c r="S54" i="8"/>
  <c r="W54" i="8" s="1"/>
  <c r="S31" i="8"/>
  <c r="W31" i="8" s="1"/>
  <c r="R56" i="8"/>
  <c r="K56" i="8"/>
  <c r="L55" i="8"/>
  <c r="J57" i="8"/>
  <c r="L32" i="8"/>
  <c r="R33" i="8"/>
  <c r="K33" i="8"/>
  <c r="J34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S32" i="6"/>
  <c r="W32" i="6" s="1"/>
  <c r="R56" i="6"/>
  <c r="K56" i="6"/>
  <c r="L55" i="6"/>
  <c r="J57" i="6"/>
  <c r="S5" i="6"/>
  <c r="W5" i="6" s="1"/>
  <c r="L33" i="6"/>
  <c r="K34" i="6"/>
  <c r="J35" i="6"/>
  <c r="R34" i="6"/>
  <c r="S31" i="5"/>
  <c r="W31" i="5" s="1"/>
  <c r="R8" i="5"/>
  <c r="K8" i="5"/>
  <c r="L7" i="5"/>
  <c r="J9" i="5"/>
  <c r="S54" i="5"/>
  <c r="W54" i="5" s="1"/>
  <c r="S6" i="5"/>
  <c r="W6" i="5" s="1"/>
  <c r="L55" i="5"/>
  <c r="K56" i="5"/>
  <c r="R56" i="5"/>
  <c r="J57" i="5"/>
  <c r="K33" i="5"/>
  <c r="L32" i="5"/>
  <c r="R33" i="5"/>
  <c r="J34" i="5"/>
  <c r="S6" i="16" l="1"/>
  <c r="W6" i="16" s="1"/>
  <c r="S33" i="16"/>
  <c r="W33" i="16" s="1"/>
  <c r="K8" i="16"/>
  <c r="R8" i="16"/>
  <c r="L7" i="16"/>
  <c r="J9" i="16"/>
  <c r="L59" i="16"/>
  <c r="R60" i="16"/>
  <c r="K60" i="16"/>
  <c r="J61" i="16"/>
  <c r="K35" i="16"/>
  <c r="R35" i="16"/>
  <c r="L34" i="16"/>
  <c r="J36" i="16"/>
  <c r="S58" i="16"/>
  <c r="W58" i="16" s="1"/>
  <c r="S55" i="15"/>
  <c r="W55" i="15" s="1"/>
  <c r="L56" i="15"/>
  <c r="R57" i="15"/>
  <c r="K57" i="15"/>
  <c r="J58" i="15"/>
  <c r="L33" i="15"/>
  <c r="R34" i="15"/>
  <c r="K34" i="15"/>
  <c r="J35" i="15"/>
  <c r="S32" i="15"/>
  <c r="W32" i="15" s="1"/>
  <c r="R8" i="15"/>
  <c r="L7" i="15"/>
  <c r="K8" i="15"/>
  <c r="J9" i="15"/>
  <c r="S6" i="15"/>
  <c r="W6" i="15" s="1"/>
  <c r="L58" i="14"/>
  <c r="K59" i="14"/>
  <c r="R59" i="14"/>
  <c r="J60" i="14"/>
  <c r="L7" i="14"/>
  <c r="R8" i="14"/>
  <c r="K8" i="14"/>
  <c r="J9" i="14"/>
  <c r="S57" i="14"/>
  <c r="W57" i="14" s="1"/>
  <c r="L33" i="14"/>
  <c r="K34" i="14"/>
  <c r="R34" i="14"/>
  <c r="J35" i="14"/>
  <c r="S32" i="14"/>
  <c r="W32" i="14" s="1"/>
  <c r="S6" i="14"/>
  <c r="W6" i="14" s="1"/>
  <c r="R33" i="9"/>
  <c r="L32" i="9"/>
  <c r="S32" i="9" s="1"/>
  <c r="W32" i="9" s="1"/>
  <c r="K33" i="9"/>
  <c r="J34" i="9"/>
  <c r="L56" i="9"/>
  <c r="S56" i="9" s="1"/>
  <c r="W56" i="9" s="1"/>
  <c r="R57" i="9"/>
  <c r="K57" i="9"/>
  <c r="J58" i="9"/>
  <c r="L33" i="13"/>
  <c r="R34" i="13"/>
  <c r="K34" i="13"/>
  <c r="J35" i="13"/>
  <c r="R9" i="13"/>
  <c r="K9" i="13"/>
  <c r="L8" i="13"/>
  <c r="J10" i="13"/>
  <c r="R60" i="13"/>
  <c r="K60" i="13"/>
  <c r="L59" i="13"/>
  <c r="J61" i="13"/>
  <c r="S7" i="13"/>
  <c r="W7" i="13" s="1"/>
  <c r="S32" i="13"/>
  <c r="W32" i="13" s="1"/>
  <c r="S58" i="13"/>
  <c r="W58" i="13" s="1"/>
  <c r="S8" i="12"/>
  <c r="W8" i="12" s="1"/>
  <c r="S33" i="12"/>
  <c r="W33" i="12" s="1"/>
  <c r="L9" i="12"/>
  <c r="R10" i="12"/>
  <c r="K10" i="12"/>
  <c r="J11" i="12"/>
  <c r="L34" i="12"/>
  <c r="R35" i="12"/>
  <c r="K35" i="12"/>
  <c r="J36" i="12"/>
  <c r="L56" i="12"/>
  <c r="R57" i="12"/>
  <c r="K57" i="12"/>
  <c r="J58" i="12"/>
  <c r="S55" i="12"/>
  <c r="W55" i="12" s="1"/>
  <c r="S32" i="11"/>
  <c r="W32" i="11" s="1"/>
  <c r="S55" i="11"/>
  <c r="W55" i="11" s="1"/>
  <c r="R9" i="11"/>
  <c r="K9" i="11"/>
  <c r="L8" i="11"/>
  <c r="J10" i="11"/>
  <c r="L56" i="11"/>
  <c r="R57" i="11"/>
  <c r="K57" i="11"/>
  <c r="J58" i="11"/>
  <c r="L33" i="11"/>
  <c r="R34" i="11"/>
  <c r="K34" i="11"/>
  <c r="J35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S6" i="9"/>
  <c r="W6" i="9" s="1"/>
  <c r="L7" i="9"/>
  <c r="R8" i="9"/>
  <c r="K8" i="9"/>
  <c r="J9" i="9"/>
  <c r="L56" i="8"/>
  <c r="R57" i="8"/>
  <c r="K57" i="8"/>
  <c r="J58" i="8"/>
  <c r="S55" i="8"/>
  <c r="W55" i="8" s="1"/>
  <c r="L33" i="8"/>
  <c r="R34" i="8"/>
  <c r="K34" i="8"/>
  <c r="J35" i="8"/>
  <c r="L7" i="8"/>
  <c r="R8" i="8"/>
  <c r="K8" i="8"/>
  <c r="J9" i="8"/>
  <c r="S32" i="8"/>
  <c r="W32" i="8" s="1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33" i="6"/>
  <c r="W33" i="6" s="1"/>
  <c r="S55" i="6"/>
  <c r="W55" i="6" s="1"/>
  <c r="S6" i="6"/>
  <c r="W6" i="6" s="1"/>
  <c r="L56" i="6"/>
  <c r="R57" i="6"/>
  <c r="K57" i="6"/>
  <c r="J58" i="6"/>
  <c r="L34" i="6"/>
  <c r="K35" i="6"/>
  <c r="R35" i="6"/>
  <c r="J36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R9" i="5"/>
  <c r="K9" i="5"/>
  <c r="L8" i="5"/>
  <c r="J10" i="5"/>
  <c r="S7" i="5"/>
  <c r="W7" i="5" s="1"/>
  <c r="K61" i="16" l="1"/>
  <c r="L60" i="16"/>
  <c r="R61" i="16"/>
  <c r="J62" i="16"/>
  <c r="L8" i="16"/>
  <c r="R9" i="16"/>
  <c r="K9" i="16"/>
  <c r="J10" i="16"/>
  <c r="L35" i="16"/>
  <c r="R36" i="16"/>
  <c r="K36" i="16"/>
  <c r="J37" i="16"/>
  <c r="S59" i="16"/>
  <c r="W59" i="16" s="1"/>
  <c r="S34" i="16"/>
  <c r="W34" i="16" s="1"/>
  <c r="S7" i="16"/>
  <c r="W7" i="16" s="1"/>
  <c r="R9" i="15"/>
  <c r="L8" i="15"/>
  <c r="K9" i="15"/>
  <c r="J10" i="15"/>
  <c r="K58" i="15"/>
  <c r="L57" i="15"/>
  <c r="R58" i="15"/>
  <c r="J59" i="15"/>
  <c r="S56" i="15"/>
  <c r="W56" i="15" s="1"/>
  <c r="S7" i="15"/>
  <c r="W7" i="15" s="1"/>
  <c r="L34" i="15"/>
  <c r="R35" i="15"/>
  <c r="K35" i="15"/>
  <c r="J36" i="15"/>
  <c r="S33" i="15"/>
  <c r="W33" i="15" s="1"/>
  <c r="L8" i="14"/>
  <c r="R9" i="14"/>
  <c r="K9" i="14"/>
  <c r="J10" i="14"/>
  <c r="R60" i="14"/>
  <c r="K60" i="14"/>
  <c r="L59" i="14"/>
  <c r="J61" i="14"/>
  <c r="S33" i="14"/>
  <c r="W33" i="14" s="1"/>
  <c r="L34" i="14"/>
  <c r="K35" i="14"/>
  <c r="R35" i="14"/>
  <c r="J36" i="14"/>
  <c r="S7" i="14"/>
  <c r="W7" i="14" s="1"/>
  <c r="S58" i="14"/>
  <c r="W58" i="14" s="1"/>
  <c r="L57" i="9"/>
  <c r="S57" i="9" s="1"/>
  <c r="W57" i="9" s="1"/>
  <c r="J59" i="9"/>
  <c r="R58" i="9"/>
  <c r="K58" i="9"/>
  <c r="R34" i="9"/>
  <c r="K34" i="9"/>
  <c r="L33" i="9"/>
  <c r="S33" i="9" s="1"/>
  <c r="W33" i="9" s="1"/>
  <c r="J35" i="9"/>
  <c r="R10" i="13"/>
  <c r="K10" i="13"/>
  <c r="L9" i="13"/>
  <c r="J11" i="13"/>
  <c r="L60" i="13"/>
  <c r="R61" i="13"/>
  <c r="K61" i="13"/>
  <c r="J62" i="13"/>
  <c r="L34" i="13"/>
  <c r="R35" i="13"/>
  <c r="K35" i="13"/>
  <c r="J36" i="13"/>
  <c r="S59" i="13"/>
  <c r="W59" i="13" s="1"/>
  <c r="S8" i="13"/>
  <c r="W8" i="13" s="1"/>
  <c r="S33" i="13"/>
  <c r="W33" i="13" s="1"/>
  <c r="S56" i="12"/>
  <c r="W56" i="12" s="1"/>
  <c r="S9" i="12"/>
  <c r="W9" i="12" s="1"/>
  <c r="R58" i="12"/>
  <c r="K58" i="12"/>
  <c r="L57" i="12"/>
  <c r="J59" i="12"/>
  <c r="S34" i="12"/>
  <c r="W34" i="12" s="1"/>
  <c r="L35" i="12"/>
  <c r="R36" i="12"/>
  <c r="K36" i="12"/>
  <c r="J37" i="12"/>
  <c r="L10" i="12"/>
  <c r="R11" i="12"/>
  <c r="K11" i="12"/>
  <c r="J12" i="12"/>
  <c r="L34" i="11"/>
  <c r="R35" i="11"/>
  <c r="K35" i="11"/>
  <c r="J36" i="11"/>
  <c r="R58" i="11"/>
  <c r="K58" i="11"/>
  <c r="L57" i="11"/>
  <c r="J59" i="11"/>
  <c r="R10" i="11"/>
  <c r="K10" i="11"/>
  <c r="L9" i="11"/>
  <c r="J11" i="11"/>
  <c r="S8" i="11"/>
  <c r="W8" i="11" s="1"/>
  <c r="S33" i="11"/>
  <c r="W33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33" i="8"/>
  <c r="W33" i="8" s="1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34" i="6"/>
  <c r="W34" i="6" s="1"/>
  <c r="S56" i="6"/>
  <c r="W56" i="6" s="1"/>
  <c r="S7" i="6"/>
  <c r="W7" i="6" s="1"/>
  <c r="L35" i="6"/>
  <c r="K36" i="6"/>
  <c r="R36" i="6"/>
  <c r="J37" i="6"/>
  <c r="R58" i="6"/>
  <c r="K58" i="6"/>
  <c r="L57" i="6"/>
  <c r="J59" i="6"/>
  <c r="R10" i="5"/>
  <c r="K10" i="5"/>
  <c r="L9" i="5"/>
  <c r="J11" i="5"/>
  <c r="R35" i="5"/>
  <c r="K35" i="5"/>
  <c r="L34" i="5"/>
  <c r="J36" i="5"/>
  <c r="S8" i="5"/>
  <c r="W8" i="5" s="1"/>
  <c r="S33" i="5"/>
  <c r="W33" i="5" s="1"/>
  <c r="L57" i="5"/>
  <c r="K58" i="5"/>
  <c r="R58" i="5"/>
  <c r="J59" i="5"/>
  <c r="S56" i="5"/>
  <c r="W56" i="5" s="1"/>
  <c r="R37" i="16" l="1"/>
  <c r="K37" i="16"/>
  <c r="L36" i="16"/>
  <c r="J38" i="16"/>
  <c r="S35" i="16"/>
  <c r="W35" i="16" s="1"/>
  <c r="R10" i="16"/>
  <c r="K10" i="16"/>
  <c r="L9" i="16"/>
  <c r="J11" i="16"/>
  <c r="S8" i="16"/>
  <c r="W8" i="16" s="1"/>
  <c r="L61" i="16"/>
  <c r="R62" i="16"/>
  <c r="K62" i="16"/>
  <c r="J63" i="16"/>
  <c r="S60" i="16"/>
  <c r="W60" i="16" s="1"/>
  <c r="L35" i="15"/>
  <c r="R36" i="15"/>
  <c r="K36" i="15"/>
  <c r="J37" i="15"/>
  <c r="L58" i="15"/>
  <c r="R59" i="15"/>
  <c r="K59" i="15"/>
  <c r="J60" i="15"/>
  <c r="S34" i="15"/>
  <c r="W34" i="15" s="1"/>
  <c r="S8" i="15"/>
  <c r="W8" i="15" s="1"/>
  <c r="S57" i="15"/>
  <c r="W57" i="15" s="1"/>
  <c r="R10" i="15"/>
  <c r="L9" i="15"/>
  <c r="K10" i="15"/>
  <c r="J11" i="15"/>
  <c r="L60" i="14"/>
  <c r="R61" i="14"/>
  <c r="K61" i="14"/>
  <c r="J62" i="14"/>
  <c r="L9" i="14"/>
  <c r="R10" i="14"/>
  <c r="K10" i="14"/>
  <c r="J11" i="14"/>
  <c r="S34" i="14"/>
  <c r="W34" i="14" s="1"/>
  <c r="S59" i="14"/>
  <c r="W59" i="14" s="1"/>
  <c r="L35" i="14"/>
  <c r="K36" i="14"/>
  <c r="R36" i="14"/>
  <c r="J37" i="14"/>
  <c r="S8" i="14"/>
  <c r="W8" i="14" s="1"/>
  <c r="R35" i="9"/>
  <c r="K35" i="9"/>
  <c r="L34" i="9"/>
  <c r="S34" i="9" s="1"/>
  <c r="W34" i="9" s="1"/>
  <c r="J36" i="9"/>
  <c r="L58" i="9"/>
  <c r="S58" i="9" s="1"/>
  <c r="W58" i="9" s="1"/>
  <c r="K59" i="9"/>
  <c r="R59" i="9"/>
  <c r="J60" i="9"/>
  <c r="L35" i="13"/>
  <c r="R36" i="13"/>
  <c r="K36" i="13"/>
  <c r="J37" i="13"/>
  <c r="R62" i="13"/>
  <c r="K62" i="13"/>
  <c r="L61" i="13"/>
  <c r="J63" i="13"/>
  <c r="S9" i="13"/>
  <c r="W9" i="13" s="1"/>
  <c r="R11" i="13"/>
  <c r="K11" i="13"/>
  <c r="L10" i="13"/>
  <c r="J12" i="13"/>
  <c r="S34" i="13"/>
  <c r="W34" i="13" s="1"/>
  <c r="S60" i="13"/>
  <c r="W60" i="13" s="1"/>
  <c r="L11" i="12"/>
  <c r="R12" i="12"/>
  <c r="K12" i="12"/>
  <c r="J13" i="12"/>
  <c r="L58" i="12"/>
  <c r="R59" i="12"/>
  <c r="K59" i="12"/>
  <c r="J60" i="12"/>
  <c r="S10" i="12"/>
  <c r="W10" i="12" s="1"/>
  <c r="S35" i="12"/>
  <c r="W35" i="12" s="1"/>
  <c r="S57" i="12"/>
  <c r="W57" i="12" s="1"/>
  <c r="L36" i="12"/>
  <c r="R37" i="12"/>
  <c r="K37" i="12"/>
  <c r="J38" i="12"/>
  <c r="R11" i="11"/>
  <c r="K11" i="11"/>
  <c r="L10" i="11"/>
  <c r="J12" i="11"/>
  <c r="L58" i="11"/>
  <c r="R59" i="11"/>
  <c r="K59" i="11"/>
  <c r="J60" i="11"/>
  <c r="L35" i="11"/>
  <c r="R36" i="11"/>
  <c r="K36" i="11"/>
  <c r="J37" i="11"/>
  <c r="S9" i="11"/>
  <c r="W9" i="11" s="1"/>
  <c r="S57" i="11"/>
  <c r="W57" i="11" s="1"/>
  <c r="S34" i="11"/>
  <c r="W34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35" i="6"/>
  <c r="W35" i="6" s="1"/>
  <c r="S8" i="6"/>
  <c r="W8" i="6" s="1"/>
  <c r="K10" i="6"/>
  <c r="L9" i="6"/>
  <c r="R10" i="6"/>
  <c r="J11" i="6"/>
  <c r="L58" i="6"/>
  <c r="R59" i="6"/>
  <c r="K59" i="6"/>
  <c r="J60" i="6"/>
  <c r="L36" i="6"/>
  <c r="K37" i="6"/>
  <c r="J38" i="6"/>
  <c r="R37" i="6"/>
  <c r="S57" i="6"/>
  <c r="W57" i="6" s="1"/>
  <c r="L58" i="5"/>
  <c r="R59" i="5"/>
  <c r="K59" i="5"/>
  <c r="J60" i="5"/>
  <c r="K36" i="5"/>
  <c r="L35" i="5"/>
  <c r="R36" i="5"/>
  <c r="J37" i="5"/>
  <c r="R11" i="5"/>
  <c r="K11" i="5"/>
  <c r="L10" i="5"/>
  <c r="J12" i="5"/>
  <c r="S34" i="5"/>
  <c r="W34" i="5" s="1"/>
  <c r="S9" i="5"/>
  <c r="W9" i="5" s="1"/>
  <c r="S57" i="5"/>
  <c r="W57" i="5" s="1"/>
  <c r="K11" i="16" l="1"/>
  <c r="R11" i="16"/>
  <c r="L10" i="16"/>
  <c r="J12" i="16"/>
  <c r="S36" i="16"/>
  <c r="W36" i="16" s="1"/>
  <c r="S9" i="16"/>
  <c r="W9" i="16" s="1"/>
  <c r="K63" i="16"/>
  <c r="L62" i="16"/>
  <c r="R63" i="16"/>
  <c r="J64" i="16"/>
  <c r="K38" i="16"/>
  <c r="R38" i="16"/>
  <c r="L37" i="16"/>
  <c r="J39" i="16"/>
  <c r="S61" i="16"/>
  <c r="W61" i="16" s="1"/>
  <c r="S9" i="15"/>
  <c r="W9" i="15" s="1"/>
  <c r="R60" i="15"/>
  <c r="K60" i="15"/>
  <c r="L59" i="15"/>
  <c r="J61" i="15"/>
  <c r="S58" i="15"/>
  <c r="W58" i="15" s="1"/>
  <c r="L36" i="15"/>
  <c r="R37" i="15"/>
  <c r="K37" i="15"/>
  <c r="J38" i="15"/>
  <c r="R11" i="15"/>
  <c r="L10" i="15"/>
  <c r="K11" i="15"/>
  <c r="J12" i="15"/>
  <c r="S35" i="15"/>
  <c r="W35" i="15" s="1"/>
  <c r="L36" i="14"/>
  <c r="K37" i="14"/>
  <c r="R37" i="14"/>
  <c r="J38" i="14"/>
  <c r="L10" i="14"/>
  <c r="R11" i="14"/>
  <c r="K11" i="14"/>
  <c r="J12" i="14"/>
  <c r="R62" i="14"/>
  <c r="K62" i="14"/>
  <c r="L61" i="14"/>
  <c r="J63" i="14"/>
  <c r="S35" i="14"/>
  <c r="W35" i="14" s="1"/>
  <c r="S9" i="14"/>
  <c r="W9" i="14" s="1"/>
  <c r="S60" i="14"/>
  <c r="W60" i="14" s="1"/>
  <c r="R60" i="9"/>
  <c r="K60" i="9"/>
  <c r="L59" i="9"/>
  <c r="S59" i="9" s="1"/>
  <c r="W59" i="9" s="1"/>
  <c r="J61" i="9"/>
  <c r="R36" i="9"/>
  <c r="L35" i="9"/>
  <c r="S35" i="9" s="1"/>
  <c r="W35" i="9" s="1"/>
  <c r="K36" i="9"/>
  <c r="J37" i="9"/>
  <c r="R12" i="13"/>
  <c r="K12" i="13"/>
  <c r="L11" i="13"/>
  <c r="J13" i="13"/>
  <c r="L62" i="13"/>
  <c r="R63" i="13"/>
  <c r="K63" i="13"/>
  <c r="J64" i="13"/>
  <c r="L36" i="13"/>
  <c r="R37" i="13"/>
  <c r="K37" i="13"/>
  <c r="J38" i="13"/>
  <c r="S61" i="13"/>
  <c r="W61" i="13" s="1"/>
  <c r="S10" i="13"/>
  <c r="W10" i="13" s="1"/>
  <c r="S35" i="13"/>
  <c r="W35" i="13" s="1"/>
  <c r="R60" i="12"/>
  <c r="K60" i="12"/>
  <c r="L59" i="12"/>
  <c r="J61" i="12"/>
  <c r="L12" i="12"/>
  <c r="R13" i="12"/>
  <c r="K13" i="12"/>
  <c r="J14" i="12"/>
  <c r="S36" i="12"/>
  <c r="W36" i="12" s="1"/>
  <c r="L37" i="12"/>
  <c r="R38" i="12"/>
  <c r="K38" i="12"/>
  <c r="J39" i="12"/>
  <c r="S58" i="12"/>
  <c r="W58" i="12" s="1"/>
  <c r="S11" i="12"/>
  <c r="W11" i="12" s="1"/>
  <c r="L36" i="11"/>
  <c r="R37" i="11"/>
  <c r="K37" i="11"/>
  <c r="J38" i="11"/>
  <c r="R60" i="11"/>
  <c r="K60" i="11"/>
  <c r="L59" i="11"/>
  <c r="J61" i="11"/>
  <c r="R12" i="11"/>
  <c r="K12" i="11"/>
  <c r="L11" i="11"/>
  <c r="J13" i="11"/>
  <c r="S10" i="11"/>
  <c r="W10" i="11" s="1"/>
  <c r="S35" i="11"/>
  <c r="W35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L37" i="6"/>
  <c r="K38" i="6"/>
  <c r="J39" i="6"/>
  <c r="R38" i="6"/>
  <c r="S9" i="6"/>
  <c r="W9" i="6" s="1"/>
  <c r="S36" i="6"/>
  <c r="W36" i="6" s="1"/>
  <c r="S58" i="6"/>
  <c r="W58" i="6" s="1"/>
  <c r="R12" i="5"/>
  <c r="K12" i="5"/>
  <c r="L11" i="5"/>
  <c r="J13" i="5"/>
  <c r="L59" i="5"/>
  <c r="K60" i="5"/>
  <c r="R60" i="5"/>
  <c r="J61" i="5"/>
  <c r="S35" i="5"/>
  <c r="W35" i="5" s="1"/>
  <c r="K37" i="5"/>
  <c r="L36" i="5"/>
  <c r="R37" i="5"/>
  <c r="J38" i="5"/>
  <c r="S10" i="5"/>
  <c r="W10" i="5" s="1"/>
  <c r="S58" i="5"/>
  <c r="W58" i="5" s="1"/>
  <c r="R64" i="16" l="1"/>
  <c r="L63" i="16"/>
  <c r="K64" i="16"/>
  <c r="J65" i="16"/>
  <c r="S62" i="16"/>
  <c r="W62" i="16" s="1"/>
  <c r="L38" i="16"/>
  <c r="R39" i="16"/>
  <c r="K39" i="16"/>
  <c r="J40" i="16"/>
  <c r="L11" i="16"/>
  <c r="R12" i="16"/>
  <c r="K12" i="16"/>
  <c r="J13" i="16"/>
  <c r="S37" i="16"/>
  <c r="W37" i="16" s="1"/>
  <c r="S10" i="16"/>
  <c r="W10" i="16" s="1"/>
  <c r="L37" i="15"/>
  <c r="R38" i="15"/>
  <c r="K38" i="15"/>
  <c r="J39" i="15"/>
  <c r="R12" i="15"/>
  <c r="L11" i="15"/>
  <c r="K12" i="15"/>
  <c r="J13" i="15"/>
  <c r="R61" i="15"/>
  <c r="K61" i="15"/>
  <c r="L60" i="15"/>
  <c r="J62" i="15"/>
  <c r="S10" i="15"/>
  <c r="W10" i="15" s="1"/>
  <c r="S59" i="15"/>
  <c r="W59" i="15" s="1"/>
  <c r="S36" i="15"/>
  <c r="W36" i="15" s="1"/>
  <c r="L62" i="14"/>
  <c r="K63" i="14"/>
  <c r="R63" i="14"/>
  <c r="J64" i="14"/>
  <c r="L11" i="14"/>
  <c r="R12" i="14"/>
  <c r="K12" i="14"/>
  <c r="J13" i="14"/>
  <c r="L37" i="14"/>
  <c r="K38" i="14"/>
  <c r="R38" i="14"/>
  <c r="J39" i="14"/>
  <c r="S61" i="14"/>
  <c r="W61" i="14" s="1"/>
  <c r="S10" i="14"/>
  <c r="W10" i="14" s="1"/>
  <c r="S36" i="14"/>
  <c r="W36" i="14" s="1"/>
  <c r="R37" i="9"/>
  <c r="K37" i="9"/>
  <c r="L36" i="9"/>
  <c r="S36" i="9" s="1"/>
  <c r="W36" i="9" s="1"/>
  <c r="J38" i="9"/>
  <c r="L60" i="9"/>
  <c r="S60" i="9" s="1"/>
  <c r="W60" i="9" s="1"/>
  <c r="R61" i="9"/>
  <c r="K61" i="9"/>
  <c r="J62" i="9"/>
  <c r="L37" i="13"/>
  <c r="R38" i="13"/>
  <c r="K38" i="13"/>
  <c r="J39" i="13"/>
  <c r="R64" i="13"/>
  <c r="K64" i="13"/>
  <c r="L63" i="13"/>
  <c r="J65" i="13"/>
  <c r="R13" i="13"/>
  <c r="K13" i="13"/>
  <c r="L12" i="13"/>
  <c r="J14" i="13"/>
  <c r="S11" i="13"/>
  <c r="W11" i="13" s="1"/>
  <c r="S36" i="13"/>
  <c r="W36" i="13" s="1"/>
  <c r="S62" i="13"/>
  <c r="W62" i="13" s="1"/>
  <c r="L13" i="12"/>
  <c r="R14" i="12"/>
  <c r="K14" i="12"/>
  <c r="J15" i="12"/>
  <c r="L60" i="12"/>
  <c r="R61" i="12"/>
  <c r="K61" i="12"/>
  <c r="J62" i="12"/>
  <c r="S37" i="12"/>
  <c r="W37" i="12" s="1"/>
  <c r="L38" i="12"/>
  <c r="R39" i="12"/>
  <c r="K39" i="12"/>
  <c r="J40" i="12"/>
  <c r="S59" i="12"/>
  <c r="W59" i="12" s="1"/>
  <c r="S12" i="12"/>
  <c r="W12" i="12" s="1"/>
  <c r="R13" i="11"/>
  <c r="K13" i="11"/>
  <c r="L12" i="11"/>
  <c r="J14" i="11"/>
  <c r="L60" i="11"/>
  <c r="R61" i="11"/>
  <c r="K61" i="11"/>
  <c r="J62" i="11"/>
  <c r="L37" i="11"/>
  <c r="R38" i="11"/>
  <c r="K38" i="11"/>
  <c r="J39" i="11"/>
  <c r="S11" i="11"/>
  <c r="W11" i="11" s="1"/>
  <c r="S59" i="11"/>
  <c r="W59" i="11" s="1"/>
  <c r="S36" i="11"/>
  <c r="W36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L11" i="9"/>
  <c r="R12" i="9"/>
  <c r="K12" i="9"/>
  <c r="J13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L38" i="6"/>
  <c r="K39" i="6"/>
  <c r="R39" i="6"/>
  <c r="J40" i="6"/>
  <c r="S10" i="6"/>
  <c r="W10" i="6" s="1"/>
  <c r="S59" i="6"/>
  <c r="W59" i="6" s="1"/>
  <c r="S37" i="6"/>
  <c r="W37" i="6" s="1"/>
  <c r="S36" i="5"/>
  <c r="W36" i="5" s="1"/>
  <c r="R13" i="5"/>
  <c r="K13" i="5"/>
  <c r="J14" i="5"/>
  <c r="L12" i="5"/>
  <c r="S11" i="5"/>
  <c r="W11" i="5" s="1"/>
  <c r="K38" i="5"/>
  <c r="L37" i="5"/>
  <c r="R38" i="5"/>
  <c r="J39" i="5"/>
  <c r="L60" i="5"/>
  <c r="R61" i="5"/>
  <c r="K61" i="5"/>
  <c r="J62" i="5"/>
  <c r="S59" i="5"/>
  <c r="W59" i="5" s="1"/>
  <c r="R40" i="16" l="1"/>
  <c r="K40" i="16"/>
  <c r="L39" i="16"/>
  <c r="J41" i="16"/>
  <c r="K65" i="16"/>
  <c r="L64" i="16"/>
  <c r="R65" i="16"/>
  <c r="J66" i="16"/>
  <c r="S11" i="16"/>
  <c r="W11" i="16" s="1"/>
  <c r="R13" i="16"/>
  <c r="K13" i="16"/>
  <c r="L12" i="16"/>
  <c r="J14" i="16"/>
  <c r="S63" i="16"/>
  <c r="W63" i="16" s="1"/>
  <c r="S38" i="16"/>
  <c r="W38" i="16" s="1"/>
  <c r="R13" i="15"/>
  <c r="L12" i="15"/>
  <c r="K13" i="15"/>
  <c r="J14" i="15"/>
  <c r="S11" i="15"/>
  <c r="W11" i="15" s="1"/>
  <c r="K62" i="15"/>
  <c r="L61" i="15"/>
  <c r="R62" i="15"/>
  <c r="J63" i="15"/>
  <c r="L38" i="15"/>
  <c r="R39" i="15"/>
  <c r="K39" i="15"/>
  <c r="J40" i="15"/>
  <c r="S60" i="15"/>
  <c r="W60" i="15" s="1"/>
  <c r="S37" i="15"/>
  <c r="W37" i="15" s="1"/>
  <c r="L38" i="14"/>
  <c r="K39" i="14"/>
  <c r="R39" i="14"/>
  <c r="J40" i="14"/>
  <c r="L12" i="14"/>
  <c r="R13" i="14"/>
  <c r="K13" i="14"/>
  <c r="J14" i="14"/>
  <c r="R64" i="14"/>
  <c r="K64" i="14"/>
  <c r="L63" i="14"/>
  <c r="J65" i="14"/>
  <c r="S37" i="14"/>
  <c r="W37" i="14" s="1"/>
  <c r="S11" i="14"/>
  <c r="W11" i="14" s="1"/>
  <c r="S62" i="14"/>
  <c r="W62" i="14" s="1"/>
  <c r="R62" i="9"/>
  <c r="K62" i="9"/>
  <c r="J63" i="9"/>
  <c r="L61" i="9"/>
  <c r="S61" i="9" s="1"/>
  <c r="W61" i="9" s="1"/>
  <c r="R38" i="9"/>
  <c r="J39" i="9"/>
  <c r="L37" i="9"/>
  <c r="S37" i="9" s="1"/>
  <c r="W37" i="9" s="1"/>
  <c r="K38" i="9"/>
  <c r="R14" i="13"/>
  <c r="K14" i="13"/>
  <c r="L13" i="13"/>
  <c r="J15" i="13"/>
  <c r="S63" i="13"/>
  <c r="W63" i="13" s="1"/>
  <c r="L64" i="13"/>
  <c r="R65" i="13"/>
  <c r="K65" i="13"/>
  <c r="J66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L14" i="12"/>
  <c r="R15" i="12"/>
  <c r="K15" i="12"/>
  <c r="J16" i="12"/>
  <c r="S38" i="12"/>
  <c r="W38" i="12" s="1"/>
  <c r="L39" i="12"/>
  <c r="R40" i="12"/>
  <c r="K40" i="12"/>
  <c r="J41" i="12"/>
  <c r="S60" i="12"/>
  <c r="W60" i="12" s="1"/>
  <c r="S13" i="12"/>
  <c r="W13" i="12" s="1"/>
  <c r="L38" i="11"/>
  <c r="R39" i="11"/>
  <c r="K39" i="11"/>
  <c r="J40" i="11"/>
  <c r="R62" i="11"/>
  <c r="K62" i="11"/>
  <c r="L61" i="11"/>
  <c r="J63" i="11"/>
  <c r="R14" i="11"/>
  <c r="K14" i="11"/>
  <c r="L13" i="11"/>
  <c r="J15" i="11"/>
  <c r="S12" i="11"/>
  <c r="W12" i="11" s="1"/>
  <c r="S37" i="11"/>
  <c r="W37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11" i="9"/>
  <c r="W11" i="9" s="1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L39" i="6"/>
  <c r="K40" i="6"/>
  <c r="R40" i="6"/>
  <c r="J41" i="6"/>
  <c r="R62" i="6"/>
  <c r="K62" i="6"/>
  <c r="L61" i="6"/>
  <c r="J63" i="6"/>
  <c r="R13" i="6"/>
  <c r="K13" i="6"/>
  <c r="L12" i="6"/>
  <c r="J14" i="6"/>
  <c r="S38" i="6"/>
  <c r="W38" i="6" s="1"/>
  <c r="S60" i="6"/>
  <c r="W60" i="6" s="1"/>
  <c r="L61" i="5"/>
  <c r="K62" i="5"/>
  <c r="R62" i="5"/>
  <c r="J63" i="5"/>
  <c r="R39" i="5"/>
  <c r="K39" i="5"/>
  <c r="L38" i="5"/>
  <c r="J40" i="5"/>
  <c r="S37" i="5"/>
  <c r="W37" i="5" s="1"/>
  <c r="S12" i="5"/>
  <c r="W12" i="5" s="1"/>
  <c r="S60" i="5"/>
  <c r="W60" i="5" s="1"/>
  <c r="R14" i="5"/>
  <c r="K14" i="5"/>
  <c r="L13" i="5"/>
  <c r="J15" i="5"/>
  <c r="S64" i="16" l="1"/>
  <c r="W64" i="16" s="1"/>
  <c r="K41" i="16"/>
  <c r="R41" i="16"/>
  <c r="L40" i="16"/>
  <c r="J42" i="16"/>
  <c r="S39" i="16"/>
  <c r="W39" i="16" s="1"/>
  <c r="K14" i="16"/>
  <c r="R14" i="16"/>
  <c r="L13" i="16"/>
  <c r="J15" i="16"/>
  <c r="L65" i="16"/>
  <c r="R66" i="16"/>
  <c r="K66" i="16"/>
  <c r="J67" i="16"/>
  <c r="S12" i="16"/>
  <c r="W12" i="16" s="1"/>
  <c r="S61" i="15"/>
  <c r="W61" i="15" s="1"/>
  <c r="L39" i="15"/>
  <c r="R40" i="15"/>
  <c r="K40" i="15"/>
  <c r="J41" i="15"/>
  <c r="R14" i="15"/>
  <c r="L13" i="15"/>
  <c r="K14" i="15"/>
  <c r="J15" i="15"/>
  <c r="S38" i="15"/>
  <c r="W38" i="15" s="1"/>
  <c r="L62" i="15"/>
  <c r="R63" i="15"/>
  <c r="K63" i="15"/>
  <c r="J64" i="15"/>
  <c r="S12" i="15"/>
  <c r="W12" i="15" s="1"/>
  <c r="L64" i="14"/>
  <c r="R65" i="14"/>
  <c r="K65" i="14"/>
  <c r="J66" i="14"/>
  <c r="L13" i="14"/>
  <c r="R14" i="14"/>
  <c r="K14" i="14"/>
  <c r="J15" i="14"/>
  <c r="L39" i="14"/>
  <c r="K40" i="14"/>
  <c r="R40" i="14"/>
  <c r="J41" i="14"/>
  <c r="S63" i="14"/>
  <c r="W63" i="14" s="1"/>
  <c r="S12" i="14"/>
  <c r="W12" i="14" s="1"/>
  <c r="S38" i="14"/>
  <c r="W38" i="14" s="1"/>
  <c r="L62" i="9"/>
  <c r="S62" i="9" s="1"/>
  <c r="W62" i="9" s="1"/>
  <c r="K63" i="9"/>
  <c r="R63" i="9"/>
  <c r="J64" i="9"/>
  <c r="L38" i="9"/>
  <c r="S38" i="9" s="1"/>
  <c r="W38" i="9" s="1"/>
  <c r="J40" i="9"/>
  <c r="R39" i="9"/>
  <c r="K39" i="9"/>
  <c r="S38" i="13"/>
  <c r="W38" i="13" s="1"/>
  <c r="S13" i="13"/>
  <c r="W13" i="13" s="1"/>
  <c r="R66" i="13"/>
  <c r="K66" i="13"/>
  <c r="L65" i="13"/>
  <c r="J67" i="13"/>
  <c r="R15" i="13"/>
  <c r="K15" i="13"/>
  <c r="L14" i="13"/>
  <c r="J16" i="13"/>
  <c r="S64" i="13"/>
  <c r="W64" i="13" s="1"/>
  <c r="L39" i="13"/>
  <c r="R40" i="13"/>
  <c r="K40" i="13"/>
  <c r="J41" i="13"/>
  <c r="L15" i="12"/>
  <c r="R16" i="12"/>
  <c r="K16" i="12"/>
  <c r="J17" i="12"/>
  <c r="L62" i="12"/>
  <c r="R63" i="12"/>
  <c r="K63" i="12"/>
  <c r="J64" i="12"/>
  <c r="S39" i="12"/>
  <c r="W39" i="12" s="1"/>
  <c r="S61" i="12"/>
  <c r="W61" i="12" s="1"/>
  <c r="L40" i="12"/>
  <c r="R41" i="12"/>
  <c r="K41" i="12"/>
  <c r="J42" i="12"/>
  <c r="S14" i="12"/>
  <c r="W14" i="12" s="1"/>
  <c r="R15" i="11"/>
  <c r="K15" i="11"/>
  <c r="L14" i="11"/>
  <c r="J16" i="11"/>
  <c r="L62" i="11"/>
  <c r="R63" i="11"/>
  <c r="K63" i="11"/>
  <c r="J64" i="11"/>
  <c r="L39" i="11"/>
  <c r="R40" i="11"/>
  <c r="K40" i="11"/>
  <c r="J41" i="11"/>
  <c r="S13" i="11"/>
  <c r="W13" i="11" s="1"/>
  <c r="S61" i="11"/>
  <c r="W61" i="11" s="1"/>
  <c r="S38" i="11"/>
  <c r="W38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R14" i="9"/>
  <c r="L13" i="9"/>
  <c r="K14" i="9"/>
  <c r="J15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S39" i="6"/>
  <c r="W39" i="6" s="1"/>
  <c r="R14" i="6"/>
  <c r="K14" i="6"/>
  <c r="L13" i="6"/>
  <c r="J15" i="6"/>
  <c r="L62" i="6"/>
  <c r="R63" i="6"/>
  <c r="K63" i="6"/>
  <c r="J64" i="6"/>
  <c r="L40" i="6"/>
  <c r="K41" i="6"/>
  <c r="J42" i="6"/>
  <c r="R41" i="6"/>
  <c r="S12" i="6"/>
  <c r="W12" i="6" s="1"/>
  <c r="S61" i="6"/>
  <c r="W61" i="6" s="1"/>
  <c r="L62" i="5"/>
  <c r="R63" i="5"/>
  <c r="K63" i="5"/>
  <c r="J64" i="5"/>
  <c r="L14" i="5"/>
  <c r="R15" i="5"/>
  <c r="K15" i="5"/>
  <c r="J16" i="5"/>
  <c r="K40" i="5"/>
  <c r="L39" i="5"/>
  <c r="R40" i="5"/>
  <c r="J41" i="5"/>
  <c r="S38" i="5"/>
  <c r="W38" i="5" s="1"/>
  <c r="S13" i="5"/>
  <c r="W13" i="5" s="1"/>
  <c r="S61" i="5"/>
  <c r="W61" i="5" s="1"/>
  <c r="S13" i="16" l="1"/>
  <c r="W13" i="16" s="1"/>
  <c r="L41" i="16"/>
  <c r="R42" i="16"/>
  <c r="K42" i="16"/>
  <c r="J43" i="16"/>
  <c r="L14" i="16"/>
  <c r="R15" i="16"/>
  <c r="K15" i="16"/>
  <c r="J16" i="16"/>
  <c r="S40" i="16"/>
  <c r="W40" i="16" s="1"/>
  <c r="K67" i="16"/>
  <c r="L66" i="16"/>
  <c r="R67" i="16"/>
  <c r="J68" i="16"/>
  <c r="S65" i="16"/>
  <c r="W65" i="16" s="1"/>
  <c r="R64" i="15"/>
  <c r="L63" i="15"/>
  <c r="K64" i="15"/>
  <c r="J65" i="15"/>
  <c r="R15" i="15"/>
  <c r="L14" i="15"/>
  <c r="K15" i="15"/>
  <c r="J16" i="15"/>
  <c r="S13" i="15"/>
  <c r="W13" i="15" s="1"/>
  <c r="L40" i="15"/>
  <c r="R41" i="15"/>
  <c r="K41" i="15"/>
  <c r="J42" i="15"/>
  <c r="S62" i="15"/>
  <c r="W62" i="15" s="1"/>
  <c r="S39" i="15"/>
  <c r="W39" i="15" s="1"/>
  <c r="L40" i="14"/>
  <c r="K41" i="14"/>
  <c r="R41" i="14"/>
  <c r="J42" i="14"/>
  <c r="L14" i="14"/>
  <c r="R15" i="14"/>
  <c r="K15" i="14"/>
  <c r="J16" i="14"/>
  <c r="R66" i="14"/>
  <c r="K66" i="14"/>
  <c r="L65" i="14"/>
  <c r="J67" i="14"/>
  <c r="S39" i="14"/>
  <c r="W39" i="14" s="1"/>
  <c r="S13" i="14"/>
  <c r="W13" i="14" s="1"/>
  <c r="S64" i="14"/>
  <c r="W64" i="14" s="1"/>
  <c r="J65" i="9"/>
  <c r="L63" i="9"/>
  <c r="S63" i="9" s="1"/>
  <c r="W63" i="9" s="1"/>
  <c r="R64" i="9"/>
  <c r="K64" i="9"/>
  <c r="J41" i="9"/>
  <c r="R40" i="9"/>
  <c r="K40" i="9"/>
  <c r="L39" i="9"/>
  <c r="S39" i="9" s="1"/>
  <c r="W39" i="9" s="1"/>
  <c r="R16" i="13"/>
  <c r="K16" i="13"/>
  <c r="L15" i="13"/>
  <c r="J17" i="13"/>
  <c r="L66" i="13"/>
  <c r="R67" i="13"/>
  <c r="K67" i="13"/>
  <c r="J68" i="13"/>
  <c r="S65" i="13"/>
  <c r="W65" i="13" s="1"/>
  <c r="S14" i="13"/>
  <c r="W14" i="13" s="1"/>
  <c r="L40" i="13"/>
  <c r="R41" i="13"/>
  <c r="K41" i="13"/>
  <c r="J42" i="13"/>
  <c r="S39" i="13"/>
  <c r="W39" i="13" s="1"/>
  <c r="L16" i="12"/>
  <c r="R17" i="12"/>
  <c r="K17" i="12"/>
  <c r="J18" i="12"/>
  <c r="L41" i="12"/>
  <c r="R42" i="12"/>
  <c r="K42" i="12"/>
  <c r="J43" i="12"/>
  <c r="R64" i="12"/>
  <c r="K64" i="12"/>
  <c r="L63" i="12"/>
  <c r="J65" i="12"/>
  <c r="S40" i="12"/>
  <c r="W40" i="12" s="1"/>
  <c r="S62" i="12"/>
  <c r="W62" i="12" s="1"/>
  <c r="S15" i="12"/>
  <c r="W15" i="12" s="1"/>
  <c r="L40" i="11"/>
  <c r="R41" i="11"/>
  <c r="K41" i="11"/>
  <c r="J42" i="11"/>
  <c r="R64" i="11"/>
  <c r="K64" i="11"/>
  <c r="L63" i="11"/>
  <c r="J65" i="11"/>
  <c r="R16" i="11"/>
  <c r="K16" i="11"/>
  <c r="L15" i="11"/>
  <c r="J17" i="11"/>
  <c r="S14" i="11"/>
  <c r="W14" i="11" s="1"/>
  <c r="S39" i="11"/>
  <c r="W39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S40" i="6"/>
  <c r="W40" i="6" s="1"/>
  <c r="R64" i="6"/>
  <c r="K64" i="6"/>
  <c r="L63" i="6"/>
  <c r="J65" i="6"/>
  <c r="R15" i="6"/>
  <c r="K15" i="6"/>
  <c r="L14" i="6"/>
  <c r="J16" i="6"/>
  <c r="S62" i="6"/>
  <c r="W62" i="6" s="1"/>
  <c r="L41" i="6"/>
  <c r="K42" i="6"/>
  <c r="J43" i="6"/>
  <c r="R42" i="6"/>
  <c r="S13" i="6"/>
  <c r="W13" i="6" s="1"/>
  <c r="K41" i="5"/>
  <c r="L40" i="5"/>
  <c r="R41" i="5"/>
  <c r="J42" i="5"/>
  <c r="L15" i="5"/>
  <c r="R16" i="5"/>
  <c r="K16" i="5"/>
  <c r="J17" i="5"/>
  <c r="L63" i="5"/>
  <c r="K64" i="5"/>
  <c r="R64" i="5"/>
  <c r="J65" i="5"/>
  <c r="S39" i="5"/>
  <c r="W39" i="5" s="1"/>
  <c r="S14" i="5"/>
  <c r="W14" i="5" s="1"/>
  <c r="S62" i="5"/>
  <c r="W62" i="5" s="1"/>
  <c r="R16" i="16" l="1"/>
  <c r="K16" i="16"/>
  <c r="L15" i="16"/>
  <c r="J17" i="16"/>
  <c r="S14" i="16"/>
  <c r="W14" i="16" s="1"/>
  <c r="R43" i="16"/>
  <c r="K43" i="16"/>
  <c r="L42" i="16"/>
  <c r="J44" i="16"/>
  <c r="R68" i="16"/>
  <c r="L67" i="16"/>
  <c r="K68" i="16"/>
  <c r="J69" i="16"/>
  <c r="S41" i="16"/>
  <c r="W41" i="16" s="1"/>
  <c r="S66" i="16"/>
  <c r="W66" i="16" s="1"/>
  <c r="R16" i="15"/>
  <c r="L15" i="15"/>
  <c r="K16" i="15"/>
  <c r="J17" i="15"/>
  <c r="S40" i="15"/>
  <c r="W40" i="15" s="1"/>
  <c r="L41" i="15"/>
  <c r="R42" i="15"/>
  <c r="K42" i="15"/>
  <c r="J43" i="15"/>
  <c r="S63" i="15"/>
  <c r="W63" i="15" s="1"/>
  <c r="S14" i="15"/>
  <c r="W14" i="15" s="1"/>
  <c r="K65" i="15"/>
  <c r="L64" i="15"/>
  <c r="R65" i="15"/>
  <c r="J66" i="15"/>
  <c r="L66" i="14"/>
  <c r="K67" i="14"/>
  <c r="R67" i="14"/>
  <c r="J68" i="14"/>
  <c r="L41" i="14"/>
  <c r="K42" i="14"/>
  <c r="R42" i="14"/>
  <c r="J43" i="14"/>
  <c r="S65" i="14"/>
  <c r="W65" i="14" s="1"/>
  <c r="L15" i="14"/>
  <c r="R16" i="14"/>
  <c r="K16" i="14"/>
  <c r="J17" i="14"/>
  <c r="S14" i="14"/>
  <c r="W14" i="14" s="1"/>
  <c r="S40" i="14"/>
  <c r="W40" i="14" s="1"/>
  <c r="J42" i="9"/>
  <c r="R41" i="9"/>
  <c r="K41" i="9"/>
  <c r="L40" i="9"/>
  <c r="S40" i="9" s="1"/>
  <c r="W40" i="9" s="1"/>
  <c r="L64" i="9"/>
  <c r="S64" i="9" s="1"/>
  <c r="W64" i="9" s="1"/>
  <c r="R65" i="9"/>
  <c r="K65" i="9"/>
  <c r="J66" i="9"/>
  <c r="L41" i="13"/>
  <c r="R42" i="13"/>
  <c r="K42" i="13"/>
  <c r="J43" i="13"/>
  <c r="R68" i="13"/>
  <c r="K68" i="13"/>
  <c r="L67" i="13"/>
  <c r="J69" i="13"/>
  <c r="S15" i="13"/>
  <c r="W15" i="13" s="1"/>
  <c r="R17" i="13"/>
  <c r="K17" i="13"/>
  <c r="L16" i="13"/>
  <c r="J18" i="13"/>
  <c r="S40" i="13"/>
  <c r="W40" i="13" s="1"/>
  <c r="S66" i="13"/>
  <c r="W66" i="13" s="1"/>
  <c r="L64" i="12"/>
  <c r="R65" i="12"/>
  <c r="K65" i="12"/>
  <c r="J66" i="12"/>
  <c r="L42" i="12"/>
  <c r="R43" i="12"/>
  <c r="K43" i="12"/>
  <c r="J44" i="12"/>
  <c r="L17" i="12"/>
  <c r="R18" i="12"/>
  <c r="K18" i="12"/>
  <c r="J19" i="12"/>
  <c r="S41" i="12"/>
  <c r="W41" i="12" s="1"/>
  <c r="S63" i="12"/>
  <c r="W63" i="12" s="1"/>
  <c r="S16" i="12"/>
  <c r="W16" i="12" s="1"/>
  <c r="R17" i="11"/>
  <c r="K17" i="11"/>
  <c r="L16" i="11"/>
  <c r="J18" i="11"/>
  <c r="L64" i="11"/>
  <c r="R65" i="11"/>
  <c r="K65" i="11"/>
  <c r="J66" i="11"/>
  <c r="L41" i="11"/>
  <c r="R42" i="11"/>
  <c r="K42" i="11"/>
  <c r="J43" i="11"/>
  <c r="S15" i="11"/>
  <c r="W15" i="11" s="1"/>
  <c r="S63" i="11"/>
  <c r="W63" i="11" s="1"/>
  <c r="S40" i="11"/>
  <c r="W40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R16" i="9"/>
  <c r="K16" i="9"/>
  <c r="L15" i="9"/>
  <c r="J17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L42" i="6"/>
  <c r="K43" i="6"/>
  <c r="R43" i="6"/>
  <c r="J44" i="6"/>
  <c r="R16" i="6"/>
  <c r="K16" i="6"/>
  <c r="L15" i="6"/>
  <c r="J17" i="6"/>
  <c r="L64" i="6"/>
  <c r="R65" i="6"/>
  <c r="K65" i="6"/>
  <c r="J66" i="6"/>
  <c r="S41" i="6"/>
  <c r="W41" i="6" s="1"/>
  <c r="S14" i="6"/>
  <c r="W14" i="6" s="1"/>
  <c r="S63" i="6"/>
  <c r="W63" i="6" s="1"/>
  <c r="L16" i="5"/>
  <c r="R17" i="5"/>
  <c r="K17" i="5"/>
  <c r="J18" i="5"/>
  <c r="L64" i="5"/>
  <c r="R65" i="5"/>
  <c r="K65" i="5"/>
  <c r="J66" i="5"/>
  <c r="S40" i="5"/>
  <c r="W40" i="5" s="1"/>
  <c r="K42" i="5"/>
  <c r="L41" i="5"/>
  <c r="R42" i="5"/>
  <c r="J43" i="5"/>
  <c r="S63" i="5"/>
  <c r="W63" i="5" s="1"/>
  <c r="S15" i="5"/>
  <c r="W15" i="5" s="1"/>
  <c r="S42" i="16" l="1"/>
  <c r="W42" i="16" s="1"/>
  <c r="K44" i="16"/>
  <c r="R44" i="16"/>
  <c r="L43" i="16"/>
  <c r="J45" i="16"/>
  <c r="K17" i="16"/>
  <c r="R17" i="16"/>
  <c r="L16" i="16"/>
  <c r="J18" i="16"/>
  <c r="S15" i="16"/>
  <c r="W15" i="16" s="1"/>
  <c r="S67" i="16"/>
  <c r="W67" i="16" s="1"/>
  <c r="K69" i="16"/>
  <c r="L68" i="16"/>
  <c r="R69" i="16"/>
  <c r="J70" i="16"/>
  <c r="S41" i="15"/>
  <c r="W41" i="15" s="1"/>
  <c r="K66" i="15"/>
  <c r="L65" i="15"/>
  <c r="R66" i="15"/>
  <c r="J67" i="15"/>
  <c r="L42" i="15"/>
  <c r="R43" i="15"/>
  <c r="K43" i="15"/>
  <c r="J44" i="15"/>
  <c r="S15" i="15"/>
  <c r="W15" i="15" s="1"/>
  <c r="S64" i="15"/>
  <c r="W64" i="15" s="1"/>
  <c r="R17" i="15"/>
  <c r="L16" i="15"/>
  <c r="K17" i="15"/>
  <c r="J18" i="15"/>
  <c r="L42" i="14"/>
  <c r="K43" i="14"/>
  <c r="R43" i="14"/>
  <c r="J44" i="14"/>
  <c r="R68" i="14"/>
  <c r="K68" i="14"/>
  <c r="L67" i="14"/>
  <c r="J69" i="14"/>
  <c r="S15" i="14"/>
  <c r="W15" i="14" s="1"/>
  <c r="L16" i="14"/>
  <c r="R17" i="14"/>
  <c r="K17" i="14"/>
  <c r="J18" i="14"/>
  <c r="S41" i="14"/>
  <c r="W41" i="14" s="1"/>
  <c r="S66" i="14"/>
  <c r="W66" i="14" s="1"/>
  <c r="J67" i="9"/>
  <c r="R66" i="9"/>
  <c r="L65" i="9"/>
  <c r="S65" i="9" s="1"/>
  <c r="W65" i="9" s="1"/>
  <c r="K66" i="9"/>
  <c r="L41" i="9"/>
  <c r="S41" i="9" s="1"/>
  <c r="W41" i="9" s="1"/>
  <c r="R42" i="9"/>
  <c r="K42" i="9"/>
  <c r="J43" i="9"/>
  <c r="L68" i="13"/>
  <c r="R69" i="13"/>
  <c r="K69" i="13"/>
  <c r="J70" i="13"/>
  <c r="L42" i="13"/>
  <c r="R43" i="13"/>
  <c r="K43" i="13"/>
  <c r="J44" i="13"/>
  <c r="S67" i="13"/>
  <c r="W67" i="13" s="1"/>
  <c r="R18" i="13"/>
  <c r="K18" i="13"/>
  <c r="L17" i="13"/>
  <c r="J19" i="13"/>
  <c r="S16" i="13"/>
  <c r="W16" i="13" s="1"/>
  <c r="S41" i="13"/>
  <c r="W41" i="13" s="1"/>
  <c r="L18" i="12"/>
  <c r="R19" i="12"/>
  <c r="K19" i="12"/>
  <c r="J20" i="12"/>
  <c r="L43" i="12"/>
  <c r="R44" i="12"/>
  <c r="K44" i="12"/>
  <c r="J45" i="12"/>
  <c r="R66" i="12"/>
  <c r="K66" i="12"/>
  <c r="L65" i="12"/>
  <c r="J67" i="12"/>
  <c r="S17" i="12"/>
  <c r="W17" i="12" s="1"/>
  <c r="S42" i="12"/>
  <c r="W42" i="12" s="1"/>
  <c r="S64" i="12"/>
  <c r="W64" i="12" s="1"/>
  <c r="L42" i="11"/>
  <c r="R43" i="11"/>
  <c r="K43" i="11"/>
  <c r="J44" i="11"/>
  <c r="R66" i="11"/>
  <c r="K66" i="11"/>
  <c r="L65" i="11"/>
  <c r="J67" i="11"/>
  <c r="R18" i="11"/>
  <c r="K18" i="11"/>
  <c r="L17" i="11"/>
  <c r="J19" i="11"/>
  <c r="S16" i="11"/>
  <c r="W16" i="11" s="1"/>
  <c r="S41" i="11"/>
  <c r="W41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L43" i="6"/>
  <c r="K44" i="6"/>
  <c r="R44" i="6"/>
  <c r="J45" i="6"/>
  <c r="R66" i="6"/>
  <c r="K66" i="6"/>
  <c r="L65" i="6"/>
  <c r="J67" i="6"/>
  <c r="S15" i="6"/>
  <c r="W15" i="6" s="1"/>
  <c r="S64" i="6"/>
  <c r="W64" i="6" s="1"/>
  <c r="S42" i="6"/>
  <c r="W42" i="6" s="1"/>
  <c r="S41" i="5"/>
  <c r="W41" i="5" s="1"/>
  <c r="L65" i="5"/>
  <c r="K66" i="5"/>
  <c r="R66" i="5"/>
  <c r="J67" i="5"/>
  <c r="L17" i="5"/>
  <c r="K18" i="5"/>
  <c r="R18" i="5"/>
  <c r="J19" i="5"/>
  <c r="R43" i="5"/>
  <c r="L42" i="5"/>
  <c r="K43" i="5"/>
  <c r="J44" i="5"/>
  <c r="S64" i="5"/>
  <c r="W64" i="5" s="1"/>
  <c r="S16" i="5"/>
  <c r="W16" i="5" s="1"/>
  <c r="L17" i="16" l="1"/>
  <c r="R18" i="16"/>
  <c r="K18" i="16"/>
  <c r="J19" i="16"/>
  <c r="S16" i="16"/>
  <c r="W16" i="16" s="1"/>
  <c r="L69" i="16"/>
  <c r="K70" i="16"/>
  <c r="R70" i="16"/>
  <c r="J71" i="16"/>
  <c r="L44" i="16"/>
  <c r="R45" i="16"/>
  <c r="K45" i="16"/>
  <c r="J46" i="16"/>
  <c r="S43" i="16"/>
  <c r="W43" i="16" s="1"/>
  <c r="S68" i="16"/>
  <c r="W68" i="16" s="1"/>
  <c r="S16" i="15"/>
  <c r="W16" i="15" s="1"/>
  <c r="S42" i="15"/>
  <c r="W42" i="15" s="1"/>
  <c r="S65" i="15"/>
  <c r="W65" i="15" s="1"/>
  <c r="R18" i="15"/>
  <c r="L17" i="15"/>
  <c r="K18" i="15"/>
  <c r="J19" i="15"/>
  <c r="L43" i="15"/>
  <c r="R44" i="15"/>
  <c r="K44" i="15"/>
  <c r="J45" i="15"/>
  <c r="L66" i="15"/>
  <c r="K67" i="15"/>
  <c r="R67" i="15"/>
  <c r="J68" i="15"/>
  <c r="L68" i="14"/>
  <c r="R69" i="14"/>
  <c r="K69" i="14"/>
  <c r="J70" i="14"/>
  <c r="K44" i="14"/>
  <c r="R44" i="14"/>
  <c r="L43" i="14"/>
  <c r="J45" i="14"/>
  <c r="L17" i="14"/>
  <c r="R18" i="14"/>
  <c r="K18" i="14"/>
  <c r="J19" i="14"/>
  <c r="S16" i="14"/>
  <c r="W16" i="14" s="1"/>
  <c r="S67" i="14"/>
  <c r="W67" i="14" s="1"/>
  <c r="S42" i="14"/>
  <c r="W42" i="14" s="1"/>
  <c r="J44" i="9"/>
  <c r="R43" i="9"/>
  <c r="K43" i="9"/>
  <c r="L42" i="9"/>
  <c r="S42" i="9" s="1"/>
  <c r="W42" i="9" s="1"/>
  <c r="J68" i="9"/>
  <c r="L66" i="9"/>
  <c r="S66" i="9" s="1"/>
  <c r="W66" i="9" s="1"/>
  <c r="K67" i="9"/>
  <c r="R67" i="9"/>
  <c r="L43" i="13"/>
  <c r="R44" i="13"/>
  <c r="K44" i="13"/>
  <c r="J45" i="13"/>
  <c r="R70" i="13"/>
  <c r="K70" i="13"/>
  <c r="L69" i="13"/>
  <c r="J71" i="13"/>
  <c r="R19" i="13"/>
  <c r="K19" i="13"/>
  <c r="L18" i="13"/>
  <c r="J20" i="13"/>
  <c r="S17" i="13"/>
  <c r="W17" i="13" s="1"/>
  <c r="S42" i="13"/>
  <c r="W42" i="13" s="1"/>
  <c r="S68" i="13"/>
  <c r="W68" i="13" s="1"/>
  <c r="S65" i="12"/>
  <c r="W65" i="12" s="1"/>
  <c r="L66" i="12"/>
  <c r="R67" i="12"/>
  <c r="K67" i="12"/>
  <c r="J68" i="12"/>
  <c r="L44" i="12"/>
  <c r="R45" i="12"/>
  <c r="K45" i="12"/>
  <c r="J46" i="12"/>
  <c r="L19" i="12"/>
  <c r="R20" i="12"/>
  <c r="K20" i="12"/>
  <c r="J21" i="12"/>
  <c r="S43" i="12"/>
  <c r="W43" i="12" s="1"/>
  <c r="S18" i="12"/>
  <c r="W18" i="12" s="1"/>
  <c r="R19" i="11"/>
  <c r="K19" i="11"/>
  <c r="L18" i="11"/>
  <c r="J20" i="11"/>
  <c r="L66" i="11"/>
  <c r="R67" i="11"/>
  <c r="K67" i="11"/>
  <c r="J68" i="11"/>
  <c r="L43" i="11"/>
  <c r="R44" i="11"/>
  <c r="K44" i="11"/>
  <c r="J45" i="11"/>
  <c r="S17" i="11"/>
  <c r="W17" i="11" s="1"/>
  <c r="S65" i="11"/>
  <c r="W65" i="11" s="1"/>
  <c r="S42" i="11"/>
  <c r="W42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S16" i="9"/>
  <c r="W16" i="9" s="1"/>
  <c r="R18" i="9"/>
  <c r="K18" i="9"/>
  <c r="L17" i="9"/>
  <c r="J19" i="9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45" i="6"/>
  <c r="L44" i="6"/>
  <c r="K45" i="6"/>
  <c r="J46" i="6"/>
  <c r="R18" i="6"/>
  <c r="K18" i="6"/>
  <c r="J19" i="6"/>
  <c r="L17" i="6"/>
  <c r="S65" i="6"/>
  <c r="W65" i="6" s="1"/>
  <c r="S16" i="6"/>
  <c r="W16" i="6" s="1"/>
  <c r="S43" i="6"/>
  <c r="W43" i="6" s="1"/>
  <c r="S42" i="5"/>
  <c r="W42" i="5" s="1"/>
  <c r="S17" i="5"/>
  <c r="W17" i="5" s="1"/>
  <c r="S65" i="5"/>
  <c r="W65" i="5" s="1"/>
  <c r="K44" i="5"/>
  <c r="R44" i="5"/>
  <c r="L43" i="5"/>
  <c r="J45" i="5"/>
  <c r="K19" i="5"/>
  <c r="L18" i="5"/>
  <c r="R19" i="5"/>
  <c r="J20" i="5"/>
  <c r="L66" i="5"/>
  <c r="R67" i="5"/>
  <c r="K67" i="5"/>
  <c r="J68" i="5"/>
  <c r="S44" i="16" l="1"/>
  <c r="W44" i="16" s="1"/>
  <c r="K71" i="16"/>
  <c r="L70" i="16"/>
  <c r="R71" i="16"/>
  <c r="J72" i="16"/>
  <c r="S69" i="16"/>
  <c r="W69" i="16" s="1"/>
  <c r="R19" i="16"/>
  <c r="K19" i="16"/>
  <c r="L18" i="16"/>
  <c r="J20" i="16"/>
  <c r="R46" i="16"/>
  <c r="K46" i="16"/>
  <c r="L45" i="16"/>
  <c r="J47" i="16"/>
  <c r="S17" i="16"/>
  <c r="W17" i="16" s="1"/>
  <c r="S17" i="15"/>
  <c r="W17" i="15" s="1"/>
  <c r="S66" i="15"/>
  <c r="W66" i="15" s="1"/>
  <c r="S43" i="15"/>
  <c r="W43" i="15" s="1"/>
  <c r="R68" i="15"/>
  <c r="L67" i="15"/>
  <c r="K68" i="15"/>
  <c r="J69" i="15"/>
  <c r="R19" i="15"/>
  <c r="L18" i="15"/>
  <c r="K19" i="15"/>
  <c r="J20" i="15"/>
  <c r="L44" i="15"/>
  <c r="R45" i="15"/>
  <c r="K45" i="15"/>
  <c r="J46" i="15"/>
  <c r="L18" i="14"/>
  <c r="R19" i="14"/>
  <c r="K19" i="14"/>
  <c r="J20" i="14"/>
  <c r="L44" i="14"/>
  <c r="K45" i="14"/>
  <c r="R45" i="14"/>
  <c r="J46" i="14"/>
  <c r="R70" i="14"/>
  <c r="K70" i="14"/>
  <c r="L69" i="14"/>
  <c r="J71" i="14"/>
  <c r="S43" i="14"/>
  <c r="W43" i="14" s="1"/>
  <c r="S17" i="14"/>
  <c r="W17" i="14" s="1"/>
  <c r="S68" i="14"/>
  <c r="W68" i="14" s="1"/>
  <c r="J69" i="9"/>
  <c r="R68" i="9"/>
  <c r="K68" i="9"/>
  <c r="L67" i="9"/>
  <c r="S67" i="9" s="1"/>
  <c r="W67" i="9" s="1"/>
  <c r="J45" i="9"/>
  <c r="R44" i="9"/>
  <c r="K44" i="9"/>
  <c r="L43" i="9"/>
  <c r="S43" i="9" s="1"/>
  <c r="W43" i="9" s="1"/>
  <c r="R45" i="13"/>
  <c r="L44" i="13"/>
  <c r="K45" i="13"/>
  <c r="J46" i="13"/>
  <c r="S69" i="13"/>
  <c r="W69" i="13" s="1"/>
  <c r="R20" i="13"/>
  <c r="K20" i="13"/>
  <c r="L19" i="13"/>
  <c r="J21" i="13"/>
  <c r="L70" i="13"/>
  <c r="R71" i="13"/>
  <c r="K71" i="13"/>
  <c r="J72" i="13"/>
  <c r="S18" i="13"/>
  <c r="W18" i="13" s="1"/>
  <c r="S43" i="13"/>
  <c r="W43" i="13" s="1"/>
  <c r="K21" i="12"/>
  <c r="L20" i="12"/>
  <c r="R21" i="12"/>
  <c r="J22" i="12"/>
  <c r="S19" i="12"/>
  <c r="W19" i="12" s="1"/>
  <c r="S44" i="12"/>
  <c r="W44" i="12" s="1"/>
  <c r="S66" i="12"/>
  <c r="W66" i="12" s="1"/>
  <c r="R68" i="12"/>
  <c r="K68" i="12"/>
  <c r="L67" i="12"/>
  <c r="J69" i="12"/>
  <c r="R46" i="12"/>
  <c r="L45" i="12"/>
  <c r="K46" i="12"/>
  <c r="J47" i="12"/>
  <c r="K20" i="11"/>
  <c r="R20" i="11"/>
  <c r="L19" i="11"/>
  <c r="J21" i="11"/>
  <c r="R68" i="11"/>
  <c r="K68" i="11"/>
  <c r="L67" i="11"/>
  <c r="J69" i="11"/>
  <c r="S18" i="11"/>
  <c r="W18" i="11" s="1"/>
  <c r="L44" i="11"/>
  <c r="R45" i="11"/>
  <c r="K45" i="11"/>
  <c r="J46" i="11"/>
  <c r="S43" i="11"/>
  <c r="W43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R19" i="9"/>
  <c r="K19" i="9"/>
  <c r="L18" i="9"/>
  <c r="J20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K46" i="6"/>
  <c r="R46" i="6"/>
  <c r="L45" i="6"/>
  <c r="J47" i="6"/>
  <c r="R19" i="6"/>
  <c r="K19" i="6"/>
  <c r="L18" i="6"/>
  <c r="J20" i="6"/>
  <c r="S17" i="6"/>
  <c r="W17" i="6" s="1"/>
  <c r="R68" i="6"/>
  <c r="K68" i="6"/>
  <c r="L67" i="6"/>
  <c r="J69" i="6"/>
  <c r="S44" i="6"/>
  <c r="W44" i="6" s="1"/>
  <c r="S66" i="6"/>
  <c r="W66" i="6" s="1"/>
  <c r="S18" i="5"/>
  <c r="W18" i="5" s="1"/>
  <c r="S66" i="5"/>
  <c r="W66" i="5" s="1"/>
  <c r="L67" i="5"/>
  <c r="R68" i="5"/>
  <c r="K68" i="5"/>
  <c r="J69" i="5"/>
  <c r="K20" i="5"/>
  <c r="L19" i="5"/>
  <c r="R20" i="5"/>
  <c r="J21" i="5"/>
  <c r="L44" i="5"/>
  <c r="R45" i="5"/>
  <c r="K45" i="5"/>
  <c r="J46" i="5"/>
  <c r="S43" i="5"/>
  <c r="W43" i="5" s="1"/>
  <c r="S18" i="16" l="1"/>
  <c r="W18" i="16" s="1"/>
  <c r="K20" i="16"/>
  <c r="R20" i="16"/>
  <c r="L19" i="16"/>
  <c r="J21" i="16"/>
  <c r="L71" i="16"/>
  <c r="K72" i="16"/>
  <c r="L72" i="16" s="1"/>
  <c r="R72" i="16"/>
  <c r="K47" i="16"/>
  <c r="L47" i="16" s="1"/>
  <c r="R47" i="16"/>
  <c r="L46" i="16"/>
  <c r="S70" i="16"/>
  <c r="W70" i="16" s="1"/>
  <c r="S45" i="16"/>
  <c r="W45" i="16" s="1"/>
  <c r="L45" i="15"/>
  <c r="R46" i="15"/>
  <c r="K46" i="15"/>
  <c r="J47" i="15"/>
  <c r="L68" i="15"/>
  <c r="R69" i="15"/>
  <c r="K69" i="15"/>
  <c r="J70" i="15"/>
  <c r="S67" i="15"/>
  <c r="W67" i="15" s="1"/>
  <c r="S44" i="15"/>
  <c r="W44" i="15" s="1"/>
  <c r="R20" i="15"/>
  <c r="L19" i="15"/>
  <c r="K20" i="15"/>
  <c r="J21" i="15"/>
  <c r="S18" i="15"/>
  <c r="W18" i="15" s="1"/>
  <c r="L70" i="14"/>
  <c r="K71" i="14"/>
  <c r="R71" i="14"/>
  <c r="J72" i="14"/>
  <c r="L45" i="14"/>
  <c r="K46" i="14"/>
  <c r="R46" i="14"/>
  <c r="J47" i="14"/>
  <c r="L19" i="14"/>
  <c r="R20" i="14"/>
  <c r="K20" i="14"/>
  <c r="J21" i="14"/>
  <c r="S69" i="14"/>
  <c r="W69" i="14" s="1"/>
  <c r="S44" i="14"/>
  <c r="W44" i="14" s="1"/>
  <c r="S18" i="14"/>
  <c r="W18" i="14" s="1"/>
  <c r="R45" i="9"/>
  <c r="L44" i="9"/>
  <c r="S44" i="9" s="1"/>
  <c r="W44" i="9" s="1"/>
  <c r="K45" i="9"/>
  <c r="J46" i="9"/>
  <c r="J70" i="9"/>
  <c r="K69" i="9"/>
  <c r="L68" i="9"/>
  <c r="S68" i="9" s="1"/>
  <c r="W68" i="9" s="1"/>
  <c r="R69" i="9"/>
  <c r="R46" i="13"/>
  <c r="K46" i="13"/>
  <c r="L45" i="13"/>
  <c r="J47" i="13"/>
  <c r="S70" i="13"/>
  <c r="W70" i="13" s="1"/>
  <c r="R72" i="13"/>
  <c r="K72" i="13"/>
  <c r="L72" i="13" s="1"/>
  <c r="L71" i="13"/>
  <c r="R21" i="13"/>
  <c r="K21" i="13"/>
  <c r="L20" i="13"/>
  <c r="J22" i="13"/>
  <c r="S44" i="13"/>
  <c r="W44" i="13" s="1"/>
  <c r="S19" i="13"/>
  <c r="W19" i="13" s="1"/>
  <c r="S45" i="12"/>
  <c r="W45" i="12" s="1"/>
  <c r="S20" i="12"/>
  <c r="W20" i="12" s="1"/>
  <c r="L21" i="12"/>
  <c r="R22" i="12"/>
  <c r="K22" i="12"/>
  <c r="L22" i="12" s="1"/>
  <c r="R47" i="12"/>
  <c r="K47" i="12"/>
  <c r="L47" i="12" s="1"/>
  <c r="L46" i="12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K46" i="11"/>
  <c r="L45" i="11"/>
  <c r="R46" i="11"/>
  <c r="J47" i="11"/>
  <c r="S44" i="11"/>
  <c r="W44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20" i="9"/>
  <c r="K20" i="9"/>
  <c r="L19" i="9"/>
  <c r="J21" i="9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S45" i="6"/>
  <c r="W45" i="6" s="1"/>
  <c r="K20" i="6"/>
  <c r="J21" i="6"/>
  <c r="R20" i="6"/>
  <c r="L19" i="6"/>
  <c r="R47" i="6"/>
  <c r="K47" i="6"/>
  <c r="L47" i="6" s="1"/>
  <c r="L46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19" i="5"/>
  <c r="W19" i="5" s="1"/>
  <c r="S44" i="5"/>
  <c r="W44" i="5" s="1"/>
  <c r="S67" i="5"/>
  <c r="W67" i="5" s="1"/>
  <c r="S46" i="16" l="1"/>
  <c r="W46" i="16" s="1"/>
  <c r="M47" i="16"/>
  <c r="N47" i="16" s="1"/>
  <c r="T47" i="16" s="1"/>
  <c r="S47" i="16"/>
  <c r="W47" i="16" s="1"/>
  <c r="X47" i="16" s="1"/>
  <c r="S19" i="16"/>
  <c r="W19" i="16" s="1"/>
  <c r="S72" i="16"/>
  <c r="W72" i="16" s="1"/>
  <c r="X72" i="16" s="1"/>
  <c r="M72" i="16"/>
  <c r="N72" i="16" s="1"/>
  <c r="T72" i="16" s="1"/>
  <c r="L20" i="16"/>
  <c r="R21" i="16"/>
  <c r="K21" i="16"/>
  <c r="J22" i="16"/>
  <c r="M71" i="16"/>
  <c r="S71" i="16"/>
  <c r="W71" i="16" s="1"/>
  <c r="S19" i="15"/>
  <c r="W19" i="15" s="1"/>
  <c r="R21" i="15"/>
  <c r="L20" i="15"/>
  <c r="K21" i="15"/>
  <c r="J22" i="15"/>
  <c r="K70" i="15"/>
  <c r="L69" i="15"/>
  <c r="R70" i="15"/>
  <c r="J71" i="15"/>
  <c r="S68" i="15"/>
  <c r="W68" i="15" s="1"/>
  <c r="R47" i="15"/>
  <c r="L46" i="15"/>
  <c r="K47" i="15"/>
  <c r="L47" i="15" s="1"/>
  <c r="S45" i="15"/>
  <c r="W45" i="15" s="1"/>
  <c r="S19" i="14"/>
  <c r="W19" i="14" s="1"/>
  <c r="S45" i="14"/>
  <c r="W45" i="14" s="1"/>
  <c r="R72" i="14"/>
  <c r="K72" i="14"/>
  <c r="L72" i="14" s="1"/>
  <c r="L71" i="14"/>
  <c r="S70" i="14"/>
  <c r="W70" i="14" s="1"/>
  <c r="L20" i="14"/>
  <c r="R21" i="14"/>
  <c r="K21" i="14"/>
  <c r="J22" i="14"/>
  <c r="L46" i="14"/>
  <c r="K47" i="14"/>
  <c r="L47" i="14" s="1"/>
  <c r="R47" i="14"/>
  <c r="R46" i="9"/>
  <c r="L45" i="9"/>
  <c r="S45" i="9" s="1"/>
  <c r="W45" i="9" s="1"/>
  <c r="K46" i="9"/>
  <c r="J47" i="9"/>
  <c r="R70" i="9"/>
  <c r="L69" i="9"/>
  <c r="S69" i="9" s="1"/>
  <c r="W69" i="9" s="1"/>
  <c r="J71" i="9"/>
  <c r="K70" i="9"/>
  <c r="S20" i="13"/>
  <c r="W20" i="13" s="1"/>
  <c r="M72" i="13"/>
  <c r="N72" i="13" s="1"/>
  <c r="T72" i="13" s="1"/>
  <c r="S72" i="13"/>
  <c r="W72" i="13" s="1"/>
  <c r="X72" i="13" s="1"/>
  <c r="R47" i="13"/>
  <c r="K47" i="13"/>
  <c r="L47" i="13" s="1"/>
  <c r="L46" i="13"/>
  <c r="S45" i="13"/>
  <c r="W45" i="13" s="1"/>
  <c r="R22" i="13"/>
  <c r="K22" i="13"/>
  <c r="L22" i="13" s="1"/>
  <c r="L21" i="13"/>
  <c r="S71" i="13"/>
  <c r="W71" i="13" s="1"/>
  <c r="S68" i="12"/>
  <c r="W68" i="12" s="1"/>
  <c r="M22" i="12"/>
  <c r="N22" i="12" s="1"/>
  <c r="T22" i="12" s="1"/>
  <c r="S22" i="12"/>
  <c r="W22" i="12" s="1"/>
  <c r="X22" i="12" s="1"/>
  <c r="R70" i="12"/>
  <c r="K70" i="12"/>
  <c r="L69" i="12"/>
  <c r="J71" i="12"/>
  <c r="S46" i="12"/>
  <c r="W46" i="12" s="1"/>
  <c r="S47" i="12"/>
  <c r="W47" i="12" s="1"/>
  <c r="X47" i="12" s="1"/>
  <c r="M47" i="12"/>
  <c r="N47" i="12" s="1"/>
  <c r="T47" i="12" s="1"/>
  <c r="S21" i="12"/>
  <c r="W21" i="12" s="1"/>
  <c r="M21" i="12"/>
  <c r="R70" i="11"/>
  <c r="K70" i="11"/>
  <c r="L69" i="11"/>
  <c r="J71" i="11"/>
  <c r="R47" i="11"/>
  <c r="K47" i="11"/>
  <c r="L47" i="11" s="1"/>
  <c r="L46" i="11"/>
  <c r="L21" i="11"/>
  <c r="R22" i="11"/>
  <c r="K22" i="11"/>
  <c r="L22" i="11" s="1"/>
  <c r="S68" i="11"/>
  <c r="W68" i="11" s="1"/>
  <c r="S20" i="11"/>
  <c r="W20" i="11" s="1"/>
  <c r="S45" i="11"/>
  <c r="W45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19" i="9"/>
  <c r="W19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S46" i="6"/>
  <c r="W46" i="6" s="1"/>
  <c r="S47" i="6"/>
  <c r="W47" i="6" s="1"/>
  <c r="X47" i="6" s="1"/>
  <c r="M47" i="6"/>
  <c r="N47" i="6" s="1"/>
  <c r="T47" i="6" s="1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S20" i="16" l="1"/>
  <c r="W20" i="16" s="1"/>
  <c r="Y72" i="16"/>
  <c r="X71" i="16"/>
  <c r="X46" i="16"/>
  <c r="Y47" i="16"/>
  <c r="R22" i="16"/>
  <c r="K22" i="16"/>
  <c r="L22" i="16" s="1"/>
  <c r="L21" i="16"/>
  <c r="Z72" i="16"/>
  <c r="Z47" i="16"/>
  <c r="M46" i="16"/>
  <c r="N71" i="16"/>
  <c r="T71" i="16" s="1"/>
  <c r="M70" i="16"/>
  <c r="M47" i="15"/>
  <c r="N47" i="15" s="1"/>
  <c r="T47" i="15" s="1"/>
  <c r="S47" i="15"/>
  <c r="W47" i="15" s="1"/>
  <c r="X47" i="15" s="1"/>
  <c r="M46" i="15"/>
  <c r="S46" i="15"/>
  <c r="W46" i="15" s="1"/>
  <c r="S20" i="15"/>
  <c r="W20" i="15" s="1"/>
  <c r="L70" i="15"/>
  <c r="K71" i="15"/>
  <c r="R71" i="15"/>
  <c r="J72" i="15"/>
  <c r="S69" i="15"/>
  <c r="W69" i="15" s="1"/>
  <c r="K22" i="15"/>
  <c r="L22" i="15" s="1"/>
  <c r="L21" i="15"/>
  <c r="R22" i="15"/>
  <c r="M47" i="14"/>
  <c r="N47" i="14" s="1"/>
  <c r="T47" i="14" s="1"/>
  <c r="S47" i="14"/>
  <c r="W47" i="14" s="1"/>
  <c r="X47" i="14" s="1"/>
  <c r="S71" i="14"/>
  <c r="W71" i="14" s="1"/>
  <c r="S46" i="14"/>
  <c r="W46" i="14" s="1"/>
  <c r="M46" i="14"/>
  <c r="S20" i="14"/>
  <c r="W20" i="14" s="1"/>
  <c r="M72" i="14"/>
  <c r="N72" i="14" s="1"/>
  <c r="T72" i="14" s="1"/>
  <c r="S72" i="14"/>
  <c r="W72" i="14" s="1"/>
  <c r="X72" i="14" s="1"/>
  <c r="L21" i="14"/>
  <c r="R22" i="14"/>
  <c r="K22" i="14"/>
  <c r="L22" i="14" s="1"/>
  <c r="L70" i="9"/>
  <c r="S70" i="9" s="1"/>
  <c r="W70" i="9" s="1"/>
  <c r="K71" i="9"/>
  <c r="R71" i="9"/>
  <c r="J72" i="9"/>
  <c r="R47" i="9"/>
  <c r="K47" i="9"/>
  <c r="L47" i="9" s="1"/>
  <c r="L46" i="9"/>
  <c r="S46" i="9" s="1"/>
  <c r="W46" i="9" s="1"/>
  <c r="S21" i="13"/>
  <c r="W21" i="13" s="1"/>
  <c r="Y72" i="13"/>
  <c r="Z72" i="13" s="1"/>
  <c r="X71" i="13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M71" i="13"/>
  <c r="L70" i="12"/>
  <c r="R71" i="12"/>
  <c r="K71" i="12"/>
  <c r="J72" i="12"/>
  <c r="Y22" i="12"/>
  <c r="Z22" i="12" s="1"/>
  <c r="X21" i="12"/>
  <c r="X46" i="12"/>
  <c r="Y47" i="12"/>
  <c r="Z47" i="12" s="1"/>
  <c r="S69" i="12"/>
  <c r="W69" i="12" s="1"/>
  <c r="N21" i="12"/>
  <c r="T21" i="12" s="1"/>
  <c r="M20" i="12"/>
  <c r="M46" i="12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47" i="11"/>
  <c r="W47" i="11" s="1"/>
  <c r="X47" i="11" s="1"/>
  <c r="M47" i="11"/>
  <c r="N47" i="11" s="1"/>
  <c r="T47" i="11" s="1"/>
  <c r="M21" i="11"/>
  <c r="S21" i="11"/>
  <c r="W21" i="11" s="1"/>
  <c r="S46" i="11"/>
  <c r="W46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Y47" i="6"/>
  <c r="Z47" i="6" s="1"/>
  <c r="X46" i="6"/>
  <c r="S69" i="6"/>
  <c r="W69" i="6" s="1"/>
  <c r="S20" i="6"/>
  <c r="W20" i="6" s="1"/>
  <c r="M46" i="6"/>
  <c r="L70" i="5"/>
  <c r="R71" i="5"/>
  <c r="K71" i="5"/>
  <c r="J72" i="5"/>
  <c r="S46" i="5"/>
  <c r="W46" i="5" s="1"/>
  <c r="M46" i="5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N46" i="16" l="1"/>
  <c r="T46" i="16" s="1"/>
  <c r="M45" i="16"/>
  <c r="X45" i="16"/>
  <c r="Y46" i="16"/>
  <c r="S21" i="16"/>
  <c r="W21" i="16" s="1"/>
  <c r="Y71" i="16"/>
  <c r="Z71" i="16" s="1"/>
  <c r="X70" i="16"/>
  <c r="S22" i="16"/>
  <c r="W22" i="16" s="1"/>
  <c r="X22" i="16" s="1"/>
  <c r="M22" i="16"/>
  <c r="N22" i="16" s="1"/>
  <c r="T22" i="16" s="1"/>
  <c r="N70" i="16"/>
  <c r="T70" i="16" s="1"/>
  <c r="M69" i="16"/>
  <c r="S21" i="15"/>
  <c r="W21" i="15" s="1"/>
  <c r="N46" i="15"/>
  <c r="T46" i="15" s="1"/>
  <c r="M45" i="15"/>
  <c r="S70" i="15"/>
  <c r="W70" i="15" s="1"/>
  <c r="M22" i="15"/>
  <c r="N22" i="15" s="1"/>
  <c r="T22" i="15" s="1"/>
  <c r="S22" i="15"/>
  <c r="W22" i="15" s="1"/>
  <c r="X22" i="15" s="1"/>
  <c r="R72" i="15"/>
  <c r="K72" i="15"/>
  <c r="L72" i="15" s="1"/>
  <c r="L71" i="15"/>
  <c r="Y47" i="15"/>
  <c r="Z47" i="15" s="1"/>
  <c r="X46" i="15"/>
  <c r="S21" i="14"/>
  <c r="W21" i="14" s="1"/>
  <c r="M71" i="14"/>
  <c r="Y72" i="14"/>
  <c r="Z72" i="14" s="1"/>
  <c r="X71" i="14"/>
  <c r="N46" i="14"/>
  <c r="T46" i="14" s="1"/>
  <c r="M45" i="14"/>
  <c r="Y47" i="14"/>
  <c r="Z47" i="14" s="1"/>
  <c r="X46" i="14"/>
  <c r="M22" i="14"/>
  <c r="N22" i="14" s="1"/>
  <c r="T22" i="14" s="1"/>
  <c r="S22" i="14"/>
  <c r="W22" i="14" s="1"/>
  <c r="X22" i="14" s="1"/>
  <c r="M46" i="11"/>
  <c r="N46" i="11" s="1"/>
  <c r="T46" i="11" s="1"/>
  <c r="K72" i="9"/>
  <c r="L72" i="9" s="1"/>
  <c r="R72" i="9"/>
  <c r="L71" i="9"/>
  <c r="M47" i="9"/>
  <c r="S47" i="9"/>
  <c r="W47" i="9" s="1"/>
  <c r="X47" i="9" s="1"/>
  <c r="M46" i="8"/>
  <c r="N46" i="8" s="1"/>
  <c r="T46" i="8" s="1"/>
  <c r="M46" i="13"/>
  <c r="M45" i="13" s="1"/>
  <c r="N71" i="13"/>
  <c r="T71" i="13" s="1"/>
  <c r="M70" i="13"/>
  <c r="X70" i="13"/>
  <c r="Y71" i="13"/>
  <c r="Y22" i="13"/>
  <c r="Z22" i="13" s="1"/>
  <c r="X21" i="13"/>
  <c r="Y47" i="13"/>
  <c r="Z47" i="13" s="1"/>
  <c r="X46" i="13"/>
  <c r="N46" i="13"/>
  <c r="T46" i="13" s="1"/>
  <c r="M21" i="13"/>
  <c r="Y46" i="12"/>
  <c r="X45" i="12"/>
  <c r="N46" i="12"/>
  <c r="T46" i="12" s="1"/>
  <c r="M45" i="12"/>
  <c r="X20" i="12"/>
  <c r="Y21" i="12"/>
  <c r="N20" i="12"/>
  <c r="T20" i="12" s="1"/>
  <c r="M19" i="12"/>
  <c r="S70" i="12"/>
  <c r="W70" i="12" s="1"/>
  <c r="Z21" i="12"/>
  <c r="R72" i="12"/>
  <c r="K72" i="12"/>
  <c r="L72" i="12" s="1"/>
  <c r="L71" i="12"/>
  <c r="S70" i="11"/>
  <c r="W70" i="11" s="1"/>
  <c r="Y22" i="11"/>
  <c r="Z22" i="11" s="1"/>
  <c r="X21" i="11"/>
  <c r="N21" i="11"/>
  <c r="T21" i="11" s="1"/>
  <c r="M20" i="11"/>
  <c r="Y47" i="11"/>
  <c r="Z47" i="11" s="1"/>
  <c r="X46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S21" i="9"/>
  <c r="W21" i="9" s="1"/>
  <c r="M22" i="9"/>
  <c r="N22" i="9" s="1"/>
  <c r="T22" i="9" s="1"/>
  <c r="S22" i="9"/>
  <c r="W22" i="9" s="1"/>
  <c r="X22" i="9" s="1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N46" i="6"/>
  <c r="T46" i="6" s="1"/>
  <c r="M45" i="6"/>
  <c r="Y46" i="6"/>
  <c r="X45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X21" i="5"/>
  <c r="R72" i="5"/>
  <c r="K72" i="5"/>
  <c r="L72" i="5" s="1"/>
  <c r="L71" i="5"/>
  <c r="Z22" i="5"/>
  <c r="M21" i="5"/>
  <c r="Y47" i="5"/>
  <c r="Z47" i="5" s="1"/>
  <c r="X46" i="5"/>
  <c r="N46" i="5"/>
  <c r="T46" i="5" s="1"/>
  <c r="M45" i="5"/>
  <c r="S70" i="5"/>
  <c r="W70" i="5" s="1"/>
  <c r="N69" i="16" l="1"/>
  <c r="T69" i="16" s="1"/>
  <c r="M68" i="16"/>
  <c r="Y70" i="16"/>
  <c r="X69" i="16"/>
  <c r="M21" i="16"/>
  <c r="Y45" i="16"/>
  <c r="X44" i="16"/>
  <c r="N45" i="16"/>
  <c r="T45" i="16" s="1"/>
  <c r="Z45" i="16" s="1"/>
  <c r="M44" i="16"/>
  <c r="Z70" i="16"/>
  <c r="X21" i="16"/>
  <c r="Y22" i="16"/>
  <c r="Z22" i="16" s="1"/>
  <c r="Z46" i="16"/>
  <c r="Y22" i="15"/>
  <c r="Z22" i="15" s="1"/>
  <c r="X21" i="15"/>
  <c r="Y46" i="15"/>
  <c r="Z46" i="15" s="1"/>
  <c r="X45" i="15"/>
  <c r="N45" i="15"/>
  <c r="T45" i="15" s="1"/>
  <c r="M44" i="15"/>
  <c r="S71" i="15"/>
  <c r="W71" i="15" s="1"/>
  <c r="S72" i="15"/>
  <c r="W72" i="15" s="1"/>
  <c r="X72" i="15" s="1"/>
  <c r="M72" i="15"/>
  <c r="N72" i="15" s="1"/>
  <c r="T72" i="15" s="1"/>
  <c r="M21" i="15"/>
  <c r="Z45" i="7"/>
  <c r="M45" i="11"/>
  <c r="M45" i="8"/>
  <c r="N45" i="8" s="1"/>
  <c r="T45" i="8" s="1"/>
  <c r="M21" i="8"/>
  <c r="N21" i="8" s="1"/>
  <c r="T21" i="8" s="1"/>
  <c r="X70" i="14"/>
  <c r="Y71" i="14"/>
  <c r="Y22" i="14"/>
  <c r="Z22" i="14" s="1"/>
  <c r="X21" i="14"/>
  <c r="N45" i="14"/>
  <c r="T45" i="14" s="1"/>
  <c r="M44" i="14"/>
  <c r="N71" i="14"/>
  <c r="T71" i="14" s="1"/>
  <c r="M70" i="14"/>
  <c r="X45" i="14"/>
  <c r="Y46" i="14"/>
  <c r="Z46" i="14" s="1"/>
  <c r="M21" i="14"/>
  <c r="Z46" i="12"/>
  <c r="M46" i="10"/>
  <c r="N46" i="10" s="1"/>
  <c r="T46" i="10" s="1"/>
  <c r="N47" i="9"/>
  <c r="T47" i="9" s="1"/>
  <c r="M46" i="9"/>
  <c r="S71" i="9"/>
  <c r="W71" i="9" s="1"/>
  <c r="X46" i="9"/>
  <c r="Y47" i="9"/>
  <c r="Z47" i="9" s="1"/>
  <c r="M72" i="9"/>
  <c r="N72" i="9" s="1"/>
  <c r="T72" i="9" s="1"/>
  <c r="S72" i="9"/>
  <c r="W72" i="9" s="1"/>
  <c r="X72" i="9" s="1"/>
  <c r="N45" i="13"/>
  <c r="T45" i="13" s="1"/>
  <c r="M44" i="13"/>
  <c r="X69" i="13"/>
  <c r="Y70" i="13"/>
  <c r="Y46" i="13"/>
  <c r="Z46" i="13" s="1"/>
  <c r="X45" i="13"/>
  <c r="N70" i="13"/>
  <c r="T70" i="13" s="1"/>
  <c r="M69" i="13"/>
  <c r="Y21" i="13"/>
  <c r="X20" i="13"/>
  <c r="N21" i="13"/>
  <c r="T21" i="13" s="1"/>
  <c r="M20" i="13"/>
  <c r="Z71" i="13"/>
  <c r="S71" i="12"/>
  <c r="W71" i="12" s="1"/>
  <c r="N19" i="12"/>
  <c r="T19" i="12" s="1"/>
  <c r="M18" i="12"/>
  <c r="N45" i="12"/>
  <c r="T45" i="12" s="1"/>
  <c r="M44" i="12"/>
  <c r="Z20" i="12"/>
  <c r="Y45" i="12"/>
  <c r="X44" i="12"/>
  <c r="M72" i="12"/>
  <c r="N72" i="12" s="1"/>
  <c r="T72" i="12" s="1"/>
  <c r="S72" i="12"/>
  <c r="W72" i="12" s="1"/>
  <c r="X72" i="12" s="1"/>
  <c r="X19" i="12"/>
  <c r="Y20" i="12"/>
  <c r="N20" i="11"/>
  <c r="T20" i="11" s="1"/>
  <c r="M19" i="11"/>
  <c r="Y46" i="11"/>
  <c r="Z46" i="11" s="1"/>
  <c r="X45" i="11"/>
  <c r="S71" i="11"/>
  <c r="W71" i="11" s="1"/>
  <c r="Y21" i="11"/>
  <c r="Z21" i="11" s="1"/>
  <c r="X20" i="11"/>
  <c r="N45" i="11"/>
  <c r="T45" i="11" s="1"/>
  <c r="M44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X70" i="10"/>
  <c r="Y71" i="10"/>
  <c r="M21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Y22" i="8"/>
  <c r="Z22" i="8" s="1"/>
  <c r="X21" i="8"/>
  <c r="M44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Z46" i="6"/>
  <c r="Y45" i="6"/>
  <c r="X44" i="6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N45" i="6"/>
  <c r="T45" i="6" s="1"/>
  <c r="Z45" i="6" s="1"/>
  <c r="M44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Z21" i="5" s="1"/>
  <c r="M20" i="5"/>
  <c r="X20" i="5"/>
  <c r="Y21" i="5"/>
  <c r="X45" i="5"/>
  <c r="Y46" i="5"/>
  <c r="Z46" i="5" s="1"/>
  <c r="S71" i="5"/>
  <c r="W71" i="5" s="1"/>
  <c r="N21" i="16" l="1"/>
  <c r="T21" i="16" s="1"/>
  <c r="M20" i="16"/>
  <c r="Y69" i="16"/>
  <c r="X68" i="16"/>
  <c r="N68" i="16"/>
  <c r="T68" i="16" s="1"/>
  <c r="M67" i="16"/>
  <c r="Y21" i="16"/>
  <c r="X20" i="16"/>
  <c r="Z69" i="16"/>
  <c r="N44" i="16"/>
  <c r="T44" i="16" s="1"/>
  <c r="Z44" i="16" s="1"/>
  <c r="M43" i="16"/>
  <c r="X43" i="16"/>
  <c r="Y44" i="16"/>
  <c r="N44" i="15"/>
  <c r="T44" i="15" s="1"/>
  <c r="M43" i="15"/>
  <c r="N21" i="15"/>
  <c r="T21" i="15" s="1"/>
  <c r="M20" i="15"/>
  <c r="X71" i="15"/>
  <c r="Y72" i="15"/>
  <c r="Z72" i="15" s="1"/>
  <c r="Y21" i="15"/>
  <c r="X20" i="15"/>
  <c r="Y45" i="15"/>
  <c r="Z45" i="15" s="1"/>
  <c r="X44" i="15"/>
  <c r="M71" i="15"/>
  <c r="M45" i="10"/>
  <c r="Z71" i="14"/>
  <c r="M20" i="8"/>
  <c r="N70" i="14"/>
  <c r="T70" i="14" s="1"/>
  <c r="M69" i="14"/>
  <c r="X20" i="14"/>
  <c r="Y21" i="14"/>
  <c r="N44" i="14"/>
  <c r="T44" i="14" s="1"/>
  <c r="M43" i="14"/>
  <c r="N21" i="14"/>
  <c r="T21" i="14" s="1"/>
  <c r="M20" i="14"/>
  <c r="X44" i="14"/>
  <c r="Y45" i="14"/>
  <c r="Z45" i="14" s="1"/>
  <c r="X69" i="14"/>
  <c r="Y70" i="14"/>
  <c r="Z21" i="13"/>
  <c r="M71" i="9"/>
  <c r="N46" i="9"/>
  <c r="T46" i="9" s="1"/>
  <c r="M45" i="9"/>
  <c r="Y72" i="9"/>
  <c r="Z72" i="9" s="1"/>
  <c r="X71" i="9"/>
  <c r="X45" i="9"/>
  <c r="Y46" i="9"/>
  <c r="M71" i="5"/>
  <c r="M70" i="5" s="1"/>
  <c r="Z70" i="13"/>
  <c r="X68" i="13"/>
  <c r="Y69" i="13"/>
  <c r="N44" i="13"/>
  <c r="T44" i="13" s="1"/>
  <c r="M43" i="13"/>
  <c r="N69" i="13"/>
  <c r="T69" i="13" s="1"/>
  <c r="M68" i="13"/>
  <c r="Y20" i="13"/>
  <c r="X19" i="13"/>
  <c r="Y45" i="13"/>
  <c r="Z45" i="13" s="1"/>
  <c r="X44" i="13"/>
  <c r="N20" i="13"/>
  <c r="T20" i="13" s="1"/>
  <c r="Z20" i="13" s="1"/>
  <c r="M19" i="13"/>
  <c r="Y72" i="12"/>
  <c r="Z72" i="12" s="1"/>
  <c r="X71" i="12"/>
  <c r="N44" i="12"/>
  <c r="T44" i="12" s="1"/>
  <c r="M43" i="12"/>
  <c r="Y19" i="12"/>
  <c r="Z19" i="12" s="1"/>
  <c r="X18" i="12"/>
  <c r="N18" i="12"/>
  <c r="T18" i="12" s="1"/>
  <c r="M17" i="12"/>
  <c r="X43" i="12"/>
  <c r="Y44" i="12"/>
  <c r="Z45" i="12"/>
  <c r="M71" i="12"/>
  <c r="Y45" i="11"/>
  <c r="Z45" i="11" s="1"/>
  <c r="X44" i="11"/>
  <c r="N44" i="11"/>
  <c r="T44" i="11" s="1"/>
  <c r="M43" i="11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Y45" i="8"/>
  <c r="X44" i="8"/>
  <c r="M71" i="8"/>
  <c r="N20" i="8"/>
  <c r="T20" i="8" s="1"/>
  <c r="M19" i="8"/>
  <c r="Z45" i="8"/>
  <c r="N44" i="8"/>
  <c r="T44" i="8" s="1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X71" i="6"/>
  <c r="X43" i="6"/>
  <c r="Y44" i="6"/>
  <c r="Z72" i="6"/>
  <c r="X20" i="6"/>
  <c r="Y21" i="6"/>
  <c r="N44" i="6"/>
  <c r="T44" i="6" s="1"/>
  <c r="Z44" i="6" s="1"/>
  <c r="M43" i="6"/>
  <c r="N21" i="6"/>
  <c r="T21" i="6" s="1"/>
  <c r="M20" i="6"/>
  <c r="M71" i="6"/>
  <c r="X19" i="5"/>
  <c r="Y20" i="5"/>
  <c r="N44" i="5"/>
  <c r="T44" i="5" s="1"/>
  <c r="M43" i="5"/>
  <c r="N71" i="5"/>
  <c r="T71" i="5" s="1"/>
  <c r="X44" i="5"/>
  <c r="Y45" i="5"/>
  <c r="Z45" i="5" s="1"/>
  <c r="N20" i="5"/>
  <c r="T20" i="5" s="1"/>
  <c r="Z20" i="5" s="1"/>
  <c r="M19" i="5"/>
  <c r="Y72" i="5"/>
  <c r="Z72" i="5" s="1"/>
  <c r="X71" i="5"/>
  <c r="N43" i="16" l="1"/>
  <c r="T43" i="16" s="1"/>
  <c r="M42" i="16"/>
  <c r="X42" i="16"/>
  <c r="Y43" i="16"/>
  <c r="Y68" i="16"/>
  <c r="Z68" i="16" s="1"/>
  <c r="X67" i="16"/>
  <c r="N67" i="16"/>
  <c r="T67" i="16" s="1"/>
  <c r="M66" i="16"/>
  <c r="X19" i="16"/>
  <c r="Y20" i="16"/>
  <c r="N20" i="16"/>
  <c r="T20" i="16" s="1"/>
  <c r="Z20" i="16" s="1"/>
  <c r="M19" i="16"/>
  <c r="Z21" i="16"/>
  <c r="X70" i="15"/>
  <c r="Y71" i="15"/>
  <c r="N71" i="15"/>
  <c r="T71" i="15" s="1"/>
  <c r="Z71" i="15" s="1"/>
  <c r="M70" i="15"/>
  <c r="N20" i="15"/>
  <c r="T20" i="15" s="1"/>
  <c r="Z20" i="15" s="1"/>
  <c r="M19" i="15"/>
  <c r="Y44" i="15"/>
  <c r="Z44" i="15" s="1"/>
  <c r="X43" i="15"/>
  <c r="Z21" i="15"/>
  <c r="N43" i="15"/>
  <c r="T43" i="15" s="1"/>
  <c r="M42" i="15"/>
  <c r="Y20" i="15"/>
  <c r="X19" i="15"/>
  <c r="Z21" i="10"/>
  <c r="X68" i="14"/>
  <c r="Y69" i="14"/>
  <c r="N20" i="14"/>
  <c r="T20" i="14" s="1"/>
  <c r="M19" i="14"/>
  <c r="Z21" i="14"/>
  <c r="X19" i="14"/>
  <c r="Y20" i="14"/>
  <c r="N43" i="14"/>
  <c r="T43" i="14" s="1"/>
  <c r="M42" i="14"/>
  <c r="N69" i="14"/>
  <c r="T69" i="14" s="1"/>
  <c r="M68" i="14"/>
  <c r="X43" i="14"/>
  <c r="Y44" i="14"/>
  <c r="Z44" i="14" s="1"/>
  <c r="Z70" i="14"/>
  <c r="Z21" i="6"/>
  <c r="N45" i="9"/>
  <c r="T45" i="9" s="1"/>
  <c r="M44" i="9"/>
  <c r="Y45" i="9"/>
  <c r="X44" i="9"/>
  <c r="Z46" i="9"/>
  <c r="X70" i="9"/>
  <c r="Y71" i="9"/>
  <c r="N71" i="9"/>
  <c r="T71" i="9" s="1"/>
  <c r="M70" i="9"/>
  <c r="Y44" i="13"/>
  <c r="Z44" i="13" s="1"/>
  <c r="X43" i="13"/>
  <c r="N68" i="13"/>
  <c r="T68" i="13" s="1"/>
  <c r="M67" i="13"/>
  <c r="Z69" i="13"/>
  <c r="X67" i="13"/>
  <c r="Y68" i="13"/>
  <c r="N19" i="13"/>
  <c r="T19" i="13" s="1"/>
  <c r="M18" i="13"/>
  <c r="Y19" i="13"/>
  <c r="X18" i="13"/>
  <c r="N43" i="13"/>
  <c r="T43" i="13" s="1"/>
  <c r="M42" i="13"/>
  <c r="Z44" i="12"/>
  <c r="X42" i="12"/>
  <c r="Y43" i="12"/>
  <c r="Y18" i="12"/>
  <c r="Z18" i="12" s="1"/>
  <c r="X17" i="12"/>
  <c r="X70" i="12"/>
  <c r="Y71" i="12"/>
  <c r="N71" i="12"/>
  <c r="T71" i="12" s="1"/>
  <c r="M70" i="12"/>
  <c r="N17" i="12"/>
  <c r="T17" i="12" s="1"/>
  <c r="M16" i="12"/>
  <c r="N43" i="12"/>
  <c r="T43" i="12" s="1"/>
  <c r="M42" i="12"/>
  <c r="X70" i="11"/>
  <c r="Y71" i="11"/>
  <c r="N71" i="11"/>
  <c r="T71" i="11" s="1"/>
  <c r="M70" i="11"/>
  <c r="Y44" i="11"/>
  <c r="Z44" i="11" s="1"/>
  <c r="X43" i="11"/>
  <c r="Y19" i="11"/>
  <c r="Z19" i="11" s="1"/>
  <c r="X18" i="11"/>
  <c r="N18" i="11"/>
  <c r="T18" i="11" s="1"/>
  <c r="M17" i="11"/>
  <c r="N43" i="11"/>
  <c r="T43" i="11" s="1"/>
  <c r="M42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Z20" i="10" s="1"/>
  <c r="M19" i="10"/>
  <c r="X44" i="10"/>
  <c r="Y45" i="10"/>
  <c r="Z45" i="10" s="1"/>
  <c r="Z21" i="9"/>
  <c r="Y20" i="9"/>
  <c r="X19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/>
  <c r="N19" i="8"/>
  <c r="T19" i="8" s="1"/>
  <c r="M18" i="8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42" i="6"/>
  <c r="Y43" i="6"/>
  <c r="X19" i="6"/>
  <c r="Y20" i="6"/>
  <c r="X70" i="6"/>
  <c r="Y71" i="6"/>
  <c r="N43" i="6"/>
  <c r="T43" i="6" s="1"/>
  <c r="Z43" i="6" s="1"/>
  <c r="M42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N19" i="16" l="1"/>
  <c r="T19" i="16" s="1"/>
  <c r="M18" i="16"/>
  <c r="X18" i="16"/>
  <c r="Y19" i="16"/>
  <c r="N66" i="16"/>
  <c r="T66" i="16" s="1"/>
  <c r="M65" i="16"/>
  <c r="Y67" i="16"/>
  <c r="Z67" i="16" s="1"/>
  <c r="X66" i="16"/>
  <c r="Y42" i="16"/>
  <c r="X41" i="16"/>
  <c r="N42" i="16"/>
  <c r="T42" i="16" s="1"/>
  <c r="M41" i="16"/>
  <c r="Z43" i="16"/>
  <c r="Y43" i="15"/>
  <c r="X42" i="15"/>
  <c r="N19" i="15"/>
  <c r="T19" i="15" s="1"/>
  <c r="M18" i="15"/>
  <c r="Y19" i="15"/>
  <c r="X18" i="15"/>
  <c r="N70" i="15"/>
  <c r="T70" i="15" s="1"/>
  <c r="Z70" i="15" s="1"/>
  <c r="M69" i="15"/>
  <c r="N42" i="15"/>
  <c r="T42" i="15" s="1"/>
  <c r="M41" i="15"/>
  <c r="Z43" i="15"/>
  <c r="X69" i="15"/>
  <c r="Y70" i="15"/>
  <c r="Z69" i="14"/>
  <c r="Z20" i="7"/>
  <c r="Y43" i="14"/>
  <c r="Z43" i="14" s="1"/>
  <c r="X42" i="14"/>
  <c r="N19" i="14"/>
  <c r="T19" i="14" s="1"/>
  <c r="M18" i="14"/>
  <c r="N68" i="14"/>
  <c r="T68" i="14" s="1"/>
  <c r="M67" i="14"/>
  <c r="Z20" i="14"/>
  <c r="X18" i="14"/>
  <c r="Y19" i="14"/>
  <c r="N42" i="14"/>
  <c r="T42" i="14" s="1"/>
  <c r="M41" i="14"/>
  <c r="X67" i="14"/>
  <c r="Y68" i="14"/>
  <c r="Z42" i="7"/>
  <c r="Z20" i="6"/>
  <c r="Z19" i="5"/>
  <c r="Z45" i="9"/>
  <c r="Y44" i="9"/>
  <c r="X43" i="9"/>
  <c r="Z71" i="9"/>
  <c r="X69" i="9"/>
  <c r="Y70" i="9"/>
  <c r="N44" i="9"/>
  <c r="T44" i="9" s="1"/>
  <c r="M43" i="9"/>
  <c r="N70" i="9"/>
  <c r="T70" i="9" s="1"/>
  <c r="M69" i="9"/>
  <c r="Z71" i="8"/>
  <c r="Y18" i="13"/>
  <c r="X17" i="13"/>
  <c r="Z68" i="13"/>
  <c r="X66" i="13"/>
  <c r="Y67" i="13"/>
  <c r="Y43" i="13"/>
  <c r="Z43" i="13" s="1"/>
  <c r="X42" i="13"/>
  <c r="N18" i="13"/>
  <c r="T18" i="13" s="1"/>
  <c r="M17" i="13"/>
  <c r="N42" i="13"/>
  <c r="T42" i="13" s="1"/>
  <c r="M41" i="13"/>
  <c r="Z19" i="13"/>
  <c r="N67" i="13"/>
  <c r="T67" i="13" s="1"/>
  <c r="M66" i="13"/>
  <c r="X41" i="12"/>
  <c r="Y42" i="12"/>
  <c r="N16" i="12"/>
  <c r="T16" i="12" s="1"/>
  <c r="M15" i="12"/>
  <c r="Y17" i="12"/>
  <c r="Z17" i="12" s="1"/>
  <c r="X16" i="12"/>
  <c r="X69" i="12"/>
  <c r="Y70" i="12"/>
  <c r="N42" i="12"/>
  <c r="T42" i="12" s="1"/>
  <c r="M41" i="12"/>
  <c r="N70" i="12"/>
  <c r="T70" i="12" s="1"/>
  <c r="M69" i="12"/>
  <c r="Z43" i="12"/>
  <c r="Z71" i="12"/>
  <c r="N42" i="11"/>
  <c r="T42" i="11" s="1"/>
  <c r="M41" i="11"/>
  <c r="N17" i="11"/>
  <c r="T17" i="11" s="1"/>
  <c r="M16" i="11"/>
  <c r="Y43" i="11"/>
  <c r="X42" i="11"/>
  <c r="X69" i="11"/>
  <c r="Y70" i="11"/>
  <c r="N70" i="11"/>
  <c r="T70" i="11" s="1"/>
  <c r="M69" i="11"/>
  <c r="Y18" i="11"/>
  <c r="Z18" i="11" s="1"/>
  <c r="X17" i="11"/>
  <c r="Z43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Z20" i="9"/>
  <c r="Y19" i="9"/>
  <c r="X18" i="9"/>
  <c r="N18" i="8"/>
  <c r="T18" i="8" s="1"/>
  <c r="M17" i="8"/>
  <c r="X42" i="8"/>
  <c r="Y43" i="8"/>
  <c r="Z43" i="8" s="1"/>
  <c r="X69" i="8"/>
  <c r="Y70" i="8"/>
  <c r="Y19" i="8"/>
  <c r="Z19" i="8" s="1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42" i="6"/>
  <c r="T42" i="6" s="1"/>
  <c r="M41" i="6"/>
  <c r="N19" i="6"/>
  <c r="T19" i="6" s="1"/>
  <c r="M18" i="6"/>
  <c r="Y19" i="6"/>
  <c r="X18" i="6"/>
  <c r="N70" i="6"/>
  <c r="T70" i="6" s="1"/>
  <c r="M69" i="6"/>
  <c r="X69" i="6"/>
  <c r="Y70" i="6"/>
  <c r="X41" i="6"/>
  <c r="Y42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Z42" i="16" l="1"/>
  <c r="Y66" i="16"/>
  <c r="X65" i="16"/>
  <c r="N65" i="16"/>
  <c r="T65" i="16" s="1"/>
  <c r="M64" i="16"/>
  <c r="Y18" i="16"/>
  <c r="X17" i="16"/>
  <c r="X40" i="16"/>
  <c r="Y41" i="16"/>
  <c r="Z66" i="16"/>
  <c r="N18" i="16"/>
  <c r="T18" i="16" s="1"/>
  <c r="Z18" i="16" s="1"/>
  <c r="M17" i="16"/>
  <c r="N41" i="16"/>
  <c r="T41" i="16" s="1"/>
  <c r="M40" i="16"/>
  <c r="Z19" i="16"/>
  <c r="N18" i="15"/>
  <c r="T18" i="15" s="1"/>
  <c r="M17" i="15"/>
  <c r="N69" i="15"/>
  <c r="T69" i="15" s="1"/>
  <c r="M68" i="15"/>
  <c r="Z19" i="15"/>
  <c r="N41" i="15"/>
  <c r="T41" i="15" s="1"/>
  <c r="M40" i="15"/>
  <c r="Y42" i="15"/>
  <c r="Z42" i="15" s="1"/>
  <c r="X41" i="15"/>
  <c r="Y18" i="15"/>
  <c r="X17" i="15"/>
  <c r="Y69" i="15"/>
  <c r="X68" i="15"/>
  <c r="Z18" i="13"/>
  <c r="Z70" i="6"/>
  <c r="Z19" i="6"/>
  <c r="Z19" i="14"/>
  <c r="N41" i="14"/>
  <c r="T41" i="14" s="1"/>
  <c r="M40" i="14"/>
  <c r="N67" i="14"/>
  <c r="T67" i="14" s="1"/>
  <c r="M66" i="14"/>
  <c r="Z68" i="14"/>
  <c r="Y42" i="14"/>
  <c r="Z42" i="14" s="1"/>
  <c r="X41" i="14"/>
  <c r="X66" i="14"/>
  <c r="Y67" i="14"/>
  <c r="X17" i="14"/>
  <c r="Y18" i="14"/>
  <c r="N18" i="14"/>
  <c r="T18" i="14" s="1"/>
  <c r="M17" i="14"/>
  <c r="Z41" i="7"/>
  <c r="Z18" i="5"/>
  <c r="Z42" i="12"/>
  <c r="Z44" i="9"/>
  <c r="Z68" i="10"/>
  <c r="Z70" i="12"/>
  <c r="Z67" i="13"/>
  <c r="Y69" i="9"/>
  <c r="X68" i="9"/>
  <c r="M42" i="9"/>
  <c r="N43" i="9"/>
  <c r="T43" i="9" s="1"/>
  <c r="Y43" i="9"/>
  <c r="X42" i="9"/>
  <c r="N69" i="9"/>
  <c r="T69" i="9" s="1"/>
  <c r="M68" i="9"/>
  <c r="Z70" i="9"/>
  <c r="N66" i="13"/>
  <c r="T66" i="13" s="1"/>
  <c r="M65" i="13"/>
  <c r="Y42" i="13"/>
  <c r="Z42" i="13" s="1"/>
  <c r="X41" i="13"/>
  <c r="Y17" i="13"/>
  <c r="X16" i="13"/>
  <c r="X65" i="13"/>
  <c r="Y66" i="13"/>
  <c r="N41" i="13"/>
  <c r="T41" i="13" s="1"/>
  <c r="M40" i="13"/>
  <c r="N17" i="13"/>
  <c r="T17" i="13" s="1"/>
  <c r="M16" i="13"/>
  <c r="X68" i="12"/>
  <c r="Y69" i="12"/>
  <c r="N15" i="12"/>
  <c r="T15" i="12" s="1"/>
  <c r="M14" i="12"/>
  <c r="N41" i="12"/>
  <c r="T41" i="12" s="1"/>
  <c r="M40" i="12"/>
  <c r="Y16" i="12"/>
  <c r="Z16" i="12" s="1"/>
  <c r="X15" i="12"/>
  <c r="N69" i="12"/>
  <c r="T69" i="12" s="1"/>
  <c r="M68" i="12"/>
  <c r="X40" i="12"/>
  <c r="Y41" i="12"/>
  <c r="X68" i="11"/>
  <c r="Y69" i="11"/>
  <c r="N16" i="11"/>
  <c r="T16" i="11" s="1"/>
  <c r="M15" i="11"/>
  <c r="N69" i="11"/>
  <c r="T69" i="11" s="1"/>
  <c r="M68" i="11"/>
  <c r="Z70" i="11"/>
  <c r="Y42" i="11"/>
  <c r="Z42" i="11" s="1"/>
  <c r="X41" i="11"/>
  <c r="N41" i="11"/>
  <c r="T41" i="11" s="1"/>
  <c r="M4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18" i="9"/>
  <c r="T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X40" i="6"/>
  <c r="Y41" i="6"/>
  <c r="Y18" i="6"/>
  <c r="X17" i="6"/>
  <c r="N41" i="6"/>
  <c r="T41" i="6" s="1"/>
  <c r="M40" i="6"/>
  <c r="X68" i="6"/>
  <c r="Y69" i="6"/>
  <c r="Z42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Z17" i="5" s="1"/>
  <c r="M16" i="5"/>
  <c r="Z41" i="16" l="1"/>
  <c r="N17" i="16"/>
  <c r="T17" i="16" s="1"/>
  <c r="M16" i="16"/>
  <c r="N64" i="16"/>
  <c r="T64" i="16" s="1"/>
  <c r="M63" i="16"/>
  <c r="X16" i="16"/>
  <c r="Y17" i="16"/>
  <c r="X39" i="16"/>
  <c r="Y40" i="16"/>
  <c r="Y65" i="16"/>
  <c r="Z65" i="16" s="1"/>
  <c r="X64" i="16"/>
  <c r="N40" i="16"/>
  <c r="T40" i="16" s="1"/>
  <c r="Z40" i="16" s="1"/>
  <c r="M39" i="16"/>
  <c r="N40" i="15"/>
  <c r="T40" i="15" s="1"/>
  <c r="M39" i="15"/>
  <c r="X67" i="15"/>
  <c r="Y68" i="15"/>
  <c r="Y17" i="15"/>
  <c r="X16" i="15"/>
  <c r="Z41" i="15"/>
  <c r="N68" i="15"/>
  <c r="T68" i="15" s="1"/>
  <c r="M67" i="15"/>
  <c r="Z69" i="15"/>
  <c r="N17" i="15"/>
  <c r="T17" i="15" s="1"/>
  <c r="M16" i="15"/>
  <c r="Y41" i="15"/>
  <c r="X40" i="15"/>
  <c r="Z18" i="15"/>
  <c r="Z18" i="9"/>
  <c r="Z67" i="14"/>
  <c r="Z17" i="13"/>
  <c r="X16" i="14"/>
  <c r="Y17" i="14"/>
  <c r="N17" i="14"/>
  <c r="T17" i="14" s="1"/>
  <c r="M16" i="14"/>
  <c r="N40" i="14"/>
  <c r="T40" i="14" s="1"/>
  <c r="M39" i="14"/>
  <c r="Y41" i="14"/>
  <c r="Z41" i="14" s="1"/>
  <c r="X40" i="14"/>
  <c r="Z18" i="14"/>
  <c r="X65" i="14"/>
  <c r="Y66" i="14"/>
  <c r="N66" i="14"/>
  <c r="T66" i="14" s="1"/>
  <c r="M65" i="14"/>
  <c r="Z69" i="12"/>
  <c r="Z43" i="9"/>
  <c r="Y42" i="9"/>
  <c r="X41" i="9"/>
  <c r="X67" i="9"/>
  <c r="Y68" i="9"/>
  <c r="N68" i="9"/>
  <c r="T68" i="9" s="1"/>
  <c r="M67" i="9"/>
  <c r="N42" i="9"/>
  <c r="T42" i="9" s="1"/>
  <c r="M41" i="9"/>
  <c r="Z69" i="9"/>
  <c r="X64" i="13"/>
  <c r="Y65" i="13"/>
  <c r="Y41" i="13"/>
  <c r="Z41" i="13" s="1"/>
  <c r="X40" i="13"/>
  <c r="Y16" i="13"/>
  <c r="X15" i="13"/>
  <c r="N40" i="13"/>
  <c r="T40" i="13" s="1"/>
  <c r="M39" i="13"/>
  <c r="N65" i="13"/>
  <c r="T65" i="13" s="1"/>
  <c r="M64" i="13"/>
  <c r="N16" i="13"/>
  <c r="T16" i="13" s="1"/>
  <c r="M15" i="13"/>
  <c r="Z66" i="13"/>
  <c r="X39" i="12"/>
  <c r="Y40" i="12"/>
  <c r="N68" i="12"/>
  <c r="T68" i="12" s="1"/>
  <c r="M67" i="12"/>
  <c r="N40" i="12"/>
  <c r="T40" i="12" s="1"/>
  <c r="Z40" i="12" s="1"/>
  <c r="M39" i="12"/>
  <c r="N14" i="12"/>
  <c r="T14" i="12" s="1"/>
  <c r="M13" i="12"/>
  <c r="Y15" i="12"/>
  <c r="Z15" i="12" s="1"/>
  <c r="X14" i="12"/>
  <c r="Z41" i="12"/>
  <c r="X67" i="12"/>
  <c r="Y68" i="12"/>
  <c r="N40" i="11"/>
  <c r="T40" i="11" s="1"/>
  <c r="M39" i="11"/>
  <c r="N15" i="11"/>
  <c r="T15" i="11" s="1"/>
  <c r="M14" i="11"/>
  <c r="Y16" i="11"/>
  <c r="Z16" i="11" s="1"/>
  <c r="X15" i="11"/>
  <c r="N68" i="11"/>
  <c r="T68" i="11" s="1"/>
  <c r="M67" i="11"/>
  <c r="Y41" i="11"/>
  <c r="Z41" i="11" s="1"/>
  <c r="X40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N17" i="9"/>
  <c r="T17" i="9" s="1"/>
  <c r="M16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Z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40" i="6"/>
  <c r="T40" i="6" s="1"/>
  <c r="M39" i="6"/>
  <c r="N68" i="6"/>
  <c r="T68" i="6" s="1"/>
  <c r="Z68" i="6" s="1"/>
  <c r="M67" i="6"/>
  <c r="Z41" i="6"/>
  <c r="X39" i="6"/>
  <c r="Y40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X15" i="16" l="1"/>
  <c r="Y16" i="16"/>
  <c r="Y39" i="16"/>
  <c r="X38" i="16"/>
  <c r="N63" i="16"/>
  <c r="T63" i="16" s="1"/>
  <c r="M62" i="16"/>
  <c r="Y64" i="16"/>
  <c r="X63" i="16"/>
  <c r="Z64" i="16"/>
  <c r="N16" i="16"/>
  <c r="T16" i="16" s="1"/>
  <c r="Z16" i="16" s="1"/>
  <c r="M15" i="16"/>
  <c r="N39" i="16"/>
  <c r="T39" i="16" s="1"/>
  <c r="Z39" i="16" s="1"/>
  <c r="M38" i="16"/>
  <c r="Z17" i="16"/>
  <c r="Y16" i="15"/>
  <c r="X15" i="15"/>
  <c r="Z68" i="15"/>
  <c r="Z17" i="15"/>
  <c r="X66" i="15"/>
  <c r="Y67" i="15"/>
  <c r="Y40" i="15"/>
  <c r="Z40" i="15" s="1"/>
  <c r="X39" i="15"/>
  <c r="N39" i="15"/>
  <c r="T39" i="15" s="1"/>
  <c r="M38" i="15"/>
  <c r="N16" i="15"/>
  <c r="T16" i="15" s="1"/>
  <c r="Z16" i="15" s="1"/>
  <c r="M15" i="15"/>
  <c r="N67" i="15"/>
  <c r="T67" i="15" s="1"/>
  <c r="M66" i="15"/>
  <c r="Z17" i="14"/>
  <c r="Z66" i="14"/>
  <c r="Z68" i="8"/>
  <c r="Y40" i="14"/>
  <c r="Z40" i="14" s="1"/>
  <c r="X39" i="14"/>
  <c r="X64" i="14"/>
  <c r="Y65" i="14"/>
  <c r="N39" i="14"/>
  <c r="T39" i="14" s="1"/>
  <c r="M38" i="14"/>
  <c r="N16" i="14"/>
  <c r="T16" i="14" s="1"/>
  <c r="M15" i="14"/>
  <c r="N65" i="14"/>
  <c r="T65" i="14" s="1"/>
  <c r="M64" i="14"/>
  <c r="X15" i="14"/>
  <c r="Y16" i="14"/>
  <c r="Z16" i="13"/>
  <c r="Z65" i="13"/>
  <c r="Z68" i="11"/>
  <c r="Z42" i="9"/>
  <c r="Z68" i="9"/>
  <c r="Z66" i="10"/>
  <c r="N41" i="9"/>
  <c r="T41" i="9" s="1"/>
  <c r="M40" i="9"/>
  <c r="X66" i="9"/>
  <c r="Y67" i="9"/>
  <c r="Y41" i="9"/>
  <c r="X40" i="9"/>
  <c r="N67" i="9"/>
  <c r="T67" i="9" s="1"/>
  <c r="M66" i="9"/>
  <c r="Z68" i="7"/>
  <c r="Y40" i="13"/>
  <c r="X39" i="13"/>
  <c r="N64" i="13"/>
  <c r="T64" i="13" s="1"/>
  <c r="M63" i="13"/>
  <c r="Z40" i="13"/>
  <c r="N39" i="13"/>
  <c r="T39" i="13" s="1"/>
  <c r="M38" i="13"/>
  <c r="Y15" i="13"/>
  <c r="X14" i="13"/>
  <c r="N15" i="13"/>
  <c r="T15" i="13" s="1"/>
  <c r="M14" i="13"/>
  <c r="X63" i="13"/>
  <c r="Y64" i="13"/>
  <c r="X66" i="12"/>
  <c r="Y67" i="12"/>
  <c r="X38" i="12"/>
  <c r="Y39" i="12"/>
  <c r="N67" i="12"/>
  <c r="T67" i="12" s="1"/>
  <c r="M66" i="12"/>
  <c r="Y14" i="12"/>
  <c r="Z14" i="12" s="1"/>
  <c r="X13" i="12"/>
  <c r="Z68" i="12"/>
  <c r="N13" i="12"/>
  <c r="T13" i="12" s="1"/>
  <c r="M12" i="12"/>
  <c r="N39" i="12"/>
  <c r="T39" i="12" s="1"/>
  <c r="Z39" i="12" s="1"/>
  <c r="M38" i="12"/>
  <c r="N14" i="11"/>
  <c r="T14" i="11" s="1"/>
  <c r="M13" i="11"/>
  <c r="Y40" i="11"/>
  <c r="Z40" i="11" s="1"/>
  <c r="X39" i="11"/>
  <c r="Y15" i="11"/>
  <c r="Z15" i="11" s="1"/>
  <c r="X14" i="11"/>
  <c r="N67" i="11"/>
  <c r="T67" i="11" s="1"/>
  <c r="M66" i="11"/>
  <c r="X66" i="11"/>
  <c r="Y67" i="11"/>
  <c r="N39" i="11"/>
  <c r="T39" i="11" s="1"/>
  <c r="M38" i="11"/>
  <c r="Z17" i="10"/>
  <c r="Y41" i="10"/>
  <c r="Z41" i="10" s="1"/>
  <c r="X40" i="10"/>
  <c r="X64" i="10"/>
  <c r="Y65" i="10"/>
  <c r="N40" i="10"/>
  <c r="T40" i="10" s="1"/>
  <c r="M39" i="10"/>
  <c r="Y16" i="10"/>
  <c r="X15" i="10"/>
  <c r="N65" i="10"/>
  <c r="T65" i="10" s="1"/>
  <c r="M64" i="10"/>
  <c r="N16" i="10"/>
  <c r="T16" i="10" s="1"/>
  <c r="M15" i="10"/>
  <c r="Z17" i="9"/>
  <c r="N16" i="9"/>
  <c r="T16" i="9" s="1"/>
  <c r="M15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Z40" i="6"/>
  <c r="N16" i="6"/>
  <c r="T16" i="6" s="1"/>
  <c r="M15" i="6"/>
  <c r="N67" i="6"/>
  <c r="T67" i="6" s="1"/>
  <c r="M66" i="6"/>
  <c r="Z17" i="6"/>
  <c r="Y16" i="6"/>
  <c r="X15" i="6"/>
  <c r="X38" i="6"/>
  <c r="Y39" i="6"/>
  <c r="N39" i="6"/>
  <c r="T39" i="6" s="1"/>
  <c r="M38" i="6"/>
  <c r="X66" i="6"/>
  <c r="Y67" i="6"/>
  <c r="Y15" i="5"/>
  <c r="X14" i="5"/>
  <c r="X66" i="5"/>
  <c r="Y67" i="5"/>
  <c r="Z67" i="5" s="1"/>
  <c r="N15" i="5"/>
  <c r="T15" i="5" s="1"/>
  <c r="M14" i="5"/>
  <c r="Y40" i="5"/>
  <c r="Z40" i="5" s="1"/>
  <c r="X39" i="5"/>
  <c r="Z16" i="5"/>
  <c r="N66" i="5"/>
  <c r="T66" i="5" s="1"/>
  <c r="M65" i="5"/>
  <c r="N39" i="5"/>
  <c r="T39" i="5" s="1"/>
  <c r="M38" i="5"/>
  <c r="Y63" i="16" l="1"/>
  <c r="X62" i="16"/>
  <c r="N15" i="16"/>
  <c r="T15" i="16" s="1"/>
  <c r="M14" i="16"/>
  <c r="N62" i="16"/>
  <c r="T62" i="16" s="1"/>
  <c r="M61" i="16"/>
  <c r="Z63" i="16"/>
  <c r="X37" i="16"/>
  <c r="Y38" i="16"/>
  <c r="N38" i="16"/>
  <c r="T38" i="16" s="1"/>
  <c r="Z38" i="16" s="1"/>
  <c r="M37" i="16"/>
  <c r="Y15" i="16"/>
  <c r="X14" i="16"/>
  <c r="Y39" i="15"/>
  <c r="X38" i="15"/>
  <c r="X65" i="15"/>
  <c r="Y66" i="15"/>
  <c r="N15" i="15"/>
  <c r="T15" i="15" s="1"/>
  <c r="M14" i="15"/>
  <c r="Z67" i="15"/>
  <c r="N38" i="15"/>
  <c r="T38" i="15" s="1"/>
  <c r="M37" i="15"/>
  <c r="Y15" i="15"/>
  <c r="X14" i="15"/>
  <c r="N66" i="15"/>
  <c r="T66" i="15" s="1"/>
  <c r="M65" i="15"/>
  <c r="Z39" i="15"/>
  <c r="Z67" i="7"/>
  <c r="Z67" i="8"/>
  <c r="Z38" i="7"/>
  <c r="Z65" i="14"/>
  <c r="X14" i="14"/>
  <c r="Y15" i="14"/>
  <c r="N15" i="14"/>
  <c r="T15" i="14" s="1"/>
  <c r="M14" i="14"/>
  <c r="Z16" i="14"/>
  <c r="X63" i="14"/>
  <c r="Y64" i="14"/>
  <c r="N64" i="14"/>
  <c r="T64" i="14" s="1"/>
  <c r="M63" i="14"/>
  <c r="N38" i="14"/>
  <c r="T38" i="14" s="1"/>
  <c r="M37" i="14"/>
  <c r="Y39" i="14"/>
  <c r="Z39" i="14" s="1"/>
  <c r="X38" i="14"/>
  <c r="Z65" i="10"/>
  <c r="Z16" i="9"/>
  <c r="Z16" i="6"/>
  <c r="Z15" i="5"/>
  <c r="Z67" i="12"/>
  <c r="Z67" i="9"/>
  <c r="N66" i="9"/>
  <c r="T66" i="9" s="1"/>
  <c r="M65" i="9"/>
  <c r="Y66" i="9"/>
  <c r="X65" i="9"/>
  <c r="Y40" i="9"/>
  <c r="X39" i="9"/>
  <c r="M39" i="9"/>
  <c r="N40" i="9"/>
  <c r="T40" i="9" s="1"/>
  <c r="Z41" i="9"/>
  <c r="N63" i="13"/>
  <c r="T63" i="13" s="1"/>
  <c r="M62" i="13"/>
  <c r="N14" i="13"/>
  <c r="T14" i="13" s="1"/>
  <c r="M13" i="13"/>
  <c r="N38" i="13"/>
  <c r="T38" i="13" s="1"/>
  <c r="M37" i="13"/>
  <c r="Z64" i="13"/>
  <c r="X62" i="13"/>
  <c r="Y63" i="13"/>
  <c r="Z15" i="13"/>
  <c r="Y39" i="13"/>
  <c r="Z39" i="13" s="1"/>
  <c r="X38" i="13"/>
  <c r="X13" i="13"/>
  <c r="Y14" i="13"/>
  <c r="N12" i="12"/>
  <c r="T12" i="12" s="1"/>
  <c r="M11" i="12"/>
  <c r="Y13" i="12"/>
  <c r="Z13" i="12" s="1"/>
  <c r="X12" i="12"/>
  <c r="X37" i="12"/>
  <c r="Y38" i="12"/>
  <c r="N38" i="12"/>
  <c r="T38" i="12" s="1"/>
  <c r="M37" i="12"/>
  <c r="N66" i="12"/>
  <c r="T66" i="12" s="1"/>
  <c r="M65" i="12"/>
  <c r="X65" i="12"/>
  <c r="Y66" i="12"/>
  <c r="Z67" i="11"/>
  <c r="Y39" i="11"/>
  <c r="Z39" i="11" s="1"/>
  <c r="X38" i="11"/>
  <c r="Y14" i="11"/>
  <c r="X13" i="11"/>
  <c r="X65" i="11"/>
  <c r="Y66" i="11"/>
  <c r="N13" i="11"/>
  <c r="T13" i="11" s="1"/>
  <c r="M12" i="11"/>
  <c r="N38" i="11"/>
  <c r="T38" i="11" s="1"/>
  <c r="M37" i="11"/>
  <c r="N66" i="11"/>
  <c r="T66" i="11" s="1"/>
  <c r="M65" i="11"/>
  <c r="Z14" i="11"/>
  <c r="N64" i="10"/>
  <c r="T64" i="10" s="1"/>
  <c r="M63" i="10"/>
  <c r="X63" i="10"/>
  <c r="Y64" i="10"/>
  <c r="N39" i="10"/>
  <c r="T39" i="10" s="1"/>
  <c r="M38" i="10"/>
  <c r="Y40" i="10"/>
  <c r="Z40" i="10" s="1"/>
  <c r="X39" i="10"/>
  <c r="N15" i="10"/>
  <c r="T15" i="10" s="1"/>
  <c r="M14" i="10"/>
  <c r="Z16" i="10"/>
  <c r="Y15" i="10"/>
  <c r="X14" i="10"/>
  <c r="Y15" i="9"/>
  <c r="X14" i="9"/>
  <c r="N15" i="9"/>
  <c r="T15" i="9" s="1"/>
  <c r="M14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38" i="6"/>
  <c r="T38" i="6" s="1"/>
  <c r="M37" i="6"/>
  <c r="Z39" i="6"/>
  <c r="N15" i="6"/>
  <c r="T15" i="6" s="1"/>
  <c r="M14" i="6"/>
  <c r="X65" i="6"/>
  <c r="Y66" i="6"/>
  <c r="X37" i="6"/>
  <c r="Y38" i="6"/>
  <c r="N66" i="6"/>
  <c r="T66" i="6" s="1"/>
  <c r="Z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Z15" i="15" l="1"/>
  <c r="Z66" i="15"/>
  <c r="N37" i="16"/>
  <c r="T37" i="16" s="1"/>
  <c r="M36" i="16"/>
  <c r="X36" i="16"/>
  <c r="Y37" i="16"/>
  <c r="N61" i="16"/>
  <c r="T61" i="16" s="1"/>
  <c r="M60" i="16"/>
  <c r="N14" i="16"/>
  <c r="T14" i="16" s="1"/>
  <c r="Z14" i="16" s="1"/>
  <c r="M13" i="16"/>
  <c r="Z15" i="16"/>
  <c r="Y62" i="16"/>
  <c r="Z62" i="16" s="1"/>
  <c r="X61" i="16"/>
  <c r="X13" i="16"/>
  <c r="Y14" i="16"/>
  <c r="N65" i="15"/>
  <c r="T65" i="15" s="1"/>
  <c r="M64" i="15"/>
  <c r="Y14" i="15"/>
  <c r="X13" i="15"/>
  <c r="Y65" i="15"/>
  <c r="X64" i="15"/>
  <c r="N14" i="15"/>
  <c r="T14" i="15" s="1"/>
  <c r="Z14" i="15" s="1"/>
  <c r="M13" i="15"/>
  <c r="Y38" i="15"/>
  <c r="Z38" i="15" s="1"/>
  <c r="X37" i="15"/>
  <c r="N37" i="15"/>
  <c r="T37" i="15" s="1"/>
  <c r="M36" i="15"/>
  <c r="Z15" i="14"/>
  <c r="Z38" i="12"/>
  <c r="Z15" i="9"/>
  <c r="Z64" i="14"/>
  <c r="N14" i="14"/>
  <c r="T14" i="14" s="1"/>
  <c r="M13" i="14"/>
  <c r="N37" i="14"/>
  <c r="T37" i="14" s="1"/>
  <c r="M36" i="14"/>
  <c r="X62" i="14"/>
  <c r="Y63" i="14"/>
  <c r="Y38" i="14"/>
  <c r="Z38" i="14" s="1"/>
  <c r="X37" i="14"/>
  <c r="N63" i="14"/>
  <c r="T63" i="14" s="1"/>
  <c r="M62" i="14"/>
  <c r="X13" i="14"/>
  <c r="Y14" i="14"/>
  <c r="Z37" i="7"/>
  <c r="Z15" i="6"/>
  <c r="Z66" i="9"/>
  <c r="Z66" i="12"/>
  <c r="Z40" i="9"/>
  <c r="X64" i="9"/>
  <c r="Y65" i="9"/>
  <c r="N39" i="9"/>
  <c r="T39" i="9" s="1"/>
  <c r="M38" i="9"/>
  <c r="Y39" i="9"/>
  <c r="X38" i="9"/>
  <c r="M64" i="9"/>
  <c r="N65" i="9"/>
  <c r="T65" i="9" s="1"/>
  <c r="Z66" i="8"/>
  <c r="Z66" i="7"/>
  <c r="X61" i="13"/>
  <c r="Y62" i="13"/>
  <c r="N13" i="13"/>
  <c r="T13" i="13" s="1"/>
  <c r="M12" i="13"/>
  <c r="Z14" i="13"/>
  <c r="Y13" i="13"/>
  <c r="X12" i="13"/>
  <c r="N37" i="13"/>
  <c r="T37" i="13" s="1"/>
  <c r="M36" i="13"/>
  <c r="N62" i="13"/>
  <c r="T62" i="13" s="1"/>
  <c r="M61" i="13"/>
  <c r="Y38" i="13"/>
  <c r="Z38" i="13" s="1"/>
  <c r="X37" i="13"/>
  <c r="Z63" i="13"/>
  <c r="X64" i="12"/>
  <c r="Y65" i="12"/>
  <c r="Y12" i="12"/>
  <c r="Z12" i="12" s="1"/>
  <c r="X11" i="12"/>
  <c r="N65" i="12"/>
  <c r="T65" i="12" s="1"/>
  <c r="M64" i="12"/>
  <c r="X36" i="12"/>
  <c r="Y37" i="12"/>
  <c r="N11" i="12"/>
  <c r="T11" i="12" s="1"/>
  <c r="M10" i="12"/>
  <c r="N37" i="12"/>
  <c r="T37" i="12" s="1"/>
  <c r="M36" i="12"/>
  <c r="N37" i="11"/>
  <c r="T37" i="11" s="1"/>
  <c r="M36" i="11"/>
  <c r="Y38" i="11"/>
  <c r="Z38" i="11" s="1"/>
  <c r="X37" i="11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14" i="9"/>
  <c r="T14" i="9" s="1"/>
  <c r="M13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Z65" i="7" s="1"/>
  <c r="M64" i="7"/>
  <c r="N36" i="7"/>
  <c r="T36" i="7" s="1"/>
  <c r="M35" i="7"/>
  <c r="N14" i="6"/>
  <c r="T14" i="6" s="1"/>
  <c r="M13" i="6"/>
  <c r="X36" i="6"/>
  <c r="Y37" i="6"/>
  <c r="N65" i="6"/>
  <c r="T65" i="6" s="1"/>
  <c r="M64" i="6"/>
  <c r="Y14" i="6"/>
  <c r="X13" i="6"/>
  <c r="Z38" i="6"/>
  <c r="X64" i="6"/>
  <c r="Y65" i="6"/>
  <c r="N37" i="6"/>
  <c r="T37" i="6" s="1"/>
  <c r="Z37" i="6" s="1"/>
  <c r="M36" i="6"/>
  <c r="N37" i="5"/>
  <c r="T37" i="5" s="1"/>
  <c r="M36" i="5"/>
  <c r="N64" i="5"/>
  <c r="T64" i="5" s="1"/>
  <c r="M63" i="5"/>
  <c r="N13" i="5"/>
  <c r="T13" i="5" s="1"/>
  <c r="Z13" i="5" s="1"/>
  <c r="M12" i="5"/>
  <c r="Y13" i="5"/>
  <c r="X12" i="5"/>
  <c r="X37" i="5"/>
  <c r="Y38" i="5"/>
  <c r="Z38" i="5" s="1"/>
  <c r="X64" i="5"/>
  <c r="Y65" i="5"/>
  <c r="Z65" i="5" s="1"/>
  <c r="Z14" i="5"/>
  <c r="N60" i="16" l="1"/>
  <c r="T60" i="16" s="1"/>
  <c r="M59" i="16"/>
  <c r="N13" i="16"/>
  <c r="T13" i="16" s="1"/>
  <c r="M12" i="16"/>
  <c r="Y36" i="16"/>
  <c r="X35" i="16"/>
  <c r="Y61" i="16"/>
  <c r="Z61" i="16" s="1"/>
  <c r="X60" i="16"/>
  <c r="N36" i="16"/>
  <c r="T36" i="16" s="1"/>
  <c r="Z36" i="16" s="1"/>
  <c r="M35" i="16"/>
  <c r="X12" i="16"/>
  <c r="Y13" i="16"/>
  <c r="Z37" i="16"/>
  <c r="X63" i="15"/>
  <c r="Y64" i="15"/>
  <c r="N36" i="15"/>
  <c r="T36" i="15" s="1"/>
  <c r="M35" i="15"/>
  <c r="Y13" i="15"/>
  <c r="X12" i="15"/>
  <c r="Y37" i="15"/>
  <c r="Z37" i="15" s="1"/>
  <c r="X36" i="15"/>
  <c r="N64" i="15"/>
  <c r="T64" i="15" s="1"/>
  <c r="M63" i="15"/>
  <c r="Z65" i="15"/>
  <c r="N13" i="15"/>
  <c r="T13" i="15" s="1"/>
  <c r="M12" i="15"/>
  <c r="Z36" i="7"/>
  <c r="Z63" i="14"/>
  <c r="N62" i="14"/>
  <c r="T62" i="14" s="1"/>
  <c r="M61" i="14"/>
  <c r="X61" i="14"/>
  <c r="Y62" i="14"/>
  <c r="N13" i="14"/>
  <c r="T13" i="14" s="1"/>
  <c r="M12" i="14"/>
  <c r="Y37" i="14"/>
  <c r="Z37" i="14" s="1"/>
  <c r="X36" i="14"/>
  <c r="Z14" i="14"/>
  <c r="X12" i="14"/>
  <c r="Y13" i="14"/>
  <c r="N36" i="14"/>
  <c r="T36" i="14" s="1"/>
  <c r="M35" i="14"/>
  <c r="Z14" i="10"/>
  <c r="Z14" i="9"/>
  <c r="Z62" i="13"/>
  <c r="Z39" i="9"/>
  <c r="Z65" i="11"/>
  <c r="Z63" i="10"/>
  <c r="N64" i="9"/>
  <c r="T64" i="9" s="1"/>
  <c r="M63" i="9"/>
  <c r="X37" i="9"/>
  <c r="Y38" i="9"/>
  <c r="X63" i="9"/>
  <c r="Y64" i="9"/>
  <c r="Z65" i="9"/>
  <c r="N38" i="9"/>
  <c r="T38" i="9" s="1"/>
  <c r="M37" i="9"/>
  <c r="N12" i="13"/>
  <c r="T12" i="13" s="1"/>
  <c r="M11" i="13"/>
  <c r="N61" i="13"/>
  <c r="T61" i="13" s="1"/>
  <c r="M60" i="13"/>
  <c r="Y12" i="13"/>
  <c r="X11" i="13"/>
  <c r="Z13" i="13"/>
  <c r="Y37" i="13"/>
  <c r="Z37" i="13" s="1"/>
  <c r="X36" i="13"/>
  <c r="N36" i="13"/>
  <c r="T36" i="13" s="1"/>
  <c r="M35" i="13"/>
  <c r="X60" i="13"/>
  <c r="Y61" i="13"/>
  <c r="Z37" i="12"/>
  <c r="X35" i="12"/>
  <c r="Y36" i="12"/>
  <c r="N36" i="12"/>
  <c r="T36" i="12" s="1"/>
  <c r="Z36" i="12" s="1"/>
  <c r="M35" i="12"/>
  <c r="N10" i="12"/>
  <c r="T10" i="12" s="1"/>
  <c r="M9" i="12"/>
  <c r="N64" i="12"/>
  <c r="T64" i="12" s="1"/>
  <c r="M63" i="12"/>
  <c r="Y11" i="12"/>
  <c r="Z11" i="12" s="1"/>
  <c r="X10" i="12"/>
  <c r="Z65" i="12"/>
  <c r="X63" i="12"/>
  <c r="Y64" i="12"/>
  <c r="Y37" i="11"/>
  <c r="X36" i="11"/>
  <c r="N11" i="11"/>
  <c r="T11" i="11" s="1"/>
  <c r="M10" i="11"/>
  <c r="X63" i="11"/>
  <c r="Y64" i="11"/>
  <c r="N36" i="11"/>
  <c r="T36" i="11" s="1"/>
  <c r="M35" i="11"/>
  <c r="Y12" i="11"/>
  <c r="Z12" i="11" s="1"/>
  <c r="X11" i="11"/>
  <c r="N64" i="11"/>
  <c r="T64" i="11" s="1"/>
  <c r="M63" i="11"/>
  <c r="Z37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Y13" i="9"/>
  <c r="X12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Z64" i="8" s="1"/>
  <c r="M63" i="8"/>
  <c r="Y13" i="8"/>
  <c r="X12" i="8"/>
  <c r="Z13" i="8"/>
  <c r="Y35" i="7"/>
  <c r="X34" i="7"/>
  <c r="N13" i="7"/>
  <c r="T13" i="7" s="1"/>
  <c r="M12" i="7"/>
  <c r="N64" i="7"/>
  <c r="T64" i="7" s="1"/>
  <c r="M63" i="7"/>
  <c r="Z14" i="7"/>
  <c r="N35" i="7"/>
  <c r="T35" i="7" s="1"/>
  <c r="Z35" i="7" s="1"/>
  <c r="M34" i="7"/>
  <c r="Y13" i="7"/>
  <c r="X12" i="7"/>
  <c r="X63" i="7"/>
  <c r="Y64" i="7"/>
  <c r="Y13" i="6"/>
  <c r="X12" i="6"/>
  <c r="X35" i="6"/>
  <c r="Y36" i="6"/>
  <c r="X63" i="6"/>
  <c r="Y64" i="6"/>
  <c r="N64" i="6"/>
  <c r="T64" i="6" s="1"/>
  <c r="M63" i="6"/>
  <c r="N13" i="6"/>
  <c r="T13" i="6" s="1"/>
  <c r="Z13" i="6" s="1"/>
  <c r="M12" i="6"/>
  <c r="N36" i="6"/>
  <c r="T36" i="6" s="1"/>
  <c r="M35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Z13" i="16" l="1"/>
  <c r="Y12" i="16"/>
  <c r="X11" i="16"/>
  <c r="N12" i="16"/>
  <c r="T12" i="16" s="1"/>
  <c r="Z12" i="16" s="1"/>
  <c r="M11" i="16"/>
  <c r="N35" i="16"/>
  <c r="T35" i="16" s="1"/>
  <c r="M34" i="16"/>
  <c r="Y60" i="16"/>
  <c r="Z60" i="16" s="1"/>
  <c r="X59" i="16"/>
  <c r="X34" i="16"/>
  <c r="Y35" i="16"/>
  <c r="N59" i="16"/>
  <c r="T59" i="16" s="1"/>
  <c r="M58" i="16"/>
  <c r="Z13" i="15"/>
  <c r="Z64" i="15"/>
  <c r="N12" i="15"/>
  <c r="T12" i="15" s="1"/>
  <c r="M11" i="15"/>
  <c r="Y12" i="15"/>
  <c r="X11" i="15"/>
  <c r="N35" i="15"/>
  <c r="T35" i="15" s="1"/>
  <c r="M34" i="15"/>
  <c r="N63" i="15"/>
  <c r="T63" i="15" s="1"/>
  <c r="M62" i="15"/>
  <c r="Y36" i="15"/>
  <c r="Z36" i="15" s="1"/>
  <c r="X35" i="15"/>
  <c r="X62" i="15"/>
  <c r="Y63" i="15"/>
  <c r="Z64" i="11"/>
  <c r="X11" i="14"/>
  <c r="Y12" i="14"/>
  <c r="N12" i="14"/>
  <c r="T12" i="14" s="1"/>
  <c r="M11" i="14"/>
  <c r="N61" i="14"/>
  <c r="T61" i="14" s="1"/>
  <c r="M60" i="14"/>
  <c r="X60" i="14"/>
  <c r="Y61" i="14"/>
  <c r="N35" i="14"/>
  <c r="T35" i="14" s="1"/>
  <c r="M34" i="14"/>
  <c r="Z13" i="14"/>
  <c r="Y36" i="14"/>
  <c r="Z36" i="14" s="1"/>
  <c r="X35" i="14"/>
  <c r="Z62" i="14"/>
  <c r="Z13" i="10"/>
  <c r="Z64" i="6"/>
  <c r="Z64" i="12"/>
  <c r="Z38" i="9"/>
  <c r="Z64" i="9"/>
  <c r="Z61" i="13"/>
  <c r="Y37" i="9"/>
  <c r="X36" i="9"/>
  <c r="M62" i="9"/>
  <c r="N63" i="9"/>
  <c r="T63" i="9" s="1"/>
  <c r="N37" i="9"/>
  <c r="T37" i="9" s="1"/>
  <c r="Z37" i="9" s="1"/>
  <c r="M36" i="9"/>
  <c r="Y63" i="9"/>
  <c r="X62" i="9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59" i="13"/>
  <c r="Y60" i="13"/>
  <c r="N60" i="13"/>
  <c r="T60" i="13" s="1"/>
  <c r="M59" i="13"/>
  <c r="N9" i="12"/>
  <c r="T9" i="12" s="1"/>
  <c r="M8" i="12"/>
  <c r="X62" i="12"/>
  <c r="Y63" i="12"/>
  <c r="Z10" i="12"/>
  <c r="X34" i="12"/>
  <c r="Y35" i="12"/>
  <c r="Y10" i="12"/>
  <c r="X9" i="12"/>
  <c r="N63" i="12"/>
  <c r="T63" i="12" s="1"/>
  <c r="M62" i="12"/>
  <c r="N35" i="12"/>
  <c r="T35" i="12" s="1"/>
  <c r="M34" i="12"/>
  <c r="Y11" i="11"/>
  <c r="Z11" i="11" s="1"/>
  <c r="X10" i="11"/>
  <c r="X62" i="11"/>
  <c r="Y63" i="11"/>
  <c r="Y36" i="11"/>
  <c r="Z36" i="11" s="1"/>
  <c r="X35" i="11"/>
  <c r="N10" i="11"/>
  <c r="T10" i="11" s="1"/>
  <c r="M9" i="11"/>
  <c r="N63" i="11"/>
  <c r="T63" i="11" s="1"/>
  <c r="M62" i="11"/>
  <c r="N35" i="11"/>
  <c r="T35" i="11" s="1"/>
  <c r="M34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Z13" i="9"/>
  <c r="Y12" i="9"/>
  <c r="X11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35" i="6"/>
  <c r="T35" i="6" s="1"/>
  <c r="Z35" i="6" s="1"/>
  <c r="M34" i="6"/>
  <c r="N63" i="6"/>
  <c r="T63" i="6" s="1"/>
  <c r="M62" i="6"/>
  <c r="Z36" i="6"/>
  <c r="X34" i="6"/>
  <c r="Y35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N58" i="16" l="1"/>
  <c r="T58" i="16" s="1"/>
  <c r="M57" i="16"/>
  <c r="N34" i="16"/>
  <c r="T34" i="16" s="1"/>
  <c r="M33" i="16"/>
  <c r="Z35" i="16"/>
  <c r="Y59" i="16"/>
  <c r="X58" i="16"/>
  <c r="N11" i="16"/>
  <c r="T11" i="16" s="1"/>
  <c r="Z11" i="16" s="1"/>
  <c r="M10" i="16"/>
  <c r="Z59" i="16"/>
  <c r="X33" i="16"/>
  <c r="Y34" i="16"/>
  <c r="X10" i="16"/>
  <c r="Y11" i="16"/>
  <c r="Z63" i="15"/>
  <c r="N62" i="15"/>
  <c r="T62" i="15" s="1"/>
  <c r="M61" i="15"/>
  <c r="N34" i="15"/>
  <c r="T34" i="15" s="1"/>
  <c r="M33" i="15"/>
  <c r="X61" i="15"/>
  <c r="Y62" i="15"/>
  <c r="Y35" i="15"/>
  <c r="Z35" i="15" s="1"/>
  <c r="X34" i="15"/>
  <c r="N11" i="15"/>
  <c r="T11" i="15" s="1"/>
  <c r="M10" i="15"/>
  <c r="Y11" i="15"/>
  <c r="X10" i="15"/>
  <c r="Z12" i="15"/>
  <c r="Z34" i="7"/>
  <c r="N11" i="14"/>
  <c r="T11" i="14" s="1"/>
  <c r="M10" i="14"/>
  <c r="X59" i="14"/>
  <c r="Y60" i="14"/>
  <c r="Z12" i="14"/>
  <c r="Y35" i="14"/>
  <c r="Z35" i="14" s="1"/>
  <c r="X34" i="14"/>
  <c r="N34" i="14"/>
  <c r="T34" i="14" s="1"/>
  <c r="M33" i="14"/>
  <c r="N60" i="14"/>
  <c r="T60" i="14" s="1"/>
  <c r="M59" i="14"/>
  <c r="Z61" i="14"/>
  <c r="X10" i="14"/>
  <c r="Y11" i="14"/>
  <c r="Z11" i="13"/>
  <c r="Z12" i="6"/>
  <c r="Z63" i="12"/>
  <c r="Y62" i="9"/>
  <c r="X61" i="9"/>
  <c r="Z63" i="9"/>
  <c r="N62" i="9"/>
  <c r="T62" i="9" s="1"/>
  <c r="M61" i="9"/>
  <c r="N36" i="9"/>
  <c r="T36" i="9" s="1"/>
  <c r="M35" i="9"/>
  <c r="X35" i="9"/>
  <c r="Y36" i="9"/>
  <c r="Z63" i="8"/>
  <c r="Z63" i="7"/>
  <c r="Y10" i="13"/>
  <c r="X9" i="13"/>
  <c r="N59" i="13"/>
  <c r="T59" i="13" s="1"/>
  <c r="M58" i="13"/>
  <c r="X58" i="13"/>
  <c r="Y59" i="13"/>
  <c r="N34" i="13"/>
  <c r="T34" i="13" s="1"/>
  <c r="M33" i="13"/>
  <c r="Z60" i="13"/>
  <c r="Y35" i="13"/>
  <c r="Z35" i="13" s="1"/>
  <c r="X34" i="13"/>
  <c r="N10" i="13"/>
  <c r="T10" i="13" s="1"/>
  <c r="M9" i="13"/>
  <c r="X33" i="12"/>
  <c r="Y34" i="12"/>
  <c r="N34" i="12"/>
  <c r="T34" i="12" s="1"/>
  <c r="M33" i="12"/>
  <c r="Z35" i="12"/>
  <c r="N62" i="12"/>
  <c r="T62" i="12" s="1"/>
  <c r="M61" i="12"/>
  <c r="X61" i="12"/>
  <c r="Y62" i="12"/>
  <c r="N8" i="12"/>
  <c r="T8" i="12" s="1"/>
  <c r="M7" i="12"/>
  <c r="Y9" i="12"/>
  <c r="Z9" i="12" s="1"/>
  <c r="X8" i="12"/>
  <c r="N62" i="11"/>
  <c r="T62" i="11" s="1"/>
  <c r="M61" i="11"/>
  <c r="X61" i="11"/>
  <c r="Y62" i="11"/>
  <c r="Z63" i="11"/>
  <c r="Y35" i="11"/>
  <c r="Z35" i="11" s="1"/>
  <c r="X34" i="11"/>
  <c r="Y10" i="11"/>
  <c r="Z10" i="11" s="1"/>
  <c r="X9" i="11"/>
  <c r="N34" i="11"/>
  <c r="T34" i="11" s="1"/>
  <c r="M33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Z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33" i="6"/>
  <c r="Y34" i="6"/>
  <c r="N34" i="6"/>
  <c r="T34" i="6" s="1"/>
  <c r="M33" i="6"/>
  <c r="X61" i="6"/>
  <c r="Y62" i="6"/>
  <c r="N11" i="6"/>
  <c r="T11" i="6" s="1"/>
  <c r="Z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Y58" i="16" l="1"/>
  <c r="X57" i="16"/>
  <c r="N10" i="16"/>
  <c r="T10" i="16" s="1"/>
  <c r="Z10" i="16" s="1"/>
  <c r="M9" i="16"/>
  <c r="N33" i="16"/>
  <c r="T33" i="16" s="1"/>
  <c r="M32" i="16"/>
  <c r="Z34" i="16"/>
  <c r="N57" i="16"/>
  <c r="T57" i="16" s="1"/>
  <c r="M56" i="16"/>
  <c r="Y33" i="16"/>
  <c r="X32" i="16"/>
  <c r="X9" i="16"/>
  <c r="Y10" i="16"/>
  <c r="Z58" i="16"/>
  <c r="Y34" i="15"/>
  <c r="X33" i="15"/>
  <c r="Y10" i="15"/>
  <c r="X9" i="15"/>
  <c r="N33" i="15"/>
  <c r="T33" i="15" s="1"/>
  <c r="M32" i="15"/>
  <c r="Z34" i="15"/>
  <c r="N10" i="15"/>
  <c r="T10" i="15" s="1"/>
  <c r="Z10" i="15" s="1"/>
  <c r="M9" i="15"/>
  <c r="N61" i="15"/>
  <c r="T61" i="15" s="1"/>
  <c r="M60" i="15"/>
  <c r="Y61" i="15"/>
  <c r="X60" i="15"/>
  <c r="Z11" i="15"/>
  <c r="Z62" i="15"/>
  <c r="Z60" i="14"/>
  <c r="Z11" i="14"/>
  <c r="N59" i="14"/>
  <c r="T59" i="14" s="1"/>
  <c r="M58" i="14"/>
  <c r="Y34" i="14"/>
  <c r="Z34" i="14" s="1"/>
  <c r="X33" i="14"/>
  <c r="X58" i="14"/>
  <c r="Y59" i="14"/>
  <c r="X9" i="14"/>
  <c r="Y10" i="14"/>
  <c r="N10" i="14"/>
  <c r="T10" i="14" s="1"/>
  <c r="M9" i="14"/>
  <c r="N33" i="14"/>
  <c r="T33" i="14" s="1"/>
  <c r="M32" i="14"/>
  <c r="Z10" i="13"/>
  <c r="Z62" i="7"/>
  <c r="Z60" i="10"/>
  <c r="Y35" i="9"/>
  <c r="X34" i="9"/>
  <c r="M34" i="9"/>
  <c r="N35" i="9"/>
  <c r="T35" i="9" s="1"/>
  <c r="Z36" i="9"/>
  <c r="X60" i="9"/>
  <c r="Y61" i="9"/>
  <c r="M60" i="9"/>
  <c r="N61" i="9"/>
  <c r="T61" i="9" s="1"/>
  <c r="Z62" i="9"/>
  <c r="Z34" i="6"/>
  <c r="Z59" i="13"/>
  <c r="N9" i="13"/>
  <c r="T9" i="13" s="1"/>
  <c r="M8" i="13"/>
  <c r="X57" i="13"/>
  <c r="Y58" i="13"/>
  <c r="X8" i="13"/>
  <c r="Y9" i="13"/>
  <c r="Y34" i="13"/>
  <c r="Z34" i="13" s="1"/>
  <c r="X33" i="13"/>
  <c r="N58" i="13"/>
  <c r="T58" i="13" s="1"/>
  <c r="M57" i="13"/>
  <c r="N33" i="13"/>
  <c r="T33" i="13" s="1"/>
  <c r="M32" i="13"/>
  <c r="X60" i="12"/>
  <c r="Y61" i="12"/>
  <c r="N33" i="12"/>
  <c r="T33" i="12" s="1"/>
  <c r="M32" i="12"/>
  <c r="N7" i="12"/>
  <c r="T7" i="12" s="1"/>
  <c r="M6" i="12"/>
  <c r="N61" i="12"/>
  <c r="T61" i="12" s="1"/>
  <c r="M60" i="12"/>
  <c r="Z34" i="12"/>
  <c r="Z62" i="12"/>
  <c r="Y8" i="12"/>
  <c r="Z8" i="12" s="1"/>
  <c r="X7" i="12"/>
  <c r="X32" i="12"/>
  <c r="Y33" i="12"/>
  <c r="X60" i="11"/>
  <c r="Y61" i="11"/>
  <c r="Y34" i="11"/>
  <c r="Z34" i="11" s="1"/>
  <c r="X33" i="11"/>
  <c r="Y9" i="11"/>
  <c r="Z9" i="11" s="1"/>
  <c r="X8" i="11"/>
  <c r="N61" i="11"/>
  <c r="T61" i="11" s="1"/>
  <c r="M60" i="11"/>
  <c r="N8" i="11"/>
  <c r="T8" i="11" s="1"/>
  <c r="M7" i="11"/>
  <c r="N33" i="11"/>
  <c r="T33" i="11" s="1"/>
  <c r="M32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Y10" i="9"/>
  <c r="X9" i="9"/>
  <c r="N10" i="9"/>
  <c r="T10" i="9" s="1"/>
  <c r="M9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X32" i="6"/>
  <c r="Y33" i="6"/>
  <c r="N61" i="6"/>
  <c r="T61" i="6" s="1"/>
  <c r="M60" i="6"/>
  <c r="N10" i="6"/>
  <c r="T10" i="6" s="1"/>
  <c r="M9" i="6"/>
  <c r="N33" i="6"/>
  <c r="T33" i="6" s="1"/>
  <c r="M32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X31" i="16" l="1"/>
  <c r="Y32" i="16"/>
  <c r="N56" i="16"/>
  <c r="T56" i="16" s="1"/>
  <c r="M55" i="16"/>
  <c r="Z57" i="16"/>
  <c r="N32" i="16"/>
  <c r="T32" i="16" s="1"/>
  <c r="Z32" i="16" s="1"/>
  <c r="M31" i="16"/>
  <c r="Z33" i="16"/>
  <c r="Y9" i="16"/>
  <c r="X8" i="16"/>
  <c r="N9" i="16"/>
  <c r="T9" i="16" s="1"/>
  <c r="Z9" i="16" s="1"/>
  <c r="M8" i="16"/>
  <c r="Y57" i="16"/>
  <c r="X56" i="16"/>
  <c r="Y60" i="15"/>
  <c r="X59" i="15"/>
  <c r="Y33" i="15"/>
  <c r="X32" i="15"/>
  <c r="N32" i="15"/>
  <c r="T32" i="15" s="1"/>
  <c r="M31" i="15"/>
  <c r="Z33" i="15"/>
  <c r="Y9" i="15"/>
  <c r="X8" i="15"/>
  <c r="N60" i="15"/>
  <c r="T60" i="15" s="1"/>
  <c r="Z60" i="15" s="1"/>
  <c r="M59" i="15"/>
  <c r="Z61" i="15"/>
  <c r="N9" i="15"/>
  <c r="T9" i="15" s="1"/>
  <c r="M8" i="15"/>
  <c r="Z10" i="7"/>
  <c r="Z58" i="13"/>
  <c r="Z10" i="9"/>
  <c r="Z32" i="7"/>
  <c r="Z10" i="6"/>
  <c r="Z10" i="14"/>
  <c r="X8" i="14"/>
  <c r="Y9" i="14"/>
  <c r="N9" i="14"/>
  <c r="T9" i="14" s="1"/>
  <c r="M8" i="14"/>
  <c r="N58" i="14"/>
  <c r="T58" i="14" s="1"/>
  <c r="M57" i="14"/>
  <c r="X57" i="14"/>
  <c r="Y58" i="14"/>
  <c r="Z59" i="14"/>
  <c r="N32" i="14"/>
  <c r="T32" i="14" s="1"/>
  <c r="M31" i="14"/>
  <c r="Y33" i="14"/>
  <c r="Z33" i="14" s="1"/>
  <c r="X32" i="14"/>
  <c r="Z61" i="9"/>
  <c r="Z9" i="5"/>
  <c r="Z61" i="12"/>
  <c r="Z35" i="9"/>
  <c r="Z61" i="11"/>
  <c r="M59" i="9"/>
  <c r="N60" i="9"/>
  <c r="T60" i="9" s="1"/>
  <c r="N34" i="9"/>
  <c r="T34" i="9" s="1"/>
  <c r="M33" i="9"/>
  <c r="Y34" i="9"/>
  <c r="X33" i="9"/>
  <c r="X59" i="9"/>
  <c r="Y60" i="9"/>
  <c r="Z61" i="7"/>
  <c r="X56" i="13"/>
  <c r="Y57" i="13"/>
  <c r="N57" i="13"/>
  <c r="T57" i="13" s="1"/>
  <c r="M56" i="13"/>
  <c r="N8" i="13"/>
  <c r="T8" i="13" s="1"/>
  <c r="Z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N32" i="12"/>
  <c r="T32" i="12" s="1"/>
  <c r="Z32" i="12" s="1"/>
  <c r="M31" i="12"/>
  <c r="Z33" i="12"/>
  <c r="Y7" i="12"/>
  <c r="X6" i="12"/>
  <c r="X31" i="12"/>
  <c r="Y32" i="12"/>
  <c r="N6" i="12"/>
  <c r="T6" i="12" s="1"/>
  <c r="M5" i="12"/>
  <c r="Z7" i="12"/>
  <c r="X59" i="12"/>
  <c r="Y60" i="12"/>
  <c r="N7" i="11"/>
  <c r="T7" i="11" s="1"/>
  <c r="M6" i="11"/>
  <c r="Y33" i="11"/>
  <c r="Z33" i="11" s="1"/>
  <c r="X32" i="11"/>
  <c r="Y8" i="11"/>
  <c r="Z8" i="11" s="1"/>
  <c r="X7" i="11"/>
  <c r="N32" i="11"/>
  <c r="T32" i="11" s="1"/>
  <c r="M31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N9" i="9"/>
  <c r="T9" i="9" s="1"/>
  <c r="Z9" i="9" s="1"/>
  <c r="M8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32" i="6"/>
  <c r="T32" i="6" s="1"/>
  <c r="M31" i="6"/>
  <c r="N60" i="6"/>
  <c r="T60" i="6" s="1"/>
  <c r="M59" i="6"/>
  <c r="Y9" i="6"/>
  <c r="X8" i="6"/>
  <c r="Z33" i="6"/>
  <c r="Z61" i="6"/>
  <c r="X59" i="6"/>
  <c r="Y60" i="6"/>
  <c r="X31" i="6"/>
  <c r="Y32" i="6"/>
  <c r="Y8" i="5"/>
  <c r="X7" i="5"/>
  <c r="N32" i="5"/>
  <c r="T32" i="5" s="1"/>
  <c r="M31" i="5"/>
  <c r="N8" i="5"/>
  <c r="T8" i="5" s="1"/>
  <c r="Z8" i="5" s="1"/>
  <c r="M7" i="5"/>
  <c r="Y33" i="5"/>
  <c r="Z33" i="5" s="1"/>
  <c r="X32" i="5"/>
  <c r="N59" i="5"/>
  <c r="T59" i="5" s="1"/>
  <c r="M58" i="5"/>
  <c r="X59" i="5"/>
  <c r="Y60" i="5"/>
  <c r="Z60" i="5" s="1"/>
  <c r="X7" i="16" l="1"/>
  <c r="Y8" i="16"/>
  <c r="N31" i="16"/>
  <c r="T31" i="16" s="1"/>
  <c r="M30" i="16"/>
  <c r="N55" i="16"/>
  <c r="T55" i="16" s="1"/>
  <c r="M54" i="16"/>
  <c r="N54" i="16" s="1"/>
  <c r="N8" i="16"/>
  <c r="T8" i="16" s="1"/>
  <c r="Z8" i="16" s="1"/>
  <c r="M7" i="16"/>
  <c r="Y56" i="16"/>
  <c r="Z56" i="16" s="1"/>
  <c r="X55" i="16"/>
  <c r="X30" i="16"/>
  <c r="Y31" i="16"/>
  <c r="Z9" i="15"/>
  <c r="N59" i="15"/>
  <c r="T59" i="15" s="1"/>
  <c r="M58" i="15"/>
  <c r="N8" i="15"/>
  <c r="T8" i="15" s="1"/>
  <c r="M7" i="15"/>
  <c r="X58" i="15"/>
  <c r="Y59" i="15"/>
  <c r="N31" i="15"/>
  <c r="T31" i="15" s="1"/>
  <c r="M30" i="15"/>
  <c r="Y32" i="15"/>
  <c r="Z32" i="15" s="1"/>
  <c r="X31" i="15"/>
  <c r="Y8" i="15"/>
  <c r="X7" i="15"/>
  <c r="Z60" i="8"/>
  <c r="Z58" i="14"/>
  <c r="Z9" i="7"/>
  <c r="Z9" i="6"/>
  <c r="Z9" i="14"/>
  <c r="N31" i="14"/>
  <c r="T31" i="14" s="1"/>
  <c r="M30" i="14"/>
  <c r="X56" i="14"/>
  <c r="Y57" i="14"/>
  <c r="N57" i="14"/>
  <c r="T57" i="14" s="1"/>
  <c r="M56" i="14"/>
  <c r="X7" i="14"/>
  <c r="Y8" i="14"/>
  <c r="Y32" i="14"/>
  <c r="Z32" i="14" s="1"/>
  <c r="X31" i="14"/>
  <c r="N8" i="14"/>
  <c r="T8" i="14" s="1"/>
  <c r="M7" i="14"/>
  <c r="Z9" i="10"/>
  <c r="Z60" i="11"/>
  <c r="Z60" i="9"/>
  <c r="Z34" i="9"/>
  <c r="Z57" i="13"/>
  <c r="N33" i="9"/>
  <c r="T33" i="9" s="1"/>
  <c r="M32" i="9"/>
  <c r="X58" i="9"/>
  <c r="Y59" i="9"/>
  <c r="Y33" i="9"/>
  <c r="X32" i="9"/>
  <c r="M58" i="9"/>
  <c r="N59" i="9"/>
  <c r="T59" i="9" s="1"/>
  <c r="N31" i="13"/>
  <c r="T31" i="13" s="1"/>
  <c r="M30" i="13"/>
  <c r="X6" i="13"/>
  <c r="Y7" i="13"/>
  <c r="X55" i="13"/>
  <c r="Y56" i="13"/>
  <c r="N7" i="13"/>
  <c r="T7" i="13" s="1"/>
  <c r="M6" i="13"/>
  <c r="Y32" i="13"/>
  <c r="Z32" i="13" s="1"/>
  <c r="X31" i="13"/>
  <c r="N56" i="13"/>
  <c r="T56" i="13" s="1"/>
  <c r="M55" i="13"/>
  <c r="X30" i="12"/>
  <c r="Y31" i="12"/>
  <c r="N31" i="12"/>
  <c r="T31" i="12" s="1"/>
  <c r="M30" i="12"/>
  <c r="N5" i="12"/>
  <c r="T5" i="12" s="1"/>
  <c r="M4" i="12"/>
  <c r="N4" i="12" s="1"/>
  <c r="Y6" i="12"/>
  <c r="Z6" i="12" s="1"/>
  <c r="X5" i="12"/>
  <c r="N59" i="12"/>
  <c r="T59" i="12" s="1"/>
  <c r="M58" i="12"/>
  <c r="X58" i="12"/>
  <c r="Y59" i="12"/>
  <c r="Z60" i="12"/>
  <c r="N59" i="11"/>
  <c r="T59" i="11" s="1"/>
  <c r="Z59" i="11" s="1"/>
  <c r="M58" i="11"/>
  <c r="Y32" i="11"/>
  <c r="X31" i="11"/>
  <c r="Y7" i="11"/>
  <c r="Z7" i="11" s="1"/>
  <c r="X6" i="11"/>
  <c r="N6" i="11"/>
  <c r="T6" i="11" s="1"/>
  <c r="M5" i="11"/>
  <c r="Z32" i="11"/>
  <c r="X58" i="11"/>
  <c r="Y59" i="11"/>
  <c r="N31" i="11"/>
  <c r="T31" i="11" s="1"/>
  <c r="M30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Y8" i="9"/>
  <c r="X7" i="9"/>
  <c r="N8" i="9"/>
  <c r="T8" i="9" s="1"/>
  <c r="Z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N31" i="6"/>
  <c r="T31" i="6" s="1"/>
  <c r="M30" i="6"/>
  <c r="X58" i="6"/>
  <c r="Y59" i="6"/>
  <c r="Z32" i="6"/>
  <c r="N59" i="6"/>
  <c r="T59" i="6" s="1"/>
  <c r="M58" i="6"/>
  <c r="X30" i="6"/>
  <c r="Y31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Z31" i="16" l="1"/>
  <c r="E80" i="16"/>
  <c r="T54" i="16"/>
  <c r="Y30" i="16"/>
  <c r="X29" i="16"/>
  <c r="Y29" i="16" s="1"/>
  <c r="F79" i="16" s="1"/>
  <c r="N7" i="16"/>
  <c r="T7" i="16" s="1"/>
  <c r="M6" i="16"/>
  <c r="X54" i="16"/>
  <c r="Y54" i="16" s="1"/>
  <c r="F80" i="16" s="1"/>
  <c r="Y55" i="16"/>
  <c r="Z55" i="16" s="1"/>
  <c r="N30" i="16"/>
  <c r="T30" i="16" s="1"/>
  <c r="Z30" i="16" s="1"/>
  <c r="M29" i="16"/>
  <c r="N29" i="16" s="1"/>
  <c r="X6" i="16"/>
  <c r="Y7" i="16"/>
  <c r="N30" i="15"/>
  <c r="T30" i="15" s="1"/>
  <c r="M29" i="15"/>
  <c r="N29" i="15" s="1"/>
  <c r="Y7" i="15"/>
  <c r="X6" i="15"/>
  <c r="X57" i="15"/>
  <c r="Y58" i="15"/>
  <c r="N7" i="15"/>
  <c r="T7" i="15" s="1"/>
  <c r="Z7" i="15" s="1"/>
  <c r="M6" i="15"/>
  <c r="Y31" i="15"/>
  <c r="Z31" i="15" s="1"/>
  <c r="X30" i="15"/>
  <c r="Z8" i="15"/>
  <c r="N58" i="15"/>
  <c r="T58" i="15" s="1"/>
  <c r="M57" i="15"/>
  <c r="Z59" i="15"/>
  <c r="Z8" i="14"/>
  <c r="Z57" i="14"/>
  <c r="Z56" i="13"/>
  <c r="Z7" i="13"/>
  <c r="Z59" i="12"/>
  <c r="Z7" i="5"/>
  <c r="X6" i="14"/>
  <c r="Y7" i="14"/>
  <c r="X30" i="14"/>
  <c r="Y31" i="14"/>
  <c r="Z31" i="14" s="1"/>
  <c r="N56" i="14"/>
  <c r="T56" i="14" s="1"/>
  <c r="M55" i="14"/>
  <c r="X55" i="14"/>
  <c r="Y56" i="14"/>
  <c r="N30" i="14"/>
  <c r="T30" i="14" s="1"/>
  <c r="M29" i="14"/>
  <c r="N29" i="14" s="1"/>
  <c r="N7" i="14"/>
  <c r="T7" i="14" s="1"/>
  <c r="M6" i="14"/>
  <c r="Z30" i="7"/>
  <c r="Z8" i="6"/>
  <c r="M57" i="9"/>
  <c r="N58" i="9"/>
  <c r="T58" i="9" s="1"/>
  <c r="Y32" i="9"/>
  <c r="X31" i="9"/>
  <c r="N32" i="9"/>
  <c r="T32" i="9" s="1"/>
  <c r="M31" i="9"/>
  <c r="Z59" i="9"/>
  <c r="X57" i="9"/>
  <c r="Y58" i="9"/>
  <c r="Z33" i="9"/>
  <c r="Y31" i="13"/>
  <c r="X30" i="13"/>
  <c r="X5" i="13"/>
  <c r="Y6" i="13"/>
  <c r="X54" i="13"/>
  <c r="Y54" i="13" s="1"/>
  <c r="F80" i="13" s="1"/>
  <c r="Y55" i="13"/>
  <c r="N30" i="13"/>
  <c r="T30" i="13" s="1"/>
  <c r="M29" i="13"/>
  <c r="N29" i="13" s="1"/>
  <c r="N55" i="13"/>
  <c r="T55" i="13" s="1"/>
  <c r="M54" i="13"/>
  <c r="N54" i="13" s="1"/>
  <c r="N6" i="13"/>
  <c r="T6" i="13" s="1"/>
  <c r="M5" i="13"/>
  <c r="Z31" i="13"/>
  <c r="X57" i="12"/>
  <c r="Y58" i="12"/>
  <c r="Y5" i="12"/>
  <c r="Z5" i="12" s="1"/>
  <c r="X4" i="12"/>
  <c r="Y4" i="12" s="1"/>
  <c r="F78" i="12" s="1"/>
  <c r="N30" i="12"/>
  <c r="T30" i="12" s="1"/>
  <c r="M29" i="12"/>
  <c r="N29" i="12" s="1"/>
  <c r="N58" i="12"/>
  <c r="T58" i="12" s="1"/>
  <c r="M57" i="12"/>
  <c r="Z31" i="12"/>
  <c r="E78" i="12"/>
  <c r="T4" i="12"/>
  <c r="Z4" i="12" s="1"/>
  <c r="X29" i="12"/>
  <c r="Y29" i="12" s="1"/>
  <c r="F79" i="12" s="1"/>
  <c r="Y30" i="12"/>
  <c r="N5" i="11"/>
  <c r="T5" i="11" s="1"/>
  <c r="M4" i="11"/>
  <c r="N4" i="11" s="1"/>
  <c r="Y31" i="11"/>
  <c r="Z31" i="11" s="1"/>
  <c r="X30" i="11"/>
  <c r="X57" i="11"/>
  <c r="Y58" i="11"/>
  <c r="Y6" i="11"/>
  <c r="Z6" i="11" s="1"/>
  <c r="X5" i="11"/>
  <c r="N58" i="11"/>
  <c r="T58" i="11" s="1"/>
  <c r="M57" i="11"/>
  <c r="N30" i="11"/>
  <c r="T30" i="11" s="1"/>
  <c r="M29" i="11"/>
  <c r="N29" i="11" s="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N7" i="9"/>
  <c r="T7" i="9" s="1"/>
  <c r="M6" i="9"/>
  <c r="Y7" i="9"/>
  <c r="X6" i="9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X29" i="6"/>
  <c r="Y29" i="6" s="1"/>
  <c r="F79" i="6" s="1"/>
  <c r="Y30" i="6"/>
  <c r="Y7" i="6"/>
  <c r="X6" i="6"/>
  <c r="N58" i="6"/>
  <c r="T58" i="6" s="1"/>
  <c r="M57" i="6"/>
  <c r="X57" i="6"/>
  <c r="Y58" i="6"/>
  <c r="Z31" i="6"/>
  <c r="Z59" i="6"/>
  <c r="N30" i="6"/>
  <c r="T30" i="6" s="1"/>
  <c r="Z30" i="6" s="1"/>
  <c r="M29" i="6"/>
  <c r="N29" i="6" s="1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Z7" i="16" l="1"/>
  <c r="E79" i="16"/>
  <c r="G79" i="16" s="1"/>
  <c r="T29" i="16"/>
  <c r="Z29" i="16" s="1"/>
  <c r="Y6" i="16"/>
  <c r="X5" i="16"/>
  <c r="N6" i="16"/>
  <c r="T6" i="16" s="1"/>
  <c r="M5" i="16"/>
  <c r="Z54" i="16"/>
  <c r="G80" i="16"/>
  <c r="N57" i="15"/>
  <c r="T57" i="15" s="1"/>
  <c r="M56" i="15"/>
  <c r="Y57" i="15"/>
  <c r="X56" i="15"/>
  <c r="Z58" i="15"/>
  <c r="Y6" i="15"/>
  <c r="X5" i="15"/>
  <c r="Y30" i="15"/>
  <c r="Z30" i="15" s="1"/>
  <c r="X29" i="15"/>
  <c r="Y29" i="15" s="1"/>
  <c r="F79" i="15" s="1"/>
  <c r="E79" i="15"/>
  <c r="T29" i="15"/>
  <c r="Z29" i="15" s="1"/>
  <c r="N6" i="15"/>
  <c r="T6" i="15" s="1"/>
  <c r="M5" i="15"/>
  <c r="Z7" i="14"/>
  <c r="Z58" i="12"/>
  <c r="Z56" i="10"/>
  <c r="N6" i="14"/>
  <c r="T6" i="14" s="1"/>
  <c r="M5" i="14"/>
  <c r="X54" i="14"/>
  <c r="Y54" i="14" s="1"/>
  <c r="F80" i="14" s="1"/>
  <c r="Y55" i="14"/>
  <c r="X29" i="14"/>
  <c r="Y29" i="14" s="1"/>
  <c r="F79" i="14" s="1"/>
  <c r="Y30" i="14"/>
  <c r="Z30" i="14" s="1"/>
  <c r="E79" i="14"/>
  <c r="T29" i="14"/>
  <c r="N55" i="14"/>
  <c r="T55" i="14" s="1"/>
  <c r="M54" i="14"/>
  <c r="N54" i="14" s="1"/>
  <c r="Z56" i="14"/>
  <c r="X5" i="14"/>
  <c r="Y6" i="14"/>
  <c r="G78" i="12"/>
  <c r="Z7" i="9"/>
  <c r="Z6" i="5"/>
  <c r="Z58" i="9"/>
  <c r="Z55" i="13"/>
  <c r="Y31" i="9"/>
  <c r="X30" i="9"/>
  <c r="Y57" i="9"/>
  <c r="X56" i="9"/>
  <c r="M30" i="9"/>
  <c r="N31" i="9"/>
  <c r="T31" i="9" s="1"/>
  <c r="Z31" i="9" s="1"/>
  <c r="Z32" i="9"/>
  <c r="N57" i="9"/>
  <c r="T57" i="9" s="1"/>
  <c r="M56" i="9"/>
  <c r="Z58" i="8"/>
  <c r="Z6" i="13"/>
  <c r="X4" i="13"/>
  <c r="Y4" i="13" s="1"/>
  <c r="F78" i="13" s="1"/>
  <c r="Y5" i="13"/>
  <c r="E79" i="13"/>
  <c r="T29" i="13"/>
  <c r="E80" i="13"/>
  <c r="G80" i="13" s="1"/>
  <c r="T54" i="13"/>
  <c r="Z54" i="13" s="1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E79" i="12"/>
  <c r="G79" i="12" s="1"/>
  <c r="T29" i="12"/>
  <c r="Z29" i="12" s="1"/>
  <c r="Z30" i="12"/>
  <c r="X56" i="12"/>
  <c r="Y57" i="12"/>
  <c r="N57" i="11"/>
  <c r="T57" i="11" s="1"/>
  <c r="M56" i="11"/>
  <c r="Z58" i="11"/>
  <c r="X56" i="11"/>
  <c r="Y57" i="11"/>
  <c r="E78" i="11"/>
  <c r="T4" i="11"/>
  <c r="E79" i="11"/>
  <c r="T29" i="11"/>
  <c r="Y5" i="11"/>
  <c r="Z5" i="11" s="1"/>
  <c r="X4" i="11"/>
  <c r="Y4" i="11" s="1"/>
  <c r="F78" i="11" s="1"/>
  <c r="Y30" i="11"/>
  <c r="Z30" i="11" s="1"/>
  <c r="X29" i="11"/>
  <c r="Y29" i="11" s="1"/>
  <c r="F79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N6" i="9"/>
  <c r="T6" i="9" s="1"/>
  <c r="M5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Z6" i="7" s="1"/>
  <c r="M5" i="7"/>
  <c r="Z7" i="7"/>
  <c r="E79" i="6"/>
  <c r="G79" i="6" s="1"/>
  <c r="T29" i="6"/>
  <c r="Z29" i="6" s="1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Z6" i="16" l="1"/>
  <c r="N5" i="16"/>
  <c r="T5" i="16" s="1"/>
  <c r="M4" i="16"/>
  <c r="N4" i="16" s="1"/>
  <c r="X4" i="16"/>
  <c r="Y4" i="16" s="1"/>
  <c r="F78" i="16" s="1"/>
  <c r="Y5" i="16"/>
  <c r="G79" i="15"/>
  <c r="Z6" i="15"/>
  <c r="Y5" i="15"/>
  <c r="X4" i="15"/>
  <c r="Y4" i="15" s="1"/>
  <c r="F78" i="15" s="1"/>
  <c r="N5" i="15"/>
  <c r="T5" i="15" s="1"/>
  <c r="Z5" i="15" s="1"/>
  <c r="M4" i="15"/>
  <c r="N4" i="15" s="1"/>
  <c r="X55" i="15"/>
  <c r="Y56" i="15"/>
  <c r="N56" i="15"/>
  <c r="T56" i="15" s="1"/>
  <c r="M55" i="15"/>
  <c r="Z57" i="15"/>
  <c r="G79" i="14"/>
  <c r="Z57" i="6"/>
  <c r="Z29" i="14"/>
  <c r="E80" i="14"/>
  <c r="G80" i="14" s="1"/>
  <c r="T54" i="14"/>
  <c r="Z54" i="14" s="1"/>
  <c r="N5" i="14"/>
  <c r="T5" i="14" s="1"/>
  <c r="M4" i="14"/>
  <c r="N4" i="14" s="1"/>
  <c r="X4" i="14"/>
  <c r="Y4" i="14" s="1"/>
  <c r="F78" i="14" s="1"/>
  <c r="Y5" i="14"/>
  <c r="Z55" i="14"/>
  <c r="Z6" i="14"/>
  <c r="Z6" i="10"/>
  <c r="Z5" i="5"/>
  <c r="Z57" i="12"/>
  <c r="Z55" i="10"/>
  <c r="X55" i="9"/>
  <c r="Y56" i="9"/>
  <c r="Z57" i="9"/>
  <c r="Y30" i="9"/>
  <c r="X29" i="9"/>
  <c r="Y29" i="9" s="1"/>
  <c r="F79" i="9" s="1"/>
  <c r="M55" i="9"/>
  <c r="N56" i="9"/>
  <c r="T56" i="9" s="1"/>
  <c r="N30" i="9"/>
  <c r="T30" i="9" s="1"/>
  <c r="M29" i="9"/>
  <c r="N29" i="9" s="1"/>
  <c r="Z57" i="7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G79" i="11"/>
  <c r="X55" i="11"/>
  <c r="Y56" i="11"/>
  <c r="Z4" i="11"/>
  <c r="G78" i="11"/>
  <c r="N56" i="11"/>
  <c r="T56" i="11" s="1"/>
  <c r="M55" i="11"/>
  <c r="Z29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T4" i="16" l="1"/>
  <c r="Z4" i="16" s="1"/>
  <c r="E78" i="16"/>
  <c r="G78" i="16" s="1"/>
  <c r="Z5" i="16"/>
  <c r="Z56" i="15"/>
  <c r="N55" i="15"/>
  <c r="T55" i="15" s="1"/>
  <c r="M54" i="15"/>
  <c r="N54" i="15" s="1"/>
  <c r="E78" i="15"/>
  <c r="G78" i="15" s="1"/>
  <c r="T4" i="15"/>
  <c r="Z4" i="15" s="1"/>
  <c r="X54" i="15"/>
  <c r="Y54" i="15" s="1"/>
  <c r="F80" i="15" s="1"/>
  <c r="Y55" i="15"/>
  <c r="Z5" i="7"/>
  <c r="Z30" i="9"/>
  <c r="Z56" i="12"/>
  <c r="E78" i="14"/>
  <c r="G78" i="14" s="1"/>
  <c r="T4" i="14"/>
  <c r="Z4" i="14" s="1"/>
  <c r="Z5" i="14"/>
  <c r="Z5" i="9"/>
  <c r="Z56" i="6"/>
  <c r="Z29" i="10"/>
  <c r="Z56" i="9"/>
  <c r="M54" i="9"/>
  <c r="N54" i="9" s="1"/>
  <c r="N55" i="9"/>
  <c r="T55" i="9" s="1"/>
  <c r="E79" i="9"/>
  <c r="G79" i="9" s="1"/>
  <c r="T29" i="9"/>
  <c r="Z29" i="9" s="1"/>
  <c r="X54" i="9"/>
  <c r="Y54" i="9" s="1"/>
  <c r="F80" i="9" s="1"/>
  <c r="Y55" i="9"/>
  <c r="Z56" i="8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E80" i="15" l="1"/>
  <c r="G80" i="15" s="1"/>
  <c r="T54" i="15"/>
  <c r="Z54" i="15" s="1"/>
  <c r="Z55" i="15"/>
  <c r="Z55" i="7"/>
  <c r="Z55" i="9"/>
  <c r="E80" i="9"/>
  <c r="G80" i="9" s="1"/>
  <c r="T54" i="9"/>
  <c r="Z54" i="9" s="1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<sst xmlns="http://schemas.openxmlformats.org/spreadsheetml/2006/main" count="2990" uniqueCount="93">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</sst>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30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0"/>
      <color rgb="FFFF0000"/>
      <name val="Arial"/>
      <family val="2"/>
    </font>
    <font>
      <sz val="12"/>
      <color theme="9" tint="-0.249977111117893"/>
      <name val="Calibri"/>
      <family val="2"/>
      <charset val="222"/>
      <scheme val="minor"/>
    </font>
    <font>
      <sz val="12"/>
      <color rgb="FF00B050"/>
      <name val="Calibri"/>
      <family val="2"/>
      <charset val="22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27" fillId="0" borderId="0" xfId="0" applyFont="1"/>
    <xf numFmtId="166" fontId="27" fillId="0" borderId="0" xfId="2" applyNumberFormat="1" applyFont="1"/>
    <xf numFmtId="0" fontId="25" fillId="7" borderId="13" xfId="0" applyFont="1" applyFill="1" applyBorder="1"/>
    <xf numFmtId="0" fontId="26" fillId="0" borderId="13" xfId="0" applyFont="1" applyBorder="1"/>
    <xf numFmtId="167" fontId="26" fillId="0" borderId="13" xfId="0" applyNumberFormat="1" applyFont="1" applyBorder="1"/>
    <xf numFmtId="0" fontId="28" fillId="14" borderId="0" xfId="0" applyFont="1" applyFill="1"/>
    <xf numFmtId="0" fontId="29" fillId="14" borderId="0" xfId="0" applyFont="1" applyFill="1"/>
    <xf numFmtId="0" fontId="8" fillId="6" borderId="4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8" fillId="5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39" zoomScale="80" zoomScaleNormal="80" workbookViewId="0">
      <selection activeCell="D54" sqref="D54:D72"/>
    </sheetView>
  </sheetViews>
  <sheetFormatPr defaultColWidth="8.796875" defaultRowHeight="13.8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>
      <c r="A4" s="2">
        <v>1</v>
      </c>
      <c r="B4" s="1">
        <v>0</v>
      </c>
      <c r="C4" s="1">
        <v>1</v>
      </c>
      <c r="D4">
        <v>620</v>
      </c>
      <c r="E4" s="51">
        <v>3</v>
      </c>
      <c r="F4" s="3">
        <f>E4/D4</f>
        <v>4.8387096774193551E-3</v>
      </c>
      <c r="G4" s="2">
        <v>0.3</v>
      </c>
      <c r="H4" s="18">
        <f>C4*F4/(1+(1-G4)*C4*F4)</f>
        <v>4.8223758238225365E-3</v>
      </c>
      <c r="I4" s="18">
        <f>1-H4</f>
        <v>0.9951776241761775</v>
      </c>
      <c r="J4" s="41">
        <v>100000</v>
      </c>
      <c r="K4" s="20">
        <f>J4*H4</f>
        <v>482.23758238225366</v>
      </c>
      <c r="L4" s="20">
        <f>C4*(J5+G4*K4)</f>
        <v>99662.43369233243</v>
      </c>
      <c r="M4" s="5">
        <f t="shared" ref="M4:M20" si="0">L4+M5</f>
        <v>7326143.071531157</v>
      </c>
      <c r="N4" s="32">
        <f>M4/J4</f>
        <v>73.261430715311576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99662.43369233243</v>
      </c>
      <c r="T4" s="35">
        <f t="shared" ref="T4:T22" si="3">N4</f>
        <v>73.261430715311576</v>
      </c>
      <c r="U4" s="42">
        <v>0.96680194174873568</v>
      </c>
      <c r="V4" s="43">
        <f>1-U4</f>
        <v>3.3198058251264317E-2</v>
      </c>
      <c r="W4" s="29">
        <f>S4*U4</f>
        <v>96353.834413151606</v>
      </c>
      <c r="X4" s="29">
        <f t="shared" ref="X4:X20" si="4">X5+W4</f>
        <v>6631812.1084740004</v>
      </c>
      <c r="Y4" s="40">
        <f>X4/R4</f>
        <v>66.31812108474</v>
      </c>
      <c r="Z4" s="36">
        <f>T4-Y4</f>
        <v>6.9433096305715765</v>
      </c>
    </row>
    <row r="5" spans="1:26" s="2" customFormat="1">
      <c r="A5" s="2">
        <v>2</v>
      </c>
      <c r="B5" s="1" t="s">
        <v>35</v>
      </c>
      <c r="C5" s="1">
        <v>4</v>
      </c>
      <c r="D5">
        <v>2734</v>
      </c>
      <c r="E5" s="51">
        <v>2</v>
      </c>
      <c r="F5" s="3">
        <f t="shared" ref="F5:F22" si="5">E5/D5</f>
        <v>7.3152889539136799E-4</v>
      </c>
      <c r="G5" s="2">
        <v>0.4</v>
      </c>
      <c r="H5" s="3">
        <f t="shared" ref="H5:H21" si="6">C5*F5/(1+(1-G5)*C5*F5)</f>
        <v>2.9209872937052722E-3</v>
      </c>
      <c r="I5" s="3">
        <f t="shared" ref="I5:I22" si="7">1-H5</f>
        <v>0.99707901270629473</v>
      </c>
      <c r="J5" s="5">
        <f>I4*J4</f>
        <v>99517.762417617749</v>
      </c>
      <c r="K5" s="5">
        <f t="shared" ref="K5:K22" si="8">J5*H5</f>
        <v>290.69011951984152</v>
      </c>
      <c r="L5" s="5">
        <f t="shared" ref="L5:L21" si="9">C5*(J6+G5*K5)</f>
        <v>397373.39338362339</v>
      </c>
      <c r="M5" s="5">
        <f t="shared" si="0"/>
        <v>7226480.6378388247</v>
      </c>
      <c r="N5" s="33">
        <f t="shared" ref="N5:N22" si="10">M5/J5</f>
        <v>72.614983117420977</v>
      </c>
      <c r="O5" s="4"/>
      <c r="Q5" s="27" t="s">
        <v>36</v>
      </c>
      <c r="R5" s="29">
        <f t="shared" si="1"/>
        <v>99517.762417617749</v>
      </c>
      <c r="S5" s="29">
        <f t="shared" si="2"/>
        <v>397373.39338362339</v>
      </c>
      <c r="T5" s="35">
        <f t="shared" si="3"/>
        <v>72.614983117420977</v>
      </c>
      <c r="U5" s="42">
        <v>0.96680194174873568</v>
      </c>
      <c r="V5" s="43">
        <f>1-U5</f>
        <v>3.3198058251264317E-2</v>
      </c>
      <c r="W5" s="29">
        <f t="shared" ref="W5:W22" si="11">S5*U5</f>
        <v>384181.36832257127</v>
      </c>
      <c r="X5" s="29">
        <f t="shared" si="4"/>
        <v>6535458.2740608491</v>
      </c>
      <c r="Y5" s="35">
        <f t="shared" ref="Y5:Y22" si="12">X5/R5</f>
        <v>65.671274306142053</v>
      </c>
      <c r="Z5" s="36">
        <f t="shared" ref="Z5:Z22" si="13">T5-Y5</f>
        <v>6.943708811278924</v>
      </c>
    </row>
    <row r="6" spans="1:26" s="2" customFormat="1">
      <c r="A6" s="2">
        <v>3</v>
      </c>
      <c r="B6" s="1" t="s">
        <v>37</v>
      </c>
      <c r="C6" s="1">
        <v>5</v>
      </c>
      <c r="D6">
        <v>3507</v>
      </c>
      <c r="E6" s="51">
        <v>1</v>
      </c>
      <c r="F6" s="3">
        <f t="shared" si="5"/>
        <v>2.8514399771884804E-4</v>
      </c>
      <c r="G6" s="2">
        <v>0.5</v>
      </c>
      <c r="H6" s="3">
        <f t="shared" si="6"/>
        <v>1.4247043738424277E-3</v>
      </c>
      <c r="I6" s="3">
        <f t="shared" si="7"/>
        <v>0.99857529562615754</v>
      </c>
      <c r="J6" s="5">
        <f t="shared" ref="J6:J22" si="14">I5*J5</f>
        <v>99227.072298097904</v>
      </c>
      <c r="K6" s="5">
        <f t="shared" si="8"/>
        <v>141.36924390667886</v>
      </c>
      <c r="L6" s="5">
        <f t="shared" si="9"/>
        <v>495781.93838072277</v>
      </c>
      <c r="M6" s="5">
        <f t="shared" si="0"/>
        <v>6829107.2444552016</v>
      </c>
      <c r="N6" s="33">
        <f t="shared" si="10"/>
        <v>68.823024667493982</v>
      </c>
      <c r="O6" s="4"/>
      <c r="Q6" s="27" t="s">
        <v>38</v>
      </c>
      <c r="R6" s="29">
        <f t="shared" si="1"/>
        <v>99227.072298097904</v>
      </c>
      <c r="S6" s="29">
        <f t="shared" si="2"/>
        <v>495781.93838072277</v>
      </c>
      <c r="T6" s="35">
        <f t="shared" si="3"/>
        <v>68.823024667493982</v>
      </c>
      <c r="U6" s="42">
        <v>0.96680194174873568</v>
      </c>
      <c r="V6" s="43">
        <f>1-U6</f>
        <v>3.3198058251264317E-2</v>
      </c>
      <c r="W6" s="29">
        <f t="shared" si="11"/>
        <v>479322.94071043481</v>
      </c>
      <c r="X6" s="29">
        <f t="shared" si="4"/>
        <v>6151276.9057382783</v>
      </c>
      <c r="Y6" s="35">
        <f t="shared" si="12"/>
        <v>61.991921793869082</v>
      </c>
      <c r="Z6" s="36">
        <f t="shared" si="13"/>
        <v>6.8311028736249</v>
      </c>
    </row>
    <row r="7" spans="1:26" s="2" customFormat="1">
      <c r="A7" s="2">
        <v>4</v>
      </c>
      <c r="B7" s="1" t="s">
        <v>39</v>
      </c>
      <c r="C7" s="1">
        <v>5</v>
      </c>
      <c r="D7">
        <v>3814</v>
      </c>
      <c r="E7" s="51">
        <v>2</v>
      </c>
      <c r="F7" s="3">
        <f t="shared" si="5"/>
        <v>5.243838489774515E-4</v>
      </c>
      <c r="G7" s="2">
        <v>0.5</v>
      </c>
      <c r="H7" s="3">
        <f t="shared" si="6"/>
        <v>2.618486514794449E-3</v>
      </c>
      <c r="I7" s="3">
        <f t="shared" si="7"/>
        <v>0.99738151348520554</v>
      </c>
      <c r="J7" s="5">
        <f t="shared" si="14"/>
        <v>99085.703054191225</v>
      </c>
      <c r="K7" s="5">
        <f t="shared" si="8"/>
        <v>259.45457725632684</v>
      </c>
      <c r="L7" s="5">
        <f t="shared" si="9"/>
        <v>494779.87882781529</v>
      </c>
      <c r="M7" s="5">
        <f t="shared" si="0"/>
        <v>6333325.3060744787</v>
      </c>
      <c r="N7" s="33">
        <f t="shared" si="10"/>
        <v>63.917650184211773</v>
      </c>
      <c r="O7" s="4"/>
      <c r="Q7" s="27" t="s">
        <v>40</v>
      </c>
      <c r="R7" s="29">
        <f t="shared" si="1"/>
        <v>99085.703054191225</v>
      </c>
      <c r="S7" s="29">
        <f t="shared" si="2"/>
        <v>494779.87882781529</v>
      </c>
      <c r="T7" s="35">
        <f t="shared" si="3"/>
        <v>63.917650184211773</v>
      </c>
      <c r="U7" s="42">
        <v>0.96680194174873568</v>
      </c>
      <c r="V7" s="43">
        <f>1-U7</f>
        <v>3.3198058251264317E-2</v>
      </c>
      <c r="W7" s="29">
        <f t="shared" si="11"/>
        <v>478354.14758893597</v>
      </c>
      <c r="X7" s="29">
        <f t="shared" si="4"/>
        <v>5671953.9650278436</v>
      </c>
      <c r="Y7" s="35">
        <f t="shared" si="12"/>
        <v>57.242909826514328</v>
      </c>
      <c r="Z7" s="36">
        <f t="shared" si="13"/>
        <v>6.6747403576974449</v>
      </c>
    </row>
    <row r="8" spans="1:26" s="2" customFormat="1">
      <c r="A8" s="2">
        <v>5</v>
      </c>
      <c r="B8" s="1" t="s">
        <v>41</v>
      </c>
      <c r="C8" s="1">
        <v>5</v>
      </c>
      <c r="D8">
        <v>4343</v>
      </c>
      <c r="E8" s="51">
        <v>9</v>
      </c>
      <c r="F8" s="3">
        <f t="shared" si="5"/>
        <v>2.0723002532811422E-3</v>
      </c>
      <c r="G8" s="2">
        <v>0.5</v>
      </c>
      <c r="H8" s="3">
        <f t="shared" si="6"/>
        <v>1.0308097583323789E-2</v>
      </c>
      <c r="I8" s="3">
        <f t="shared" si="7"/>
        <v>0.98969190241667626</v>
      </c>
      <c r="J8" s="5">
        <f t="shared" si="14"/>
        <v>98826.248476934896</v>
      </c>
      <c r="K8" s="5">
        <f t="shared" si="8"/>
        <v>1018.7106130940489</v>
      </c>
      <c r="L8" s="5">
        <f t="shared" si="9"/>
        <v>491584.4658519394</v>
      </c>
      <c r="M8" s="5">
        <f t="shared" si="0"/>
        <v>5838545.4272466637</v>
      </c>
      <c r="N8" s="33">
        <f t="shared" si="10"/>
        <v>59.078893686926953</v>
      </c>
      <c r="O8" s="4"/>
      <c r="Q8" s="27" t="s">
        <v>42</v>
      </c>
      <c r="R8" s="29">
        <f t="shared" si="1"/>
        <v>98826.248476934896</v>
      </c>
      <c r="S8" s="29">
        <f t="shared" si="2"/>
        <v>491584.4658519394</v>
      </c>
      <c r="T8" s="35">
        <f t="shared" si="3"/>
        <v>59.078893686926953</v>
      </c>
      <c r="U8" s="42">
        <v>0.96680194174873568</v>
      </c>
      <c r="V8" s="43">
        <f>1-U8</f>
        <v>3.3198058251264317E-2</v>
      </c>
      <c r="W8" s="29">
        <f t="shared" si="11"/>
        <v>475264.81611917005</v>
      </c>
      <c r="X8" s="29">
        <f t="shared" si="4"/>
        <v>5193599.8174389079</v>
      </c>
      <c r="Y8" s="35">
        <f t="shared" si="12"/>
        <v>52.552837909768925</v>
      </c>
      <c r="Z8" s="36">
        <f t="shared" si="13"/>
        <v>6.5260557771580281</v>
      </c>
    </row>
    <row r="9" spans="1:26" s="2" customFormat="1">
      <c r="A9" s="2">
        <v>6</v>
      </c>
      <c r="B9" s="1" t="s">
        <v>43</v>
      </c>
      <c r="C9" s="1">
        <v>5</v>
      </c>
      <c r="D9">
        <v>4083</v>
      </c>
      <c r="E9" s="51">
        <v>11</v>
      </c>
      <c r="F9" s="3">
        <f t="shared" si="5"/>
        <v>2.6940974773450896E-3</v>
      </c>
      <c r="G9" s="2">
        <v>0.5</v>
      </c>
      <c r="H9" s="3">
        <f t="shared" si="6"/>
        <v>1.3380367351903661E-2</v>
      </c>
      <c r="I9" s="3">
        <f t="shared" si="7"/>
        <v>0.98661963264809638</v>
      </c>
      <c r="J9" s="5">
        <f t="shared" si="14"/>
        <v>97807.537863840858</v>
      </c>
      <c r="K9" s="5">
        <f t="shared" si="8"/>
        <v>1308.7007864034174</v>
      </c>
      <c r="L9" s="5">
        <f t="shared" si="9"/>
        <v>485765.93735319574</v>
      </c>
      <c r="M9" s="5">
        <f t="shared" si="0"/>
        <v>5346960.9613947244</v>
      </c>
      <c r="N9" s="33">
        <f t="shared" si="10"/>
        <v>54.668188957361323</v>
      </c>
      <c r="O9" s="4"/>
      <c r="Q9" s="27" t="s">
        <v>44</v>
      </c>
      <c r="R9" s="29">
        <f t="shared" si="1"/>
        <v>97807.537863840858</v>
      </c>
      <c r="S9" s="29">
        <f t="shared" si="2"/>
        <v>485765.93735319574</v>
      </c>
      <c r="T9" s="35">
        <f t="shared" si="3"/>
        <v>54.668188957361323</v>
      </c>
      <c r="U9" s="42">
        <v>0.9555940589531835</v>
      </c>
      <c r="V9" s="43">
        <f t="shared" ref="V9:V22" si="15">1-U9</f>
        <v>4.4405941046816499E-2</v>
      </c>
      <c r="W9" s="29">
        <f t="shared" si="11"/>
        <v>464195.04377653816</v>
      </c>
      <c r="X9" s="29">
        <f t="shared" si="4"/>
        <v>4718335.0013197381</v>
      </c>
      <c r="Y9" s="35">
        <f t="shared" si="12"/>
        <v>48.241016023613575</v>
      </c>
      <c r="Z9" s="36">
        <f t="shared" si="13"/>
        <v>6.4271729337477481</v>
      </c>
    </row>
    <row r="10" spans="1:26" s="2" customFormat="1">
      <c r="A10" s="2">
        <v>7</v>
      </c>
      <c r="B10" s="1" t="s">
        <v>45</v>
      </c>
      <c r="C10" s="1">
        <v>5</v>
      </c>
      <c r="D10">
        <v>3985</v>
      </c>
      <c r="E10" s="51">
        <v>10</v>
      </c>
      <c r="F10" s="3">
        <f t="shared" si="5"/>
        <v>2.509410288582183E-3</v>
      </c>
      <c r="G10" s="2">
        <v>0.5</v>
      </c>
      <c r="H10" s="3">
        <f t="shared" si="6"/>
        <v>1.2468827930174562E-2</v>
      </c>
      <c r="I10" s="3">
        <f t="shared" si="7"/>
        <v>0.98753117206982544</v>
      </c>
      <c r="J10" s="5">
        <f t="shared" si="14"/>
        <v>96498.837077437449</v>
      </c>
      <c r="K10" s="5">
        <f t="shared" si="8"/>
        <v>1203.2273949805167</v>
      </c>
      <c r="L10" s="5">
        <f t="shared" si="9"/>
        <v>479486.11689973593</v>
      </c>
      <c r="M10" s="5">
        <f t="shared" si="0"/>
        <v>4861195.0240415288</v>
      </c>
      <c r="N10" s="33">
        <f t="shared" si="10"/>
        <v>50.37568504727745</v>
      </c>
      <c r="O10" s="4"/>
      <c r="Q10" s="27" t="s">
        <v>46</v>
      </c>
      <c r="R10" s="29">
        <f t="shared" si="1"/>
        <v>96498.837077437449</v>
      </c>
      <c r="S10" s="29">
        <f t="shared" si="2"/>
        <v>479486.11689973593</v>
      </c>
      <c r="T10" s="35">
        <f t="shared" si="3"/>
        <v>50.37568504727745</v>
      </c>
      <c r="U10" s="42">
        <v>0.96363095511775332</v>
      </c>
      <c r="V10" s="43">
        <f t="shared" si="15"/>
        <v>3.6369044882246682E-2</v>
      </c>
      <c r="W10" s="29">
        <f t="shared" si="11"/>
        <v>462047.66479379527</v>
      </c>
      <c r="X10" s="29">
        <f t="shared" si="4"/>
        <v>4254139.9575431999</v>
      </c>
      <c r="Y10" s="35">
        <f t="shared" si="12"/>
        <v>44.084883159051742</v>
      </c>
      <c r="Z10" s="36">
        <f t="shared" si="13"/>
        <v>6.2908018882257082</v>
      </c>
    </row>
    <row r="11" spans="1:26" s="2" customFormat="1">
      <c r="A11" s="2">
        <v>8</v>
      </c>
      <c r="B11" s="1" t="s">
        <v>47</v>
      </c>
      <c r="C11" s="1">
        <v>5</v>
      </c>
      <c r="D11">
        <v>4405</v>
      </c>
      <c r="E11" s="51">
        <v>8</v>
      </c>
      <c r="F11" s="3">
        <f t="shared" si="5"/>
        <v>1.8161180476730988E-3</v>
      </c>
      <c r="G11" s="2">
        <v>0.5</v>
      </c>
      <c r="H11" s="3">
        <f t="shared" si="6"/>
        <v>9.0395480225988686E-3</v>
      </c>
      <c r="I11" s="3">
        <f t="shared" si="7"/>
        <v>0.99096045197740112</v>
      </c>
      <c r="J11" s="5">
        <f t="shared" si="14"/>
        <v>95295.609682456925</v>
      </c>
      <c r="K11" s="5">
        <f t="shared" si="8"/>
        <v>861.42924006740714</v>
      </c>
      <c r="L11" s="5">
        <f t="shared" si="9"/>
        <v>474324.47531211609</v>
      </c>
      <c r="M11" s="5">
        <f t="shared" si="0"/>
        <v>4381708.9071417926</v>
      </c>
      <c r="N11" s="33">
        <f t="shared" si="10"/>
        <v>45.980176020096614</v>
      </c>
      <c r="O11" s="4"/>
      <c r="Q11" s="27" t="s">
        <v>48</v>
      </c>
      <c r="R11" s="29">
        <f t="shared" si="1"/>
        <v>95295.609682456925</v>
      </c>
      <c r="S11" s="29">
        <f t="shared" si="2"/>
        <v>474324.47531211609</v>
      </c>
      <c r="T11" s="35">
        <f t="shared" si="3"/>
        <v>45.980176020096614</v>
      </c>
      <c r="U11" s="42">
        <v>0.96005435016735896</v>
      </c>
      <c r="V11" s="43">
        <f t="shared" si="15"/>
        <v>3.9945649832641039E-2</v>
      </c>
      <c r="W11" s="29">
        <f t="shared" si="11"/>
        <v>455377.27591424709</v>
      </c>
      <c r="X11" s="29">
        <f t="shared" si="4"/>
        <v>3792092.2927494049</v>
      </c>
      <c r="Y11" s="35">
        <f t="shared" si="12"/>
        <v>39.792938052291987</v>
      </c>
      <c r="Z11" s="36">
        <f t="shared" si="13"/>
        <v>6.1872379678046272</v>
      </c>
    </row>
    <row r="12" spans="1:26" s="2" customFormat="1">
      <c r="A12" s="2">
        <v>9</v>
      </c>
      <c r="B12" s="1" t="s">
        <v>49</v>
      </c>
      <c r="C12" s="1">
        <v>5</v>
      </c>
      <c r="D12">
        <v>4928</v>
      </c>
      <c r="E12" s="51">
        <v>10</v>
      </c>
      <c r="F12" s="3">
        <f t="shared" si="5"/>
        <v>2.029220779220779E-3</v>
      </c>
      <c r="G12" s="2">
        <v>0.5</v>
      </c>
      <c r="H12" s="3">
        <f t="shared" si="6"/>
        <v>1.0094891984655763E-2</v>
      </c>
      <c r="I12" s="3">
        <f t="shared" si="7"/>
        <v>0.98990510801534426</v>
      </c>
      <c r="J12" s="5">
        <f t="shared" si="14"/>
        <v>94434.180442389523</v>
      </c>
      <c r="K12" s="5">
        <f t="shared" si="8"/>
        <v>953.30285122541397</v>
      </c>
      <c r="L12" s="5">
        <f t="shared" si="9"/>
        <v>469787.64508388413</v>
      </c>
      <c r="M12" s="5">
        <f t="shared" si="0"/>
        <v>3907384.4318296765</v>
      </c>
      <c r="N12" s="33">
        <f t="shared" si="10"/>
        <v>41.37680248322178</v>
      </c>
      <c r="O12" s="4"/>
      <c r="Q12" s="27" t="s">
        <v>50</v>
      </c>
      <c r="R12" s="29">
        <f t="shared" si="1"/>
        <v>94434.180442389523</v>
      </c>
      <c r="S12" s="29">
        <f t="shared" si="2"/>
        <v>469787.64508388413</v>
      </c>
      <c r="T12" s="35">
        <f t="shared" si="3"/>
        <v>41.37680248322178</v>
      </c>
      <c r="U12" s="42">
        <v>0.94127750867207383</v>
      </c>
      <c r="V12" s="43">
        <f t="shared" si="15"/>
        <v>5.8722491327926174E-2</v>
      </c>
      <c r="W12" s="29">
        <f t="shared" si="11"/>
        <v>442200.54416947888</v>
      </c>
      <c r="X12" s="29">
        <f t="shared" si="4"/>
        <v>3336715.0168351578</v>
      </c>
      <c r="Y12" s="35">
        <f t="shared" si="12"/>
        <v>35.33376369873568</v>
      </c>
      <c r="Z12" s="36">
        <f t="shared" si="13"/>
        <v>6.0430387844861002</v>
      </c>
    </row>
    <row r="13" spans="1:26" s="2" customFormat="1">
      <c r="A13" s="2">
        <v>10</v>
      </c>
      <c r="B13" s="1" t="s">
        <v>51</v>
      </c>
      <c r="C13" s="1">
        <v>5</v>
      </c>
      <c r="D13">
        <v>4999</v>
      </c>
      <c r="E13" s="51">
        <v>21</v>
      </c>
      <c r="F13" s="3">
        <f t="shared" si="5"/>
        <v>4.200840168033607E-3</v>
      </c>
      <c r="G13" s="2">
        <v>0.5</v>
      </c>
      <c r="H13" s="3">
        <f t="shared" si="6"/>
        <v>2.0785905176680192E-2</v>
      </c>
      <c r="I13" s="3">
        <f t="shared" si="7"/>
        <v>0.97921409482331978</v>
      </c>
      <c r="J13" s="5">
        <f t="shared" si="14"/>
        <v>93480.877591164113</v>
      </c>
      <c r="K13" s="5">
        <f t="shared" si="8"/>
        <v>1943.0846574427856</v>
      </c>
      <c r="L13" s="5">
        <f t="shared" si="9"/>
        <v>462546.67631221359</v>
      </c>
      <c r="M13" s="5">
        <f t="shared" si="0"/>
        <v>3437596.7867457923</v>
      </c>
      <c r="N13" s="33">
        <f t="shared" si="10"/>
        <v>36.773261819171417</v>
      </c>
      <c r="O13" s="4"/>
      <c r="Q13" s="27" t="s">
        <v>52</v>
      </c>
      <c r="R13" s="29">
        <f t="shared" si="1"/>
        <v>93480.877591164113</v>
      </c>
      <c r="S13" s="29">
        <f t="shared" si="2"/>
        <v>462546.67631221359</v>
      </c>
      <c r="T13" s="35">
        <f t="shared" si="3"/>
        <v>36.773261819171417</v>
      </c>
      <c r="U13" s="42">
        <v>0.95386474178345915</v>
      </c>
      <c r="V13" s="43">
        <f t="shared" si="15"/>
        <v>4.6135258216540853E-2</v>
      </c>
      <c r="W13" s="29">
        <f t="shared" si="11"/>
        <v>441206.96596334688</v>
      </c>
      <c r="X13" s="29">
        <f t="shared" si="4"/>
        <v>2894514.4726656787</v>
      </c>
      <c r="Y13" s="35">
        <f t="shared" si="12"/>
        <v>30.963706666562899</v>
      </c>
      <c r="Z13" s="36">
        <f t="shared" si="13"/>
        <v>5.8095551526085174</v>
      </c>
    </row>
    <row r="14" spans="1:26" s="2" customFormat="1">
      <c r="A14" s="2">
        <v>11</v>
      </c>
      <c r="B14" s="1" t="s">
        <v>53</v>
      </c>
      <c r="C14" s="1">
        <v>5</v>
      </c>
      <c r="D14">
        <v>4777</v>
      </c>
      <c r="E14" s="51">
        <v>25</v>
      </c>
      <c r="F14" s="3">
        <f t="shared" si="5"/>
        <v>5.2334100900146537E-3</v>
      </c>
      <c r="G14" s="2">
        <v>0.5</v>
      </c>
      <c r="H14" s="3">
        <f t="shared" si="6"/>
        <v>2.582911457795227E-2</v>
      </c>
      <c r="I14" s="3">
        <f t="shared" si="7"/>
        <v>0.97417088542204777</v>
      </c>
      <c r="J14" s="5">
        <f t="shared" si="14"/>
        <v>91537.792933721328</v>
      </c>
      <c r="K14" s="5">
        <f t="shared" si="8"/>
        <v>2364.3401418979579</v>
      </c>
      <c r="L14" s="5">
        <f t="shared" si="9"/>
        <v>451778.11431386182</v>
      </c>
      <c r="M14" s="5">
        <f t="shared" si="0"/>
        <v>2975050.1104335785</v>
      </c>
      <c r="N14" s="33">
        <f t="shared" si="10"/>
        <v>32.500784813412395</v>
      </c>
      <c r="O14" s="4"/>
      <c r="Q14" s="27" t="s">
        <v>54</v>
      </c>
      <c r="R14" s="29">
        <f t="shared" si="1"/>
        <v>91537.792933721328</v>
      </c>
      <c r="S14" s="29">
        <f t="shared" si="2"/>
        <v>451778.11431386182</v>
      </c>
      <c r="T14" s="35">
        <f t="shared" si="3"/>
        <v>32.500784813412395</v>
      </c>
      <c r="U14" s="42">
        <v>0.94210046609890041</v>
      </c>
      <c r="V14" s="43">
        <f t="shared" si="15"/>
        <v>5.7899533901099587E-2</v>
      </c>
      <c r="W14" s="29">
        <f t="shared" si="11"/>
        <v>425620.37206837151</v>
      </c>
      <c r="X14" s="29">
        <f t="shared" si="4"/>
        <v>2453307.5067023318</v>
      </c>
      <c r="Y14" s="35">
        <f t="shared" si="12"/>
        <v>26.801034065554418</v>
      </c>
      <c r="Z14" s="36">
        <f t="shared" si="13"/>
        <v>5.6997507478579763</v>
      </c>
    </row>
    <row r="15" spans="1:26" s="2" customFormat="1">
      <c r="A15" s="2">
        <v>12</v>
      </c>
      <c r="B15" s="1" t="s">
        <v>55</v>
      </c>
      <c r="C15" s="1">
        <v>5</v>
      </c>
      <c r="D15">
        <v>3830</v>
      </c>
      <c r="E15" s="51">
        <v>27</v>
      </c>
      <c r="F15" s="3">
        <f t="shared" si="5"/>
        <v>7.049608355091384E-3</v>
      </c>
      <c r="G15" s="2">
        <v>0.5</v>
      </c>
      <c r="H15" s="3">
        <f t="shared" si="6"/>
        <v>3.463758819756254E-2</v>
      </c>
      <c r="I15" s="3">
        <f t="shared" si="7"/>
        <v>0.96536241180243743</v>
      </c>
      <c r="J15" s="5">
        <f t="shared" si="14"/>
        <v>89173.45279182338</v>
      </c>
      <c r="K15" s="5">
        <f t="shared" si="8"/>
        <v>3088.753335957962</v>
      </c>
      <c r="L15" s="5">
        <f t="shared" si="9"/>
        <v>438145.38061922195</v>
      </c>
      <c r="M15" s="5">
        <f t="shared" si="0"/>
        <v>2523271.9961197167</v>
      </c>
      <c r="N15" s="33">
        <f t="shared" si="10"/>
        <v>28.296224011986268</v>
      </c>
      <c r="O15" s="4"/>
      <c r="Q15" s="27" t="s">
        <v>56</v>
      </c>
      <c r="R15" s="29">
        <f t="shared" si="1"/>
        <v>89173.45279182338</v>
      </c>
      <c r="S15" s="29">
        <f t="shared" si="2"/>
        <v>438145.38061922195</v>
      </c>
      <c r="T15" s="35">
        <f t="shared" si="3"/>
        <v>28.296224011986268</v>
      </c>
      <c r="U15" s="42">
        <v>0.91645683631107144</v>
      </c>
      <c r="V15" s="43">
        <f t="shared" si="15"/>
        <v>8.3543163688928557E-2</v>
      </c>
      <c r="W15" s="29">
        <f t="shared" si="11"/>
        <v>401541.32936660241</v>
      </c>
      <c r="X15" s="29">
        <f t="shared" si="4"/>
        <v>2027687.1346339602</v>
      </c>
      <c r="Y15" s="35">
        <f t="shared" si="12"/>
        <v>22.738685911014603</v>
      </c>
      <c r="Z15" s="36">
        <f t="shared" si="13"/>
        <v>5.5575381009716658</v>
      </c>
    </row>
    <row r="16" spans="1:26" s="2" customFormat="1">
      <c r="A16" s="2">
        <v>13</v>
      </c>
      <c r="B16" s="1" t="s">
        <v>57</v>
      </c>
      <c r="C16" s="1">
        <v>5</v>
      </c>
      <c r="D16">
        <v>2928</v>
      </c>
      <c r="E16" s="51">
        <v>38</v>
      </c>
      <c r="F16" s="3">
        <f t="shared" si="5"/>
        <v>1.2978142076502733E-2</v>
      </c>
      <c r="G16" s="2">
        <v>0.5</v>
      </c>
      <c r="H16" s="3">
        <f t="shared" si="6"/>
        <v>6.2851472047634804E-2</v>
      </c>
      <c r="I16" s="3">
        <f t="shared" si="7"/>
        <v>0.93714852795236525</v>
      </c>
      <c r="J16" s="5">
        <f t="shared" si="14"/>
        <v>86084.699455865411</v>
      </c>
      <c r="K16" s="5">
        <f t="shared" si="8"/>
        <v>5410.5500815793675</v>
      </c>
      <c r="L16" s="5">
        <f t="shared" si="9"/>
        <v>416897.12207537866</v>
      </c>
      <c r="M16" s="5">
        <f t="shared" si="0"/>
        <v>2085126.6155004948</v>
      </c>
      <c r="N16" s="33">
        <f t="shared" si="10"/>
        <v>24.221802813745249</v>
      </c>
      <c r="O16" s="4"/>
      <c r="Q16" s="27" t="s">
        <v>58</v>
      </c>
      <c r="R16" s="29">
        <f t="shared" si="1"/>
        <v>86084.699455865411</v>
      </c>
      <c r="S16" s="29">
        <f t="shared" si="2"/>
        <v>416897.12207537866</v>
      </c>
      <c r="T16" s="35">
        <f t="shared" si="3"/>
        <v>24.221802813745249</v>
      </c>
      <c r="U16" s="42">
        <v>0.8859396016463057</v>
      </c>
      <c r="V16" s="43">
        <f t="shared" si="15"/>
        <v>0.1140603983536943</v>
      </c>
      <c r="W16" s="29">
        <f t="shared" si="11"/>
        <v>369345.67025895225</v>
      </c>
      <c r="X16" s="29">
        <f t="shared" si="4"/>
        <v>1626145.8052673577</v>
      </c>
      <c r="Y16" s="35">
        <f t="shared" si="12"/>
        <v>18.890067753574062</v>
      </c>
      <c r="Z16" s="36">
        <f t="shared" si="13"/>
        <v>5.3317350601711873</v>
      </c>
    </row>
    <row r="17" spans="1:26" s="2" customFormat="1">
      <c r="A17" s="2">
        <v>14</v>
      </c>
      <c r="B17" s="1" t="s">
        <v>59</v>
      </c>
      <c r="C17" s="1">
        <v>5</v>
      </c>
      <c r="D17">
        <v>2110</v>
      </c>
      <c r="E17" s="51">
        <v>37</v>
      </c>
      <c r="F17" s="3">
        <f t="shared" si="5"/>
        <v>1.7535545023696683E-2</v>
      </c>
      <c r="G17" s="2">
        <v>0.5</v>
      </c>
      <c r="H17" s="3">
        <f t="shared" si="6"/>
        <v>8.3995459704880829E-2</v>
      </c>
      <c r="I17" s="3">
        <f t="shared" si="7"/>
        <v>0.91600454029511913</v>
      </c>
      <c r="J17" s="5">
        <f t="shared" si="14"/>
        <v>80674.149374286048</v>
      </c>
      <c r="K17" s="5">
        <f t="shared" si="8"/>
        <v>6776.2622629933803</v>
      </c>
      <c r="L17" s="5">
        <f t="shared" si="9"/>
        <v>386430.0912139467</v>
      </c>
      <c r="M17" s="5">
        <f t="shared" si="0"/>
        <v>1668229.4934251162</v>
      </c>
      <c r="N17" s="33">
        <f t="shared" si="10"/>
        <v>20.678612744776519</v>
      </c>
      <c r="O17" s="4"/>
      <c r="Q17" s="27" t="s">
        <v>60</v>
      </c>
      <c r="R17" s="29">
        <f t="shared" si="1"/>
        <v>80674.149374286048</v>
      </c>
      <c r="S17" s="29">
        <f t="shared" si="2"/>
        <v>386430.0912139467</v>
      </c>
      <c r="T17" s="35">
        <f t="shared" si="3"/>
        <v>20.678612744776519</v>
      </c>
      <c r="U17" s="42">
        <v>0.85631920960893304</v>
      </c>
      <c r="V17" s="43">
        <f t="shared" si="15"/>
        <v>0.14368079039106696</v>
      </c>
      <c r="W17" s="29">
        <f t="shared" si="11"/>
        <v>330907.51027743472</v>
      </c>
      <c r="X17" s="29">
        <f t="shared" si="4"/>
        <v>1256800.1350084054</v>
      </c>
      <c r="Y17" s="35">
        <f t="shared" si="12"/>
        <v>15.578721867614707</v>
      </c>
      <c r="Z17" s="36">
        <f t="shared" si="13"/>
        <v>5.0998908771618119</v>
      </c>
    </row>
    <row r="18" spans="1:26" s="2" customFormat="1">
      <c r="A18" s="2">
        <v>15</v>
      </c>
      <c r="B18" s="1" t="s">
        <v>61</v>
      </c>
      <c r="C18" s="1">
        <v>5</v>
      </c>
      <c r="D18">
        <v>1668</v>
      </c>
      <c r="E18" s="51">
        <v>45</v>
      </c>
      <c r="F18" s="3">
        <f t="shared" si="5"/>
        <v>2.6978417266187049E-2</v>
      </c>
      <c r="G18" s="2">
        <v>0.5</v>
      </c>
      <c r="H18" s="3">
        <f t="shared" si="6"/>
        <v>0.12636899747262006</v>
      </c>
      <c r="I18" s="3">
        <f t="shared" si="7"/>
        <v>0.87363100252737991</v>
      </c>
      <c r="J18" s="5">
        <f t="shared" si="14"/>
        <v>73897.887111292657</v>
      </c>
      <c r="K18" s="5">
        <f t="shared" si="8"/>
        <v>9338.4019095989042</v>
      </c>
      <c r="L18" s="5">
        <f t="shared" si="9"/>
        <v>346143.43078246602</v>
      </c>
      <c r="M18" s="5">
        <f t="shared" si="0"/>
        <v>1281799.4022111695</v>
      </c>
      <c r="N18" s="33">
        <f t="shared" si="10"/>
        <v>17.345548733764705</v>
      </c>
      <c r="O18" s="4"/>
      <c r="Q18" s="27" t="s">
        <v>62</v>
      </c>
      <c r="R18" s="29">
        <f t="shared" si="1"/>
        <v>73897.887111292657</v>
      </c>
      <c r="S18" s="29">
        <f t="shared" si="2"/>
        <v>346143.43078246602</v>
      </c>
      <c r="T18" s="35">
        <f t="shared" si="3"/>
        <v>17.345548733764705</v>
      </c>
      <c r="U18" s="42">
        <v>0.77613843304153718</v>
      </c>
      <c r="V18" s="43">
        <f t="shared" si="15"/>
        <v>0.22386156695846282</v>
      </c>
      <c r="W18" s="29">
        <f t="shared" si="11"/>
        <v>268655.21997512499</v>
      </c>
      <c r="X18" s="29">
        <f t="shared" si="4"/>
        <v>925892.62473097071</v>
      </c>
      <c r="Y18" s="35">
        <f t="shared" si="12"/>
        <v>12.52935179779289</v>
      </c>
      <c r="Z18" s="36">
        <f t="shared" si="13"/>
        <v>4.8161969359718153</v>
      </c>
    </row>
    <row r="19" spans="1:26" s="2" customFormat="1">
      <c r="A19" s="2">
        <v>16</v>
      </c>
      <c r="B19" s="1" t="s">
        <v>63</v>
      </c>
      <c r="C19" s="1">
        <v>5</v>
      </c>
      <c r="D19">
        <v>1068</v>
      </c>
      <c r="E19" s="51">
        <v>28</v>
      </c>
      <c r="F19" s="3">
        <f t="shared" si="5"/>
        <v>2.6217228464419477E-2</v>
      </c>
      <c r="G19" s="2">
        <v>0.5</v>
      </c>
      <c r="H19" s="3">
        <f t="shared" si="6"/>
        <v>0.12302284710017576</v>
      </c>
      <c r="I19" s="3">
        <f t="shared" si="7"/>
        <v>0.87697715289982425</v>
      </c>
      <c r="J19" s="5">
        <f t="shared" si="14"/>
        <v>64559.485201693751</v>
      </c>
      <c r="K19" s="5">
        <f t="shared" si="8"/>
        <v>7942.2916768340301</v>
      </c>
      <c r="L19" s="5">
        <f t="shared" si="9"/>
        <v>302941.69681638369</v>
      </c>
      <c r="M19" s="5">
        <f t="shared" si="0"/>
        <v>935655.97142870352</v>
      </c>
      <c r="N19" s="33">
        <f t="shared" si="10"/>
        <v>14.492928010586988</v>
      </c>
      <c r="O19" s="4"/>
      <c r="Q19" s="27" t="s">
        <v>64</v>
      </c>
      <c r="R19" s="29">
        <f t="shared" si="1"/>
        <v>64559.485201693751</v>
      </c>
      <c r="S19" s="29">
        <f t="shared" si="2"/>
        <v>302941.69681638369</v>
      </c>
      <c r="T19" s="35">
        <f t="shared" si="3"/>
        <v>14.492928010586988</v>
      </c>
      <c r="U19" s="42">
        <v>0.73716277889453141</v>
      </c>
      <c r="V19" s="43">
        <f t="shared" si="15"/>
        <v>0.26283722110546859</v>
      </c>
      <c r="W19" s="29">
        <f t="shared" si="11"/>
        <v>223317.34306819001</v>
      </c>
      <c r="X19" s="29">
        <f t="shared" si="4"/>
        <v>657237.40475584567</v>
      </c>
      <c r="Y19" s="35">
        <f t="shared" si="12"/>
        <v>10.180338376344467</v>
      </c>
      <c r="Z19" s="36">
        <f t="shared" si="13"/>
        <v>4.3125896342425207</v>
      </c>
    </row>
    <row r="20" spans="1:26" s="2" customFormat="1">
      <c r="A20" s="2">
        <v>17</v>
      </c>
      <c r="B20" s="1" t="s">
        <v>65</v>
      </c>
      <c r="C20" s="1">
        <v>5</v>
      </c>
      <c r="D20">
        <v>733</v>
      </c>
      <c r="E20" s="51">
        <v>57</v>
      </c>
      <c r="F20" s="3">
        <f t="shared" si="5"/>
        <v>7.7762619372442013E-2</v>
      </c>
      <c r="G20" s="2">
        <v>0.5</v>
      </c>
      <c r="H20" s="3">
        <f t="shared" si="6"/>
        <v>0.32552826956025127</v>
      </c>
      <c r="I20" s="3">
        <f t="shared" si="7"/>
        <v>0.67447173043974873</v>
      </c>
      <c r="J20" s="5">
        <f t="shared" si="14"/>
        <v>56617.193524859722</v>
      </c>
      <c r="K20" s="5">
        <f t="shared" si="8"/>
        <v>18430.49703550545</v>
      </c>
      <c r="L20" s="5">
        <f t="shared" si="9"/>
        <v>237009.725035535</v>
      </c>
      <c r="M20" s="5">
        <f t="shared" si="0"/>
        <v>632714.27461231989</v>
      </c>
      <c r="N20" s="33">
        <f t="shared" si="10"/>
        <v>11.175302681410814</v>
      </c>
      <c r="O20" s="4"/>
      <c r="Q20" s="27" t="s">
        <v>66</v>
      </c>
      <c r="R20" s="29">
        <f t="shared" si="1"/>
        <v>56617.193524859722</v>
      </c>
      <c r="S20" s="29">
        <f t="shared" si="2"/>
        <v>237009.725035535</v>
      </c>
      <c r="T20" s="35">
        <f t="shared" si="3"/>
        <v>11.175302681410814</v>
      </c>
      <c r="U20" s="42">
        <v>0.7271372759570951</v>
      </c>
      <c r="V20" s="43">
        <f t="shared" si="15"/>
        <v>0.2728627240429049</v>
      </c>
      <c r="W20" s="29">
        <f t="shared" si="11"/>
        <v>172338.60583767903</v>
      </c>
      <c r="X20" s="29">
        <f t="shared" si="4"/>
        <v>433920.06168765563</v>
      </c>
      <c r="Y20" s="35">
        <f t="shared" si="12"/>
        <v>7.6641040410653369</v>
      </c>
      <c r="Z20" s="36">
        <f t="shared" si="13"/>
        <v>3.5111986403454774</v>
      </c>
    </row>
    <row r="21" spans="1:26" s="2" customFormat="1">
      <c r="A21" s="2">
        <v>18</v>
      </c>
      <c r="B21" s="1" t="s">
        <v>67</v>
      </c>
      <c r="C21" s="1">
        <v>5</v>
      </c>
      <c r="D21">
        <v>438</v>
      </c>
      <c r="E21" s="51">
        <v>31</v>
      </c>
      <c r="F21" s="3">
        <f t="shared" si="5"/>
        <v>7.0776255707762553E-2</v>
      </c>
      <c r="G21" s="2">
        <v>0.5</v>
      </c>
      <c r="H21" s="3">
        <f t="shared" si="6"/>
        <v>0.30067895247332688</v>
      </c>
      <c r="I21" s="3">
        <f t="shared" si="7"/>
        <v>0.69932104752667312</v>
      </c>
      <c r="J21" s="5">
        <f t="shared" si="14"/>
        <v>38186.696489354275</v>
      </c>
      <c r="K21" s="5">
        <f t="shared" si="8"/>
        <v>11481.935898835913</v>
      </c>
      <c r="L21" s="5">
        <f t="shared" si="9"/>
        <v>162228.64269968157</v>
      </c>
      <c r="M21" s="5">
        <f>L21+M22</f>
        <v>395704.54957678495</v>
      </c>
      <c r="N21" s="33">
        <f t="shared" si="10"/>
        <v>10.362366634335595</v>
      </c>
      <c r="O21" s="4"/>
      <c r="Q21" s="27" t="s">
        <v>68</v>
      </c>
      <c r="R21" s="29">
        <f t="shared" si="1"/>
        <v>38186.696489354275</v>
      </c>
      <c r="S21" s="29">
        <f t="shared" si="2"/>
        <v>162228.64269968157</v>
      </c>
      <c r="T21" s="35">
        <f t="shared" si="3"/>
        <v>10.362366634335595</v>
      </c>
      <c r="U21" s="42">
        <v>0.68635947845240242</v>
      </c>
      <c r="V21" s="43">
        <f t="shared" si="15"/>
        <v>0.31364052154759758</v>
      </c>
      <c r="W21" s="29">
        <f t="shared" si="11"/>
        <v>111347.16659339459</v>
      </c>
      <c r="X21" s="29">
        <f>X22+W21</f>
        <v>261581.45584997657</v>
      </c>
      <c r="Y21" s="35">
        <f t="shared" si="12"/>
        <v>6.8500676910583378</v>
      </c>
      <c r="Z21" s="36">
        <f t="shared" si="13"/>
        <v>3.5122989432772576</v>
      </c>
    </row>
    <row r="22" spans="1:26" s="2" customFormat="1">
      <c r="A22" s="12">
        <v>19</v>
      </c>
      <c r="B22" s="13" t="s">
        <v>69</v>
      </c>
      <c r="C22" s="12"/>
      <c r="D22">
        <v>306</v>
      </c>
      <c r="E22" s="51">
        <v>35</v>
      </c>
      <c r="F22" s="17">
        <f t="shared" si="5"/>
        <v>0.11437908496732026</v>
      </c>
      <c r="G22" s="12"/>
      <c r="H22" s="17">
        <v>1</v>
      </c>
      <c r="I22" s="17">
        <f t="shared" si="7"/>
        <v>0</v>
      </c>
      <c r="J22" s="21">
        <f t="shared" si="14"/>
        <v>26704.760590518363</v>
      </c>
      <c r="K22" s="21">
        <f t="shared" si="8"/>
        <v>26704.760590518363</v>
      </c>
      <c r="L22" s="21">
        <f>K22/F22</f>
        <v>233475.90687710341</v>
      </c>
      <c r="M22" s="21">
        <f>L22</f>
        <v>233475.90687710341</v>
      </c>
      <c r="N22" s="34">
        <f t="shared" si="10"/>
        <v>8.7428571428571438</v>
      </c>
      <c r="O22" s="4"/>
      <c r="Q22" s="30" t="s">
        <v>69</v>
      </c>
      <c r="R22" s="31">
        <f t="shared" si="1"/>
        <v>26704.760590518363</v>
      </c>
      <c r="S22" s="31">
        <f t="shared" si="2"/>
        <v>233475.90687710341</v>
      </c>
      <c r="T22" s="38">
        <f t="shared" si="3"/>
        <v>8.7428571428571438</v>
      </c>
      <c r="U22" s="44">
        <v>0.64346806172022719</v>
      </c>
      <c r="V22" s="45">
        <f t="shared" si="15"/>
        <v>0.35653193827977281</v>
      </c>
      <c r="W22" s="31">
        <f t="shared" si="11"/>
        <v>150234.28925658198</v>
      </c>
      <c r="X22" s="31">
        <f>W22</f>
        <v>150234.28925658198</v>
      </c>
      <c r="Y22" s="38">
        <f t="shared" si="12"/>
        <v>5.6257493396111284</v>
      </c>
      <c r="Z22" s="37">
        <f t="shared" si="13"/>
        <v>3.1171078032460153</v>
      </c>
    </row>
    <row r="23" spans="1:26" s="2" customFormat="1" ht="13.2">
      <c r="B23" s="2" t="s">
        <v>70</v>
      </c>
      <c r="D23" s="25">
        <f>SUM(D4:D22)</f>
        <v>55276</v>
      </c>
      <c r="E23" s="57">
        <f>SUM(E4:E22)</f>
        <v>400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>
      <c r="A29" s="2">
        <v>1</v>
      </c>
      <c r="B29" s="1">
        <v>0</v>
      </c>
      <c r="C29" s="1">
        <v>1</v>
      </c>
      <c r="D29">
        <v>633</v>
      </c>
      <c r="E29" s="51">
        <v>3</v>
      </c>
      <c r="F29" s="3">
        <f>E29/D29</f>
        <v>4.7393364928909956E-3</v>
      </c>
      <c r="G29" s="2">
        <v>0.3</v>
      </c>
      <c r="H29" s="18">
        <f>C29*F29/(1+(1-G29)*C29*F29)</f>
        <v>4.7236655644780356E-3</v>
      </c>
      <c r="I29" s="18">
        <f>1-H29</f>
        <v>0.99527633443552199</v>
      </c>
      <c r="J29" s="19">
        <v>100000</v>
      </c>
      <c r="K29" s="20">
        <f>J29*H29</f>
        <v>472.36655644780359</v>
      </c>
      <c r="L29" s="20">
        <f>C29*(J30+G29*K29)</f>
        <v>99669.343410486545</v>
      </c>
      <c r="M29" s="5">
        <f t="shared" ref="M29:M45" si="16">L29+M30</f>
        <v>8002044.5326667223</v>
      </c>
      <c r="N29" s="32">
        <f>M29/J29</f>
        <v>80.020445326667229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99669.343410486545</v>
      </c>
      <c r="T29" s="35">
        <f t="shared" ref="T29:T47" si="19">N29</f>
        <v>80.020445326667229</v>
      </c>
      <c r="U29" s="42">
        <v>0.95864674002964168</v>
      </c>
      <c r="V29" s="43">
        <f>1-U29</f>
        <v>4.1353259970358325E-2</v>
      </c>
      <c r="W29" s="29">
        <f>S29*U29</f>
        <v>95547.691141357776</v>
      </c>
      <c r="X29" s="29">
        <f t="shared" ref="X29:X45" si="20">X30+W29</f>
        <v>7047761.5349728884</v>
      </c>
      <c r="Y29" s="40">
        <f>X29/R29</f>
        <v>70.477615349728879</v>
      </c>
      <c r="Z29" s="36">
        <f>T29-Y29</f>
        <v>9.54282997693835</v>
      </c>
    </row>
    <row r="30" spans="1:26" s="2" customFormat="1">
      <c r="A30" s="2">
        <v>2</v>
      </c>
      <c r="B30" s="1" t="s">
        <v>35</v>
      </c>
      <c r="C30" s="1">
        <v>4</v>
      </c>
      <c r="D30">
        <v>2590</v>
      </c>
      <c r="E30" s="51">
        <v>3</v>
      </c>
      <c r="F30" s="3">
        <f t="shared" ref="F30:F47" si="21">E30/D30</f>
        <v>1.1583011583011582E-3</v>
      </c>
      <c r="G30" s="2">
        <v>0.4</v>
      </c>
      <c r="H30" s="3">
        <f t="shared" ref="H30:H46" si="22">C30*F30/(1+(1-G30)*C30*F30)</f>
        <v>4.6203603881102727E-3</v>
      </c>
      <c r="I30" s="3">
        <f t="shared" ref="I30:I47" si="23">1-H30</f>
        <v>0.99537963961188969</v>
      </c>
      <c r="J30" s="5">
        <f>I29*J29</f>
        <v>99527.6334435522</v>
      </c>
      <c r="K30" s="5">
        <f t="shared" ref="K30:K47" si="24">J30*H30</f>
        <v>459.85353508494779</v>
      </c>
      <c r="L30" s="5">
        <f t="shared" ref="L30:L46" si="25">C30*(J31+G30*K30)</f>
        <v>397006.8852900049</v>
      </c>
      <c r="M30" s="5">
        <f t="shared" si="16"/>
        <v>7902375.189256236</v>
      </c>
      <c r="N30" s="33">
        <f t="shared" ref="N30:N47" si="26">M30/J30</f>
        <v>79.398805294995014</v>
      </c>
      <c r="O30" s="4"/>
      <c r="Q30" s="27" t="s">
        <v>36</v>
      </c>
      <c r="R30" s="29">
        <f t="shared" si="17"/>
        <v>99527.6334435522</v>
      </c>
      <c r="S30" s="29">
        <f t="shared" si="18"/>
        <v>397006.8852900049</v>
      </c>
      <c r="T30" s="35">
        <f t="shared" si="19"/>
        <v>79.398805294995014</v>
      </c>
      <c r="U30" s="42">
        <v>0.95864674002964168</v>
      </c>
      <c r="V30" s="43">
        <f>1-U30</f>
        <v>4.1353259970358325E-2</v>
      </c>
      <c r="W30" s="29">
        <f t="shared" ref="W30:W47" si="27">S30*U30</f>
        <v>380589.35635258508</v>
      </c>
      <c r="X30" s="29">
        <f t="shared" si="20"/>
        <v>6952213.8438315308</v>
      </c>
      <c r="Y30" s="35">
        <f t="shared" ref="Y30:Y47" si="28">X30/R30</f>
        <v>69.852096380594915</v>
      </c>
      <c r="Z30" s="36">
        <f t="shared" ref="Z30:Z47" si="29">T30-Y30</f>
        <v>9.5467089144000994</v>
      </c>
    </row>
    <row r="31" spans="1:26" s="2" customFormat="1">
      <c r="A31" s="2">
        <v>3</v>
      </c>
      <c r="B31" s="1" t="s">
        <v>37</v>
      </c>
      <c r="C31" s="1">
        <v>5</v>
      </c>
      <c r="D31">
        <v>3231</v>
      </c>
      <c r="E31" s="51">
        <v>2</v>
      </c>
      <c r="F31" s="3">
        <f t="shared" si="21"/>
        <v>6.1900340451872485E-4</v>
      </c>
      <c r="G31" s="2">
        <v>0.5</v>
      </c>
      <c r="H31" s="3">
        <f t="shared" si="22"/>
        <v>3.0902348578491965E-3</v>
      </c>
      <c r="I31" s="3">
        <f t="shared" si="23"/>
        <v>0.99690976514215079</v>
      </c>
      <c r="J31" s="5">
        <f t="shared" ref="J31:J47" si="30">I30*J30</f>
        <v>99067.779908467244</v>
      </c>
      <c r="K31" s="5">
        <f t="shared" si="24"/>
        <v>306.14270676287776</v>
      </c>
      <c r="L31" s="5">
        <f t="shared" si="25"/>
        <v>494573.54277542903</v>
      </c>
      <c r="M31" s="5">
        <f t="shared" si="16"/>
        <v>7505368.3039662307</v>
      </c>
      <c r="N31" s="33">
        <f t="shared" si="26"/>
        <v>75.759932350364025</v>
      </c>
      <c r="O31" s="4"/>
      <c r="Q31" s="27" t="s">
        <v>38</v>
      </c>
      <c r="R31" s="29">
        <f t="shared" si="17"/>
        <v>99067.779908467244</v>
      </c>
      <c r="S31" s="29">
        <f t="shared" si="18"/>
        <v>494573.54277542903</v>
      </c>
      <c r="T31" s="35">
        <f t="shared" si="19"/>
        <v>75.759932350364025</v>
      </c>
      <c r="U31" s="42">
        <v>0.95864674002964168</v>
      </c>
      <c r="V31" s="43">
        <f>1-U31</f>
        <v>4.1353259970358325E-2</v>
      </c>
      <c r="W31" s="29">
        <f t="shared" si="27"/>
        <v>474121.3144865756</v>
      </c>
      <c r="X31" s="29">
        <f t="shared" si="20"/>
        <v>6571624.4874789454</v>
      </c>
      <c r="Y31" s="35">
        <f t="shared" si="28"/>
        <v>66.334629619748583</v>
      </c>
      <c r="Z31" s="36">
        <f t="shared" si="29"/>
        <v>9.4253027306154422</v>
      </c>
    </row>
    <row r="32" spans="1:26" s="2" customFormat="1">
      <c r="A32" s="2">
        <v>4</v>
      </c>
      <c r="B32" s="1" t="s">
        <v>39</v>
      </c>
      <c r="C32" s="1">
        <v>5</v>
      </c>
      <c r="D32">
        <v>3495</v>
      </c>
      <c r="E32" s="51">
        <v>3</v>
      </c>
      <c r="F32" s="3">
        <f t="shared" si="21"/>
        <v>8.5836909871244631E-4</v>
      </c>
      <c r="G32" s="2">
        <v>0.5</v>
      </c>
      <c r="H32" s="3">
        <f t="shared" si="22"/>
        <v>4.2826552462526769E-3</v>
      </c>
      <c r="I32" s="3">
        <f t="shared" si="23"/>
        <v>0.99571734475374729</v>
      </c>
      <c r="J32" s="5">
        <f t="shared" si="30"/>
        <v>98761.637201704361</v>
      </c>
      <c r="K32" s="5">
        <f t="shared" si="24"/>
        <v>422.9620436903827</v>
      </c>
      <c r="L32" s="5">
        <f t="shared" si="25"/>
        <v>492750.78089929587</v>
      </c>
      <c r="M32" s="5">
        <f t="shared" si="16"/>
        <v>7010794.7611908019</v>
      </c>
      <c r="N32" s="33">
        <f t="shared" si="26"/>
        <v>70.987024515120268</v>
      </c>
      <c r="O32" s="4"/>
      <c r="Q32" s="27" t="s">
        <v>40</v>
      </c>
      <c r="R32" s="29">
        <f t="shared" si="17"/>
        <v>98761.637201704361</v>
      </c>
      <c r="S32" s="29">
        <f t="shared" si="18"/>
        <v>492750.78089929587</v>
      </c>
      <c r="T32" s="35">
        <f t="shared" si="19"/>
        <v>70.987024515120268</v>
      </c>
      <c r="U32" s="42">
        <v>0.95864674002964168</v>
      </c>
      <c r="V32" s="43">
        <f>1-U32</f>
        <v>4.1353259970358325E-2</v>
      </c>
      <c r="W32" s="29">
        <f t="shared" si="27"/>
        <v>472373.9297561702</v>
      </c>
      <c r="X32" s="29">
        <f t="shared" si="20"/>
        <v>6097503.1729923701</v>
      </c>
      <c r="Y32" s="35">
        <f t="shared" si="28"/>
        <v>61.73959186742951</v>
      </c>
      <c r="Z32" s="36">
        <f t="shared" si="29"/>
        <v>9.2474326476907578</v>
      </c>
    </row>
    <row r="33" spans="1:26" s="2" customFormat="1">
      <c r="A33" s="2">
        <v>5</v>
      </c>
      <c r="B33" s="1" t="s">
        <v>41</v>
      </c>
      <c r="C33" s="1">
        <v>5</v>
      </c>
      <c r="D33">
        <v>4032</v>
      </c>
      <c r="E33" s="51">
        <v>1</v>
      </c>
      <c r="F33" s="3">
        <f t="shared" si="21"/>
        <v>2.48015873015873E-4</v>
      </c>
      <c r="G33" s="2">
        <v>0.5</v>
      </c>
      <c r="H33" s="3">
        <f t="shared" si="22"/>
        <v>1.2393109431156275E-3</v>
      </c>
      <c r="I33" s="3">
        <f t="shared" si="23"/>
        <v>0.99876068905688442</v>
      </c>
      <c r="J33" s="5">
        <f t="shared" si="30"/>
        <v>98338.675158013983</v>
      </c>
      <c r="K33" s="5">
        <f t="shared" si="24"/>
        <v>121.87219625481963</v>
      </c>
      <c r="L33" s="5">
        <f t="shared" si="25"/>
        <v>491388.69529943285</v>
      </c>
      <c r="M33" s="5">
        <f t="shared" si="16"/>
        <v>6518043.9802915063</v>
      </c>
      <c r="N33" s="33">
        <f t="shared" si="26"/>
        <v>66.281592362497136</v>
      </c>
      <c r="O33" s="4"/>
      <c r="Q33" s="27" t="s">
        <v>42</v>
      </c>
      <c r="R33" s="29">
        <f t="shared" si="17"/>
        <v>98338.675158013983</v>
      </c>
      <c r="S33" s="29">
        <f t="shared" si="18"/>
        <v>491388.69529943285</v>
      </c>
      <c r="T33" s="35">
        <f t="shared" si="19"/>
        <v>66.281592362497136</v>
      </c>
      <c r="U33" s="42">
        <v>0.95864674002964168</v>
      </c>
      <c r="V33" s="43">
        <f>1-U33</f>
        <v>4.1353259970358325E-2</v>
      </c>
      <c r="W33" s="29">
        <f t="shared" si="27"/>
        <v>471068.1708362202</v>
      </c>
      <c r="X33" s="29">
        <f t="shared" si="20"/>
        <v>5625129.2432362</v>
      </c>
      <c r="Y33" s="35">
        <f t="shared" si="28"/>
        <v>57.20159676950648</v>
      </c>
      <c r="Z33" s="36">
        <f t="shared" si="29"/>
        <v>9.079995592990656</v>
      </c>
    </row>
    <row r="34" spans="1:26" s="2" customFormat="1">
      <c r="A34" s="2">
        <v>6</v>
      </c>
      <c r="B34" s="1" t="s">
        <v>43</v>
      </c>
      <c r="C34" s="1">
        <v>5</v>
      </c>
      <c r="D34">
        <v>3903</v>
      </c>
      <c r="E34" s="51">
        <v>1</v>
      </c>
      <c r="F34" s="3">
        <f t="shared" si="21"/>
        <v>2.5621316935690495E-4</v>
      </c>
      <c r="G34" s="2">
        <v>0.5</v>
      </c>
      <c r="H34" s="3">
        <f t="shared" si="22"/>
        <v>1.2802458071949814E-3</v>
      </c>
      <c r="I34" s="3">
        <f t="shared" si="23"/>
        <v>0.99871975419280501</v>
      </c>
      <c r="J34" s="5">
        <f t="shared" si="30"/>
        <v>98216.802961759167</v>
      </c>
      <c r="K34" s="5">
        <f t="shared" si="24"/>
        <v>125.7416501878878</v>
      </c>
      <c r="L34" s="5">
        <f t="shared" si="25"/>
        <v>490769.66068332607</v>
      </c>
      <c r="M34" s="5">
        <f t="shared" si="16"/>
        <v>6026655.2849920737</v>
      </c>
      <c r="N34" s="33">
        <f t="shared" si="26"/>
        <v>61.360735671049682</v>
      </c>
      <c r="O34" s="4"/>
      <c r="Q34" s="27" t="s">
        <v>44</v>
      </c>
      <c r="R34" s="29">
        <f t="shared" si="17"/>
        <v>98216.802961759167</v>
      </c>
      <c r="S34" s="29">
        <f t="shared" si="18"/>
        <v>490769.66068332607</v>
      </c>
      <c r="T34" s="35">
        <f t="shared" si="19"/>
        <v>61.360735671049682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475644.2463676192</v>
      </c>
      <c r="X34" s="29">
        <f t="shared" si="20"/>
        <v>5154061.0723999795</v>
      </c>
      <c r="Y34" s="35">
        <f t="shared" si="28"/>
        <v>52.476367759666537</v>
      </c>
      <c r="Z34" s="36">
        <f t="shared" si="29"/>
        <v>8.8843679113831442</v>
      </c>
    </row>
    <row r="35" spans="1:26" s="2" customFormat="1">
      <c r="A35" s="2">
        <v>7</v>
      </c>
      <c r="B35" s="1" t="s">
        <v>45</v>
      </c>
      <c r="C35" s="1">
        <v>5</v>
      </c>
      <c r="D35">
        <v>3794</v>
      </c>
      <c r="E35" s="51">
        <v>2</v>
      </c>
      <c r="F35" s="3">
        <f t="shared" si="21"/>
        <v>5.2714812862414342E-4</v>
      </c>
      <c r="G35" s="2">
        <v>0.5</v>
      </c>
      <c r="H35" s="3">
        <f t="shared" si="22"/>
        <v>2.6322716504343247E-3</v>
      </c>
      <c r="I35" s="3">
        <f t="shared" si="23"/>
        <v>0.99736772834956566</v>
      </c>
      <c r="J35" s="5">
        <f t="shared" si="30"/>
        <v>98091.061311571277</v>
      </c>
      <c r="K35" s="5">
        <f t="shared" si="24"/>
        <v>258.20231985146427</v>
      </c>
      <c r="L35" s="5">
        <f t="shared" si="25"/>
        <v>489809.80075822771</v>
      </c>
      <c r="M35" s="5">
        <f t="shared" si="16"/>
        <v>5535885.6243087472</v>
      </c>
      <c r="N35" s="33">
        <f t="shared" si="26"/>
        <v>56.436188479242283</v>
      </c>
      <c r="O35" s="4"/>
      <c r="Q35" s="27" t="s">
        <v>46</v>
      </c>
      <c r="R35" s="29">
        <f t="shared" si="17"/>
        <v>98091.061311571277</v>
      </c>
      <c r="S35" s="29">
        <f t="shared" si="18"/>
        <v>489809.80075822771</v>
      </c>
      <c r="T35" s="35">
        <f t="shared" si="19"/>
        <v>56.436188479242283</v>
      </c>
      <c r="U35" s="42">
        <v>0.96192878092594225</v>
      </c>
      <c r="V35" s="43">
        <f t="shared" si="31"/>
        <v>3.8071219074057749E-2</v>
      </c>
      <c r="W35" s="29">
        <f t="shared" si="27"/>
        <v>471162.14452894067</v>
      </c>
      <c r="X35" s="29">
        <f t="shared" si="20"/>
        <v>4678416.8260323601</v>
      </c>
      <c r="Y35" s="35">
        <f t="shared" si="28"/>
        <v>47.694629495057491</v>
      </c>
      <c r="Z35" s="36">
        <f t="shared" si="29"/>
        <v>8.7415589841847918</v>
      </c>
    </row>
    <row r="36" spans="1:26" s="2" customFormat="1">
      <c r="A36" s="2">
        <v>8</v>
      </c>
      <c r="B36" s="1" t="s">
        <v>47</v>
      </c>
      <c r="C36" s="1">
        <v>5</v>
      </c>
      <c r="D36">
        <v>4172</v>
      </c>
      <c r="E36" s="51">
        <v>6</v>
      </c>
      <c r="F36" s="3">
        <f t="shared" si="21"/>
        <v>1.4381591562799617E-3</v>
      </c>
      <c r="G36" s="2">
        <v>0.5</v>
      </c>
      <c r="H36" s="3">
        <f t="shared" si="22"/>
        <v>7.1650346310007159E-3</v>
      </c>
      <c r="I36" s="3">
        <f t="shared" si="23"/>
        <v>0.99283496536899929</v>
      </c>
      <c r="J36" s="5">
        <f t="shared" si="30"/>
        <v>97832.858991719811</v>
      </c>
      <c r="K36" s="5">
        <f t="shared" si="24"/>
        <v>700.9758227254822</v>
      </c>
      <c r="L36" s="5">
        <f t="shared" si="25"/>
        <v>487411.85540178535</v>
      </c>
      <c r="M36" s="5">
        <f t="shared" si="16"/>
        <v>5046075.8235505195</v>
      </c>
      <c r="N36" s="33">
        <f t="shared" si="26"/>
        <v>51.578537881404444</v>
      </c>
      <c r="O36" s="4"/>
      <c r="Q36" s="27" t="s">
        <v>48</v>
      </c>
      <c r="R36" s="29">
        <f t="shared" si="17"/>
        <v>97832.858991719811</v>
      </c>
      <c r="S36" s="29">
        <f t="shared" si="18"/>
        <v>487411.85540178535</v>
      </c>
      <c r="T36" s="35">
        <f t="shared" si="19"/>
        <v>51.578537881404444</v>
      </c>
      <c r="U36" s="42">
        <v>0.95558309086652893</v>
      </c>
      <c r="V36" s="43">
        <f t="shared" si="31"/>
        <v>4.4416909133471072E-2</v>
      </c>
      <c r="W36" s="29">
        <f t="shared" si="27"/>
        <v>465762.52730982768</v>
      </c>
      <c r="X36" s="29">
        <f t="shared" si="20"/>
        <v>4207254.6815034198</v>
      </c>
      <c r="Y36" s="35">
        <f t="shared" si="28"/>
        <v>43.004515301546135</v>
      </c>
      <c r="Z36" s="36">
        <f t="shared" si="29"/>
        <v>8.5740225798583083</v>
      </c>
    </row>
    <row r="37" spans="1:26" s="2" customFormat="1">
      <c r="A37" s="2">
        <v>9</v>
      </c>
      <c r="B37" s="1" t="s">
        <v>49</v>
      </c>
      <c r="C37" s="1">
        <v>5</v>
      </c>
      <c r="D37">
        <v>4795</v>
      </c>
      <c r="E37" s="51">
        <v>4</v>
      </c>
      <c r="F37" s="3">
        <f t="shared" si="21"/>
        <v>8.3420229405630863E-4</v>
      </c>
      <c r="G37" s="2">
        <v>0.5</v>
      </c>
      <c r="H37" s="3">
        <f t="shared" si="22"/>
        <v>4.1623309053069723E-3</v>
      </c>
      <c r="I37" s="3">
        <f t="shared" si="23"/>
        <v>0.99583766909469307</v>
      </c>
      <c r="J37" s="5">
        <f t="shared" si="30"/>
        <v>97131.883168994333</v>
      </c>
      <c r="K37" s="5">
        <f t="shared" si="24"/>
        <v>404.29503920497126</v>
      </c>
      <c r="L37" s="5">
        <f t="shared" si="25"/>
        <v>484648.67824695923</v>
      </c>
      <c r="M37" s="5">
        <f t="shared" si="16"/>
        <v>4558663.9681487344</v>
      </c>
      <c r="N37" s="33">
        <f t="shared" si="26"/>
        <v>46.932725068424439</v>
      </c>
      <c r="O37" s="4"/>
      <c r="Q37" s="27" t="s">
        <v>50</v>
      </c>
      <c r="R37" s="29">
        <f t="shared" si="17"/>
        <v>97131.883168994333</v>
      </c>
      <c r="S37" s="29">
        <f t="shared" si="18"/>
        <v>484648.67824695923</v>
      </c>
      <c r="T37" s="35">
        <f t="shared" si="19"/>
        <v>46.932725068424439</v>
      </c>
      <c r="U37" s="42">
        <v>0.95343645724036619</v>
      </c>
      <c r="V37" s="43">
        <f t="shared" si="31"/>
        <v>4.6563542759633814E-2</v>
      </c>
      <c r="W37" s="29">
        <f t="shared" si="27"/>
        <v>462081.71879400691</v>
      </c>
      <c r="X37" s="29">
        <f t="shared" si="20"/>
        <v>3741492.1541935918</v>
      </c>
      <c r="Y37" s="35">
        <f t="shared" si="28"/>
        <v>38.519711881668954</v>
      </c>
      <c r="Z37" s="36">
        <f t="shared" si="29"/>
        <v>8.4130131867554852</v>
      </c>
    </row>
    <row r="38" spans="1:26" s="2" customFormat="1">
      <c r="A38" s="2">
        <v>10</v>
      </c>
      <c r="B38" s="1" t="s">
        <v>51</v>
      </c>
      <c r="C38" s="1">
        <v>5</v>
      </c>
      <c r="D38">
        <v>4856</v>
      </c>
      <c r="E38" s="51">
        <v>10</v>
      </c>
      <c r="F38" s="3">
        <f t="shared" si="21"/>
        <v>2.0593080724876441E-3</v>
      </c>
      <c r="G38" s="2">
        <v>0.5</v>
      </c>
      <c r="H38" s="3">
        <f t="shared" si="22"/>
        <v>1.0243802499487809E-2</v>
      </c>
      <c r="I38" s="3">
        <f t="shared" si="23"/>
        <v>0.98975619750051225</v>
      </c>
      <c r="J38" s="5">
        <f t="shared" si="30"/>
        <v>96727.588129789365</v>
      </c>
      <c r="K38" s="5">
        <f t="shared" si="24"/>
        <v>990.85830905336354</v>
      </c>
      <c r="L38" s="5">
        <f t="shared" si="25"/>
        <v>481160.79487631336</v>
      </c>
      <c r="M38" s="5">
        <f t="shared" si="16"/>
        <v>4074015.2899017748</v>
      </c>
      <c r="N38" s="33">
        <f t="shared" si="26"/>
        <v>42.118441787623702</v>
      </c>
      <c r="O38" s="4"/>
      <c r="Q38" s="27" t="s">
        <v>52</v>
      </c>
      <c r="R38" s="29">
        <f t="shared" si="17"/>
        <v>96727.588129789365</v>
      </c>
      <c r="S38" s="29">
        <f t="shared" si="18"/>
        <v>481160.79487631336</v>
      </c>
      <c r="T38" s="35">
        <f t="shared" si="19"/>
        <v>42.118441787623702</v>
      </c>
      <c r="U38" s="42">
        <v>0.93748024841036759</v>
      </c>
      <c r="V38" s="43">
        <f t="shared" si="31"/>
        <v>6.2519751589632411E-2</v>
      </c>
      <c r="W38" s="29">
        <f t="shared" si="27"/>
        <v>451078.74150597618</v>
      </c>
      <c r="X38" s="29">
        <f t="shared" si="20"/>
        <v>3279410.4353995849</v>
      </c>
      <c r="Y38" s="35">
        <f t="shared" si="28"/>
        <v>33.903568762608472</v>
      </c>
      <c r="Z38" s="36">
        <f t="shared" si="29"/>
        <v>8.2148730250152298</v>
      </c>
    </row>
    <row r="39" spans="1:26" s="2" customFormat="1">
      <c r="A39" s="2">
        <v>11</v>
      </c>
      <c r="B39" s="1" t="s">
        <v>53</v>
      </c>
      <c r="C39" s="1">
        <v>5</v>
      </c>
      <c r="D39">
        <v>4830</v>
      </c>
      <c r="E39" s="51">
        <v>8</v>
      </c>
      <c r="F39" s="3">
        <f t="shared" si="21"/>
        <v>1.6563146997929607E-3</v>
      </c>
      <c r="G39" s="2">
        <v>0.5</v>
      </c>
      <c r="H39" s="3">
        <f t="shared" si="22"/>
        <v>8.2474226804123713E-3</v>
      </c>
      <c r="I39" s="3">
        <f t="shared" si="23"/>
        <v>0.99175257731958766</v>
      </c>
      <c r="J39" s="5">
        <f t="shared" si="30"/>
        <v>95736.729820736</v>
      </c>
      <c r="K39" s="5">
        <f t="shared" si="24"/>
        <v>789.58127687204956</v>
      </c>
      <c r="L39" s="5">
        <f t="shared" si="25"/>
        <v>476709.6959114999</v>
      </c>
      <c r="M39" s="5">
        <f t="shared" si="16"/>
        <v>3592854.4950254615</v>
      </c>
      <c r="N39" s="33">
        <f t="shared" si="26"/>
        <v>37.528485689379281</v>
      </c>
      <c r="O39" s="4"/>
      <c r="Q39" s="27" t="s">
        <v>54</v>
      </c>
      <c r="R39" s="29">
        <f t="shared" si="17"/>
        <v>95736.729820736</v>
      </c>
      <c r="S39" s="29">
        <f t="shared" si="18"/>
        <v>476709.6959114999</v>
      </c>
      <c r="T39" s="35">
        <f t="shared" si="19"/>
        <v>37.528485689379281</v>
      </c>
      <c r="U39" s="42">
        <v>0.91788799906018037</v>
      </c>
      <c r="V39" s="43">
        <f t="shared" si="31"/>
        <v>8.2112000939819629E-2</v>
      </c>
      <c r="W39" s="29">
        <f t="shared" si="27"/>
        <v>437566.10891279369</v>
      </c>
      <c r="X39" s="29">
        <f t="shared" si="20"/>
        <v>2828331.6938936086</v>
      </c>
      <c r="Y39" s="35">
        <f t="shared" si="28"/>
        <v>29.542806602957615</v>
      </c>
      <c r="Z39" s="36">
        <f t="shared" si="29"/>
        <v>7.9856790864216656</v>
      </c>
    </row>
    <row r="40" spans="1:26" s="2" customFormat="1">
      <c r="A40" s="2">
        <v>12</v>
      </c>
      <c r="B40" s="1" t="s">
        <v>55</v>
      </c>
      <c r="C40" s="1">
        <v>5</v>
      </c>
      <c r="D40">
        <v>3744</v>
      </c>
      <c r="E40" s="51">
        <v>15</v>
      </c>
      <c r="F40" s="3">
        <f t="shared" si="21"/>
        <v>4.0064102564102561E-3</v>
      </c>
      <c r="G40" s="2">
        <v>0.5</v>
      </c>
      <c r="H40" s="3">
        <f t="shared" si="22"/>
        <v>1.9833399444664817E-2</v>
      </c>
      <c r="I40" s="3">
        <f t="shared" si="23"/>
        <v>0.98016660055533522</v>
      </c>
      <c r="J40" s="5">
        <f t="shared" si="30"/>
        <v>94947.14854386395</v>
      </c>
      <c r="K40" s="5">
        <f t="shared" si="24"/>
        <v>1883.1247232023791</v>
      </c>
      <c r="L40" s="5">
        <f t="shared" si="25"/>
        <v>470027.9309113138</v>
      </c>
      <c r="M40" s="5">
        <f t="shared" si="16"/>
        <v>3116144.7991139619</v>
      </c>
      <c r="N40" s="33">
        <f t="shared" si="26"/>
        <v>32.819782867669339</v>
      </c>
      <c r="O40" s="4"/>
      <c r="Q40" s="27" t="s">
        <v>56</v>
      </c>
      <c r="R40" s="29">
        <f t="shared" si="17"/>
        <v>94947.14854386395</v>
      </c>
      <c r="S40" s="29">
        <f t="shared" si="18"/>
        <v>470027.9309113138</v>
      </c>
      <c r="T40" s="35">
        <f t="shared" si="19"/>
        <v>32.819782867669339</v>
      </c>
      <c r="U40" s="42">
        <v>0.89571782863194893</v>
      </c>
      <c r="V40" s="43">
        <f t="shared" si="31"/>
        <v>0.10428217136805107</v>
      </c>
      <c r="W40" s="29">
        <f t="shared" si="27"/>
        <v>421012.3976722497</v>
      </c>
      <c r="X40" s="29">
        <f t="shared" si="20"/>
        <v>2390765.5849808147</v>
      </c>
      <c r="Y40" s="35">
        <f t="shared" si="28"/>
        <v>25.179961922461761</v>
      </c>
      <c r="Z40" s="36">
        <f t="shared" si="29"/>
        <v>7.6398209452075783</v>
      </c>
    </row>
    <row r="41" spans="1:26" s="2" customFormat="1">
      <c r="A41" s="2">
        <v>13</v>
      </c>
      <c r="B41" s="1" t="s">
        <v>57</v>
      </c>
      <c r="C41" s="1">
        <v>5</v>
      </c>
      <c r="D41">
        <v>3108</v>
      </c>
      <c r="E41" s="51">
        <v>17</v>
      </c>
      <c r="F41" s="3">
        <f t="shared" si="21"/>
        <v>5.4697554697554695E-3</v>
      </c>
      <c r="G41" s="2">
        <v>0.5</v>
      </c>
      <c r="H41" s="3">
        <f t="shared" si="22"/>
        <v>2.6979844469131885E-2</v>
      </c>
      <c r="I41" s="3">
        <f t="shared" si="23"/>
        <v>0.97302015553086807</v>
      </c>
      <c r="J41" s="5">
        <f t="shared" si="30"/>
        <v>93064.023820661576</v>
      </c>
      <c r="K41" s="5">
        <f t="shared" si="24"/>
        <v>2510.8528883530344</v>
      </c>
      <c r="L41" s="5">
        <f t="shared" si="25"/>
        <v>459042.98688242526</v>
      </c>
      <c r="M41" s="5">
        <f t="shared" si="16"/>
        <v>2646116.8682026481</v>
      </c>
      <c r="N41" s="33">
        <f t="shared" si="26"/>
        <v>28.43329526887673</v>
      </c>
      <c r="O41" s="4"/>
      <c r="Q41" s="27" t="s">
        <v>58</v>
      </c>
      <c r="R41" s="29">
        <f t="shared" si="17"/>
        <v>93064.023820661576</v>
      </c>
      <c r="S41" s="29">
        <f t="shared" si="18"/>
        <v>459042.98688242526</v>
      </c>
      <c r="T41" s="35">
        <f t="shared" si="19"/>
        <v>28.43329526887673</v>
      </c>
      <c r="U41" s="42">
        <v>0.86473435856680392</v>
      </c>
      <c r="V41" s="43">
        <f t="shared" si="31"/>
        <v>0.13526564143319608</v>
      </c>
      <c r="W41" s="29">
        <f t="shared" si="27"/>
        <v>396950.24281636381</v>
      </c>
      <c r="X41" s="29">
        <f t="shared" si="20"/>
        <v>1969753.1873085648</v>
      </c>
      <c r="Y41" s="35">
        <f t="shared" si="28"/>
        <v>21.1655708236339</v>
      </c>
      <c r="Z41" s="36">
        <f t="shared" si="29"/>
        <v>7.2677244452428305</v>
      </c>
    </row>
    <row r="42" spans="1:26" s="2" customFormat="1">
      <c r="A42" s="2">
        <v>14</v>
      </c>
      <c r="B42" s="1" t="s">
        <v>59</v>
      </c>
      <c r="C42" s="1">
        <v>5</v>
      </c>
      <c r="D42">
        <v>2335</v>
      </c>
      <c r="E42" s="51">
        <v>23</v>
      </c>
      <c r="F42" s="3">
        <f t="shared" si="21"/>
        <v>9.8501070663811561E-3</v>
      </c>
      <c r="G42" s="2">
        <v>0.5</v>
      </c>
      <c r="H42" s="3">
        <f t="shared" si="22"/>
        <v>4.8066875653082548E-2</v>
      </c>
      <c r="I42" s="3">
        <f t="shared" si="23"/>
        <v>0.95193312434691746</v>
      </c>
      <c r="J42" s="5">
        <f t="shared" si="30"/>
        <v>90553.170932308538</v>
      </c>
      <c r="K42" s="5">
        <f t="shared" si="24"/>
        <v>4352.6080071956039</v>
      </c>
      <c r="L42" s="5">
        <f t="shared" si="25"/>
        <v>441884.33464355365</v>
      </c>
      <c r="M42" s="5">
        <f t="shared" si="16"/>
        <v>2187073.8813202227</v>
      </c>
      <c r="N42" s="33">
        <f t="shared" si="26"/>
        <v>24.152372123502246</v>
      </c>
      <c r="O42" s="4"/>
      <c r="Q42" s="27" t="s">
        <v>60</v>
      </c>
      <c r="R42" s="29">
        <f t="shared" si="17"/>
        <v>90553.170932308538</v>
      </c>
      <c r="S42" s="29">
        <f t="shared" si="18"/>
        <v>441884.33464355365</v>
      </c>
      <c r="T42" s="35">
        <f t="shared" si="19"/>
        <v>24.152372123502246</v>
      </c>
      <c r="U42" s="42">
        <v>0.81758889711164551</v>
      </c>
      <c r="V42" s="43">
        <f t="shared" si="31"/>
        <v>0.18241110288835449</v>
      </c>
      <c r="W42" s="29">
        <f t="shared" si="27"/>
        <v>361279.72581213631</v>
      </c>
      <c r="X42" s="29">
        <f t="shared" si="20"/>
        <v>1572802.9444922009</v>
      </c>
      <c r="Y42" s="35">
        <f t="shared" si="28"/>
        <v>17.368833452203706</v>
      </c>
      <c r="Z42" s="36">
        <f t="shared" si="29"/>
        <v>6.7835386712985404</v>
      </c>
    </row>
    <row r="43" spans="1:26" s="2" customFormat="1">
      <c r="A43" s="2">
        <v>15</v>
      </c>
      <c r="B43" s="1" t="s">
        <v>61</v>
      </c>
      <c r="C43" s="1">
        <v>5</v>
      </c>
      <c r="D43">
        <v>1817</v>
      </c>
      <c r="E43" s="51">
        <v>30</v>
      </c>
      <c r="F43" s="3">
        <f t="shared" si="21"/>
        <v>1.651073197578426E-2</v>
      </c>
      <c r="G43" s="2">
        <v>0.5</v>
      </c>
      <c r="H43" s="3">
        <f t="shared" si="22"/>
        <v>7.9281183932346733E-2</v>
      </c>
      <c r="I43" s="3">
        <f t="shared" si="23"/>
        <v>0.92071881606765327</v>
      </c>
      <c r="J43" s="5">
        <f t="shared" si="30"/>
        <v>86200.562925112928</v>
      </c>
      <c r="K43" s="5">
        <f t="shared" si="24"/>
        <v>6834.0826843377063</v>
      </c>
      <c r="L43" s="5">
        <f t="shared" si="25"/>
        <v>413917.60791472043</v>
      </c>
      <c r="M43" s="5">
        <f t="shared" si="16"/>
        <v>1745189.546676669</v>
      </c>
      <c r="N43" s="33">
        <f t="shared" si="26"/>
        <v>20.245686193404666</v>
      </c>
      <c r="O43" s="4"/>
      <c r="Q43" s="27" t="s">
        <v>62</v>
      </c>
      <c r="R43" s="29">
        <f t="shared" si="17"/>
        <v>86200.562925112928</v>
      </c>
      <c r="S43" s="29">
        <f t="shared" si="18"/>
        <v>413917.60791472043</v>
      </c>
      <c r="T43" s="35">
        <f t="shared" si="19"/>
        <v>20.245686193404666</v>
      </c>
      <c r="U43" s="42">
        <v>0.77888026534586052</v>
      </c>
      <c r="V43" s="43">
        <f t="shared" si="31"/>
        <v>0.22111973465413948</v>
      </c>
      <c r="W43" s="29">
        <f t="shared" si="27"/>
        <v>322392.25628394133</v>
      </c>
      <c r="X43" s="29">
        <f t="shared" si="20"/>
        <v>1211523.2186800647</v>
      </c>
      <c r="Y43" s="35">
        <f t="shared" si="28"/>
        <v>14.054701936605451</v>
      </c>
      <c r="Z43" s="36">
        <f t="shared" si="29"/>
        <v>6.190984256799215</v>
      </c>
    </row>
    <row r="44" spans="1:26" s="2" customFormat="1">
      <c r="A44" s="2">
        <v>16</v>
      </c>
      <c r="B44" s="1" t="s">
        <v>63</v>
      </c>
      <c r="C44" s="1">
        <v>5</v>
      </c>
      <c r="D44">
        <v>1263</v>
      </c>
      <c r="E44" s="51">
        <v>30</v>
      </c>
      <c r="F44" s="3">
        <f t="shared" si="21"/>
        <v>2.3752969121140142E-2</v>
      </c>
      <c r="G44" s="2">
        <v>0.5</v>
      </c>
      <c r="H44" s="3">
        <f t="shared" si="22"/>
        <v>0.11210762331838564</v>
      </c>
      <c r="I44" s="3">
        <f t="shared" si="23"/>
        <v>0.88789237668161436</v>
      </c>
      <c r="J44" s="5">
        <f t="shared" si="30"/>
        <v>79366.480240775229</v>
      </c>
      <c r="K44" s="5">
        <f t="shared" si="24"/>
        <v>8897.5874709389263</v>
      </c>
      <c r="L44" s="5">
        <f t="shared" si="25"/>
        <v>374588.43252652878</v>
      </c>
      <c r="M44" s="5">
        <f t="shared" si="16"/>
        <v>1331271.9387619486</v>
      </c>
      <c r="N44" s="33">
        <f t="shared" si="26"/>
        <v>16.77373035471965</v>
      </c>
      <c r="O44" s="4"/>
      <c r="Q44" s="27" t="s">
        <v>64</v>
      </c>
      <c r="R44" s="29">
        <f t="shared" si="17"/>
        <v>79366.480240775229</v>
      </c>
      <c r="S44" s="29">
        <f t="shared" si="18"/>
        <v>374588.43252652878</v>
      </c>
      <c r="T44" s="35">
        <f t="shared" si="19"/>
        <v>16.77373035471965</v>
      </c>
      <c r="U44" s="42">
        <v>0.71980976748499381</v>
      </c>
      <c r="V44" s="43">
        <f t="shared" si="31"/>
        <v>0.28019023251500619</v>
      </c>
      <c r="W44" s="29">
        <f t="shared" si="27"/>
        <v>269632.41251948895</v>
      </c>
      <c r="X44" s="29">
        <f t="shared" si="20"/>
        <v>889130.96239612333</v>
      </c>
      <c r="Y44" s="35">
        <f t="shared" si="28"/>
        <v>11.202852384265423</v>
      </c>
      <c r="Z44" s="36">
        <f t="shared" si="29"/>
        <v>5.5708779704542266</v>
      </c>
    </row>
    <row r="45" spans="1:26" s="2" customFormat="1">
      <c r="A45" s="2">
        <v>17</v>
      </c>
      <c r="B45" s="1" t="s">
        <v>65</v>
      </c>
      <c r="C45" s="1">
        <v>5</v>
      </c>
      <c r="D45">
        <v>920</v>
      </c>
      <c r="E45" s="51">
        <v>30</v>
      </c>
      <c r="F45" s="3">
        <f t="shared" si="21"/>
        <v>3.2608695652173912E-2</v>
      </c>
      <c r="G45" s="2">
        <v>0.5</v>
      </c>
      <c r="H45" s="3">
        <f t="shared" si="22"/>
        <v>0.15075376884422109</v>
      </c>
      <c r="I45" s="3">
        <f t="shared" si="23"/>
        <v>0.84924623115577891</v>
      </c>
      <c r="J45" s="5">
        <f t="shared" si="30"/>
        <v>70468.892769836297</v>
      </c>
      <c r="K45" s="5">
        <f t="shared" si="24"/>
        <v>10623.451171332104</v>
      </c>
      <c r="L45" s="5">
        <f t="shared" si="25"/>
        <v>325785.83592085121</v>
      </c>
      <c r="M45" s="5">
        <f t="shared" si="16"/>
        <v>956683.50623541977</v>
      </c>
      <c r="N45" s="33">
        <f t="shared" si="26"/>
        <v>13.57596903587112</v>
      </c>
      <c r="O45" s="4"/>
      <c r="Q45" s="27" t="s">
        <v>66</v>
      </c>
      <c r="R45" s="29">
        <f t="shared" si="17"/>
        <v>70468.892769836297</v>
      </c>
      <c r="S45" s="29">
        <f t="shared" si="18"/>
        <v>325785.83592085121</v>
      </c>
      <c r="T45" s="35">
        <f t="shared" si="19"/>
        <v>13.57596903587112</v>
      </c>
      <c r="U45" s="42">
        <v>0.68480776711742686</v>
      </c>
      <c r="V45" s="43">
        <f t="shared" si="31"/>
        <v>0.31519223288257314</v>
      </c>
      <c r="W45" s="29">
        <f t="shared" si="27"/>
        <v>223100.67085544253</v>
      </c>
      <c r="X45" s="29">
        <f t="shared" si="20"/>
        <v>619498.54987663438</v>
      </c>
      <c r="Y45" s="35">
        <f t="shared" si="28"/>
        <v>8.7910924313799672</v>
      </c>
      <c r="Z45" s="36">
        <f t="shared" si="29"/>
        <v>4.7848766044911528</v>
      </c>
    </row>
    <row r="46" spans="1:26" s="2" customFormat="1">
      <c r="A46" s="2">
        <v>18</v>
      </c>
      <c r="B46" s="1" t="s">
        <v>67</v>
      </c>
      <c r="C46" s="1">
        <v>5</v>
      </c>
      <c r="D46">
        <v>587</v>
      </c>
      <c r="E46" s="51">
        <v>45</v>
      </c>
      <c r="F46" s="3">
        <f t="shared" si="21"/>
        <v>7.6660988074957415E-2</v>
      </c>
      <c r="G46" s="2">
        <v>0.5</v>
      </c>
      <c r="H46" s="3">
        <f t="shared" si="22"/>
        <v>0.32165832737669764</v>
      </c>
      <c r="I46" s="3">
        <f t="shared" si="23"/>
        <v>0.67834167262330236</v>
      </c>
      <c r="J46" s="5">
        <f t="shared" si="30"/>
        <v>59845.441598504192</v>
      </c>
      <c r="K46" s="5">
        <f t="shared" si="24"/>
        <v>19249.784645694701</v>
      </c>
      <c r="L46" s="5">
        <f t="shared" si="25"/>
        <v>251102.74637828421</v>
      </c>
      <c r="M46" s="5">
        <f>L46+M47</f>
        <v>630897.67031456856</v>
      </c>
      <c r="N46" s="33">
        <f t="shared" si="26"/>
        <v>10.54211738543404</v>
      </c>
      <c r="O46" s="4"/>
      <c r="Q46" s="27" t="s">
        <v>68</v>
      </c>
      <c r="R46" s="29">
        <f t="shared" si="17"/>
        <v>59845.441598504192</v>
      </c>
      <c r="S46" s="29">
        <f t="shared" si="18"/>
        <v>251102.74637828421</v>
      </c>
      <c r="T46" s="35">
        <f t="shared" si="19"/>
        <v>10.54211738543404</v>
      </c>
      <c r="U46" s="42">
        <v>0.65629805890441617</v>
      </c>
      <c r="V46" s="43">
        <f t="shared" si="31"/>
        <v>0.34370194109558383</v>
      </c>
      <c r="W46" s="29">
        <f t="shared" si="27"/>
        <v>164798.24503363585</v>
      </c>
      <c r="X46" s="29">
        <f>X47+W46</f>
        <v>396397.87902119185</v>
      </c>
      <c r="Y46" s="35">
        <f t="shared" si="28"/>
        <v>6.6236937757194125</v>
      </c>
      <c r="Z46" s="36">
        <f t="shared" si="29"/>
        <v>3.918423609714627</v>
      </c>
    </row>
    <row r="47" spans="1:26" s="2" customFormat="1">
      <c r="A47" s="12">
        <v>19</v>
      </c>
      <c r="B47" s="13" t="s">
        <v>69</v>
      </c>
      <c r="C47" s="12"/>
      <c r="D47">
        <v>421</v>
      </c>
      <c r="E47" s="51">
        <v>45</v>
      </c>
      <c r="F47" s="17">
        <f t="shared" si="21"/>
        <v>0.10688836104513064</v>
      </c>
      <c r="G47" s="12"/>
      <c r="H47" s="17">
        <v>1</v>
      </c>
      <c r="I47" s="17">
        <f t="shared" si="23"/>
        <v>0</v>
      </c>
      <c r="J47" s="21">
        <f t="shared" si="30"/>
        <v>40595.656952809491</v>
      </c>
      <c r="K47" s="21">
        <f t="shared" si="24"/>
        <v>40595.656952809491</v>
      </c>
      <c r="L47" s="21">
        <f>K47/F47</f>
        <v>379794.92393628438</v>
      </c>
      <c r="M47" s="21">
        <f>L47</f>
        <v>379794.92393628438</v>
      </c>
      <c r="N47" s="34">
        <f t="shared" si="26"/>
        <v>9.3555555555555561</v>
      </c>
      <c r="O47" s="4"/>
      <c r="Q47" s="30" t="s">
        <v>69</v>
      </c>
      <c r="R47" s="31">
        <f t="shared" si="17"/>
        <v>40595.656952809491</v>
      </c>
      <c r="S47" s="31">
        <f t="shared" si="18"/>
        <v>379794.92393628438</v>
      </c>
      <c r="T47" s="38">
        <f t="shared" si="19"/>
        <v>9.3555555555555561</v>
      </c>
      <c r="U47" s="44">
        <v>0.6098018151143324</v>
      </c>
      <c r="V47" s="45">
        <f t="shared" si="31"/>
        <v>0.3901981848856676</v>
      </c>
      <c r="W47" s="31">
        <f t="shared" si="27"/>
        <v>231599.63398755604</v>
      </c>
      <c r="X47" s="31">
        <f>W47</f>
        <v>231599.63398755604</v>
      </c>
      <c r="Y47" s="38">
        <f t="shared" si="28"/>
        <v>5.7050347591807551</v>
      </c>
      <c r="Z47" s="37">
        <f t="shared" si="29"/>
        <v>3.650520796374801</v>
      </c>
    </row>
    <row r="48" spans="1:26" s="2" customFormat="1" ht="13.2">
      <c r="B48" s="2" t="s">
        <v>70</v>
      </c>
      <c r="D48" s="25">
        <f>SUM(D29:D47)</f>
        <v>54526</v>
      </c>
      <c r="E48" s="57">
        <f>SUM(E29:E47)</f>
        <v>278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1253</v>
      </c>
      <c r="E54" s="49">
        <f>E4+E29</f>
        <v>6</v>
      </c>
      <c r="F54" s="3">
        <f>E54/D54</f>
        <v>4.7885075818036712E-3</v>
      </c>
      <c r="G54" s="2">
        <v>0.3</v>
      </c>
      <c r="H54" s="18">
        <f>C54*F54/(1+(1-G54)*C54*F54)</f>
        <v>4.7725103404390717E-3</v>
      </c>
      <c r="I54" s="18">
        <f>1-H54</f>
        <v>0.99522748965956098</v>
      </c>
      <c r="J54" s="19">
        <v>100000</v>
      </c>
      <c r="K54" s="20">
        <f>J54*H54</f>
        <v>477.25103404390717</v>
      </c>
      <c r="L54" s="20">
        <f>C54*(J55+G54*K54)</f>
        <v>99665.924276169273</v>
      </c>
      <c r="M54" s="5">
        <f t="shared" ref="M54:M70" si="32">L54+M55</f>
        <v>7652618.2043765411</v>
      </c>
      <c r="N54" s="32">
        <f>M54/J54</f>
        <v>76.526182043765417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99665.924276169273</v>
      </c>
      <c r="T54" s="35">
        <f t="shared" ref="T54:T72" si="35">N54</f>
        <v>76.526182043765417</v>
      </c>
      <c r="U54" s="42">
        <v>0.96170886472285344</v>
      </c>
      <c r="V54" s="43">
        <f>1-U54</f>
        <v>3.829113527714656E-2</v>
      </c>
      <c r="W54" s="29">
        <f>S54*U54</f>
        <v>95849.602887188637</v>
      </c>
      <c r="X54" s="29">
        <f t="shared" ref="X54:X70" si="36">X55+W54</f>
        <v>6762671.3690070398</v>
      </c>
      <c r="Y54" s="40">
        <f>X54/R54</f>
        <v>67.626713690070403</v>
      </c>
      <c r="Z54" s="36">
        <f>T54-Y54</f>
        <v>8.8994683536950134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2" si="37">D5+D30</f>
        <v>5324</v>
      </c>
      <c r="E55" s="49">
        <f t="shared" si="37"/>
        <v>5</v>
      </c>
      <c r="F55" s="3">
        <f t="shared" ref="F55:F72" si="38">E55/D55</f>
        <v>9.391435011269722E-4</v>
      </c>
      <c r="G55" s="2">
        <v>0.4</v>
      </c>
      <c r="H55" s="3">
        <f t="shared" ref="H55:H71" si="39">C55*F55/(1+(1-G55)*C55*F55)</f>
        <v>3.7481259370314842E-3</v>
      </c>
      <c r="I55" s="3">
        <f t="shared" ref="I55:I72" si="40">1-H55</f>
        <v>0.99625187406296856</v>
      </c>
      <c r="J55" s="5">
        <f>I54*J54</f>
        <v>99522.748965956096</v>
      </c>
      <c r="K55" s="5">
        <f t="shared" ref="K55:K72" si="41">J55*H55</f>
        <v>373.02379672397336</v>
      </c>
      <c r="L55" s="5">
        <f t="shared" ref="L55:L71" si="42">C55*(J56+G55*K55)</f>
        <v>397195.73875168688</v>
      </c>
      <c r="M55" s="5">
        <f t="shared" si="32"/>
        <v>7552952.2801003717</v>
      </c>
      <c r="N55" s="33">
        <f t="shared" ref="N55:N72" si="43">M55/J55</f>
        <v>75.891716804205458</v>
      </c>
      <c r="O55" s="4"/>
      <c r="Q55" s="27" t="s">
        <v>36</v>
      </c>
      <c r="R55" s="29">
        <f t="shared" si="33"/>
        <v>99522.748965956096</v>
      </c>
      <c r="S55" s="29">
        <f t="shared" si="34"/>
        <v>397195.73875168688</v>
      </c>
      <c r="T55" s="35">
        <f t="shared" si="35"/>
        <v>75.891716804205458</v>
      </c>
      <c r="U55" s="42">
        <v>0.96170886472285344</v>
      </c>
      <c r="V55" s="43">
        <f>1-U55</f>
        <v>3.829113527714656E-2</v>
      </c>
      <c r="W55" s="29">
        <f t="shared" ref="W55:W72" si="44">S55*U55</f>
        <v>381986.66298763989</v>
      </c>
      <c r="X55" s="29">
        <f t="shared" si="36"/>
        <v>6666821.7661198508</v>
      </c>
      <c r="Y55" s="35">
        <f t="shared" ref="Y55:Y72" si="45">X55/R55</f>
        <v>66.987918193461283</v>
      </c>
      <c r="Z55" s="36">
        <f t="shared" ref="Z55:Z72" si="46">T55-Y55</f>
        <v>8.9037986107441753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6738</v>
      </c>
      <c r="E56" s="49">
        <f t="shared" si="37"/>
        <v>3</v>
      </c>
      <c r="F56" s="3">
        <f t="shared" si="38"/>
        <v>4.4523597506678539E-4</v>
      </c>
      <c r="G56" s="2">
        <v>0.5</v>
      </c>
      <c r="H56" s="3">
        <f t="shared" si="39"/>
        <v>2.2237046920168999E-3</v>
      </c>
      <c r="I56" s="3">
        <f t="shared" si="40"/>
        <v>0.99777629530798306</v>
      </c>
      <c r="J56" s="5">
        <f t="shared" ref="J56:J72" si="47">I55*J55</f>
        <v>99149.72516923213</v>
      </c>
      <c r="K56" s="5">
        <f t="shared" si="41"/>
        <v>220.47970907100759</v>
      </c>
      <c r="L56" s="5">
        <f t="shared" si="42"/>
        <v>495197.42657348316</v>
      </c>
      <c r="M56" s="5">
        <f t="shared" si="32"/>
        <v>7155756.5413486846</v>
      </c>
      <c r="N56" s="33">
        <f t="shared" si="43"/>
        <v>72.171219124763027</v>
      </c>
      <c r="O56" s="4"/>
      <c r="Q56" s="27" t="s">
        <v>38</v>
      </c>
      <c r="R56" s="29">
        <f t="shared" si="33"/>
        <v>99149.72516923213</v>
      </c>
      <c r="S56" s="29">
        <f t="shared" si="34"/>
        <v>495197.42657348316</v>
      </c>
      <c r="T56" s="35">
        <f t="shared" si="35"/>
        <v>72.171219124763027</v>
      </c>
      <c r="U56" s="42">
        <v>0.96170886472285344</v>
      </c>
      <c r="V56" s="43">
        <f>1-U56</f>
        <v>3.829113527714656E-2</v>
      </c>
      <c r="W56" s="29">
        <f t="shared" si="44"/>
        <v>476235.75492366304</v>
      </c>
      <c r="X56" s="29">
        <f t="shared" si="36"/>
        <v>6284835.1031322107</v>
      </c>
      <c r="Y56" s="35">
        <f t="shared" si="45"/>
        <v>63.387317437391175</v>
      </c>
      <c r="Z56" s="36">
        <f t="shared" si="46"/>
        <v>8.7839016873718521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7309</v>
      </c>
      <c r="E57" s="49">
        <f t="shared" si="37"/>
        <v>5</v>
      </c>
      <c r="F57" s="3">
        <f t="shared" si="38"/>
        <v>6.8408811054863862E-4</v>
      </c>
      <c r="G57" s="2">
        <v>0.5</v>
      </c>
      <c r="H57" s="3">
        <f t="shared" si="39"/>
        <v>3.4146008331626026E-3</v>
      </c>
      <c r="I57" s="3">
        <f t="shared" si="40"/>
        <v>0.99658539916683742</v>
      </c>
      <c r="J57" s="5">
        <f t="shared" si="47"/>
        <v>98929.245460161124</v>
      </c>
      <c r="K57" s="5">
        <f t="shared" si="41"/>
        <v>337.80388397241381</v>
      </c>
      <c r="L57" s="5">
        <f t="shared" si="42"/>
        <v>493801.71759087453</v>
      </c>
      <c r="M57" s="5">
        <f t="shared" si="32"/>
        <v>6660559.1147752013</v>
      </c>
      <c r="N57" s="33">
        <f t="shared" si="43"/>
        <v>67.326492624038181</v>
      </c>
      <c r="O57" s="4"/>
      <c r="Q57" s="27" t="s">
        <v>40</v>
      </c>
      <c r="R57" s="29">
        <f t="shared" si="33"/>
        <v>98929.245460161124</v>
      </c>
      <c r="S57" s="29">
        <f t="shared" si="34"/>
        <v>493801.71759087453</v>
      </c>
      <c r="T57" s="35">
        <f t="shared" si="35"/>
        <v>67.326492624038181</v>
      </c>
      <c r="U57" s="42">
        <v>0.96170886472285344</v>
      </c>
      <c r="V57" s="43">
        <f>1-U57</f>
        <v>3.829113527714656E-2</v>
      </c>
      <c r="W57" s="29">
        <f t="shared" si="44"/>
        <v>474893.48922251503</v>
      </c>
      <c r="X57" s="29">
        <f t="shared" si="36"/>
        <v>5808599.3482085476</v>
      </c>
      <c r="Y57" s="35">
        <f t="shared" si="45"/>
        <v>58.714683622525705</v>
      </c>
      <c r="Z57" s="36">
        <f t="shared" si="46"/>
        <v>8.6118090015124764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8375</v>
      </c>
      <c r="E58" s="49">
        <f t="shared" si="37"/>
        <v>10</v>
      </c>
      <c r="F58" s="3">
        <f t="shared" si="38"/>
        <v>1.1940298507462687E-3</v>
      </c>
      <c r="G58" s="2">
        <v>0.5</v>
      </c>
      <c r="H58" s="3">
        <f t="shared" si="39"/>
        <v>5.9523809523809529E-3</v>
      </c>
      <c r="I58" s="3">
        <f t="shared" si="40"/>
        <v>0.99404761904761907</v>
      </c>
      <c r="J58" s="5">
        <f t="shared" si="47"/>
        <v>98591.441576188707</v>
      </c>
      <c r="K58" s="5">
        <f t="shared" si="41"/>
        <v>586.85381890588519</v>
      </c>
      <c r="L58" s="5">
        <f t="shared" si="42"/>
        <v>491490.07333367883</v>
      </c>
      <c r="M58" s="5">
        <f t="shared" si="32"/>
        <v>6166757.3971843272</v>
      </c>
      <c r="N58" s="33">
        <f t="shared" si="43"/>
        <v>62.548607653929373</v>
      </c>
      <c r="O58" s="4"/>
      <c r="Q58" s="27" t="s">
        <v>42</v>
      </c>
      <c r="R58" s="29">
        <f t="shared" si="33"/>
        <v>98591.441576188707</v>
      </c>
      <c r="S58" s="29">
        <f t="shared" si="34"/>
        <v>491490.07333367883</v>
      </c>
      <c r="T58" s="35">
        <f t="shared" si="35"/>
        <v>62.548607653929373</v>
      </c>
      <c r="U58" s="42">
        <v>0.96170886472285344</v>
      </c>
      <c r="V58" s="43">
        <f>1-U58</f>
        <v>3.829113527714656E-2</v>
      </c>
      <c r="W58" s="29">
        <f t="shared" si="44"/>
        <v>472670.36044828425</v>
      </c>
      <c r="X58" s="29">
        <f t="shared" si="36"/>
        <v>5333705.8589860322</v>
      </c>
      <c r="Y58" s="35">
        <f t="shared" si="45"/>
        <v>54.099075677520077</v>
      </c>
      <c r="Z58" s="36">
        <f t="shared" si="46"/>
        <v>8.4495319764092969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7986</v>
      </c>
      <c r="E59" s="49">
        <f t="shared" si="37"/>
        <v>12</v>
      </c>
      <c r="F59" s="3">
        <f t="shared" si="38"/>
        <v>1.5026296018031556E-3</v>
      </c>
      <c r="G59" s="2">
        <v>0.5</v>
      </c>
      <c r="H59" s="3">
        <f t="shared" si="39"/>
        <v>7.4850299401197622E-3</v>
      </c>
      <c r="I59" s="3">
        <f t="shared" si="40"/>
        <v>0.99251497005988021</v>
      </c>
      <c r="J59" s="5">
        <f t="shared" si="47"/>
        <v>98004.587757282818</v>
      </c>
      <c r="K59" s="5">
        <f t="shared" si="41"/>
        <v>733.56727363235655</v>
      </c>
      <c r="L59" s="5">
        <f t="shared" si="42"/>
        <v>488189.02060233318</v>
      </c>
      <c r="M59" s="5">
        <f t="shared" si="32"/>
        <v>5675267.3238506485</v>
      </c>
      <c r="N59" s="33">
        <f t="shared" si="43"/>
        <v>57.908180154851102</v>
      </c>
      <c r="O59" s="4"/>
      <c r="Q59" s="27" t="s">
        <v>44</v>
      </c>
      <c r="R59" s="29">
        <f t="shared" si="33"/>
        <v>98004.587757282818</v>
      </c>
      <c r="S59" s="29">
        <f t="shared" si="34"/>
        <v>488189.02060233318</v>
      </c>
      <c r="T59" s="35">
        <f t="shared" si="35"/>
        <v>57.908180154851102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470170.78845698165</v>
      </c>
      <c r="X59" s="29">
        <f t="shared" si="36"/>
        <v>4861035.4985377481</v>
      </c>
      <c r="Y59" s="35">
        <f t="shared" si="45"/>
        <v>49.600081075556787</v>
      </c>
      <c r="Z59" s="36">
        <f t="shared" si="46"/>
        <v>8.3080990792943155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7779</v>
      </c>
      <c r="E60" s="49">
        <f t="shared" si="37"/>
        <v>12</v>
      </c>
      <c r="F60" s="3">
        <f t="shared" si="38"/>
        <v>1.5426147319706903E-3</v>
      </c>
      <c r="G60" s="2">
        <v>0.5</v>
      </c>
      <c r="H60" s="3">
        <f t="shared" si="39"/>
        <v>7.6834421820975787E-3</v>
      </c>
      <c r="I60" s="3">
        <f t="shared" si="40"/>
        <v>0.9923165578179024</v>
      </c>
      <c r="J60" s="5">
        <f t="shared" si="47"/>
        <v>97271.020483650456</v>
      </c>
      <c r="K60" s="5">
        <f t="shared" si="41"/>
        <v>747.37626187975752</v>
      </c>
      <c r="L60" s="5">
        <f t="shared" si="42"/>
        <v>484486.66176355281</v>
      </c>
      <c r="M60" s="5">
        <f t="shared" si="32"/>
        <v>5187078.3032483151</v>
      </c>
      <c r="N60" s="33">
        <f t="shared" si="43"/>
        <v>53.326039733696135</v>
      </c>
      <c r="O60" s="4"/>
      <c r="Q60" s="27" t="s">
        <v>46</v>
      </c>
      <c r="R60" s="29">
        <f t="shared" si="33"/>
        <v>97271.020483650456</v>
      </c>
      <c r="S60" s="29">
        <f t="shared" si="34"/>
        <v>484486.66176355281</v>
      </c>
      <c r="T60" s="35">
        <f t="shared" si="35"/>
        <v>53.326039733696135</v>
      </c>
      <c r="U60" s="42">
        <v>0.95736753435116873</v>
      </c>
      <c r="V60" s="43">
        <f t="shared" si="48"/>
        <v>4.2632465648831275E-2</v>
      </c>
      <c r="W60" s="29">
        <f t="shared" si="44"/>
        <v>463831.80079860118</v>
      </c>
      <c r="X60" s="29">
        <f t="shared" si="36"/>
        <v>4390864.7100807661</v>
      </c>
      <c r="Y60" s="35">
        <f t="shared" si="45"/>
        <v>45.140522719393012</v>
      </c>
      <c r="Z60" s="36">
        <f t="shared" si="46"/>
        <v>8.1855170143031231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8577</v>
      </c>
      <c r="E61" s="49">
        <f t="shared" si="37"/>
        <v>14</v>
      </c>
      <c r="F61" s="3">
        <f t="shared" si="38"/>
        <v>1.6322723563017372E-3</v>
      </c>
      <c r="G61" s="2">
        <v>0.5</v>
      </c>
      <c r="H61" s="3">
        <f t="shared" si="39"/>
        <v>8.1281932187645158E-3</v>
      </c>
      <c r="I61" s="3">
        <f t="shared" si="40"/>
        <v>0.99187180678123543</v>
      </c>
      <c r="J61" s="5">
        <f t="shared" si="47"/>
        <v>96523.644221770694</v>
      </c>
      <c r="K61" s="5">
        <f t="shared" si="41"/>
        <v>784.56283041383529</v>
      </c>
      <c r="L61" s="5">
        <f t="shared" si="42"/>
        <v>480656.81403281889</v>
      </c>
      <c r="M61" s="5">
        <f t="shared" si="32"/>
        <v>4702591.6414847625</v>
      </c>
      <c r="N61" s="33">
        <f t="shared" si="43"/>
        <v>48.719582433918333</v>
      </c>
      <c r="O61" s="4"/>
      <c r="Q61" s="27" t="s">
        <v>48</v>
      </c>
      <c r="R61" s="29">
        <f t="shared" si="33"/>
        <v>96523.644221770694</v>
      </c>
      <c r="S61" s="29">
        <f t="shared" si="34"/>
        <v>480656.81403281889</v>
      </c>
      <c r="T61" s="35">
        <f t="shared" si="35"/>
        <v>48.719582433918333</v>
      </c>
      <c r="U61" s="42">
        <v>0.95681081085376496</v>
      </c>
      <c r="V61" s="43">
        <f t="shared" si="48"/>
        <v>4.3189189146235041E-2</v>
      </c>
      <c r="W61" s="29">
        <f t="shared" si="44"/>
        <v>459897.63597712875</v>
      </c>
      <c r="X61" s="29">
        <f t="shared" si="36"/>
        <v>3927032.9092821646</v>
      </c>
      <c r="Y61" s="35">
        <f t="shared" si="45"/>
        <v>40.684673076158383</v>
      </c>
      <c r="Z61" s="36">
        <f t="shared" si="46"/>
        <v>8.0349093577599504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9723</v>
      </c>
      <c r="E62" s="49">
        <f t="shared" si="37"/>
        <v>14</v>
      </c>
      <c r="F62" s="3">
        <f t="shared" si="38"/>
        <v>1.4398848092152627E-3</v>
      </c>
      <c r="G62" s="2">
        <v>0.5</v>
      </c>
      <c r="H62" s="3">
        <f t="shared" si="39"/>
        <v>7.1736011477761836E-3</v>
      </c>
      <c r="I62" s="3">
        <f t="shared" si="40"/>
        <v>0.99282639885222379</v>
      </c>
      <c r="J62" s="5">
        <f t="shared" si="47"/>
        <v>95739.081391356856</v>
      </c>
      <c r="K62" s="5">
        <f t="shared" si="41"/>
        <v>686.793984156075</v>
      </c>
      <c r="L62" s="5">
        <f t="shared" si="42"/>
        <v>476978.42199639411</v>
      </c>
      <c r="M62" s="5">
        <f t="shared" si="32"/>
        <v>4221934.8274519434</v>
      </c>
      <c r="N62" s="33">
        <f t="shared" si="43"/>
        <v>44.098342767607669</v>
      </c>
      <c r="O62" s="4"/>
      <c r="Q62" s="27" t="s">
        <v>50</v>
      </c>
      <c r="R62" s="29">
        <f t="shared" si="33"/>
        <v>95739.081391356856</v>
      </c>
      <c r="S62" s="29">
        <f t="shared" si="34"/>
        <v>476978.42199639411</v>
      </c>
      <c r="T62" s="35">
        <f t="shared" si="35"/>
        <v>44.098342767607669</v>
      </c>
      <c r="U62" s="42">
        <v>0.94800928093814252</v>
      </c>
      <c r="V62" s="43">
        <f t="shared" si="48"/>
        <v>5.1990719061857482E-2</v>
      </c>
      <c r="W62" s="29">
        <f t="shared" si="44"/>
        <v>452179.97085981147</v>
      </c>
      <c r="X62" s="29">
        <f t="shared" si="36"/>
        <v>3467135.2733050361</v>
      </c>
      <c r="Y62" s="35">
        <f t="shared" si="45"/>
        <v>36.214419680216842</v>
      </c>
      <c r="Z62" s="36">
        <f t="shared" si="46"/>
        <v>7.8839230873908264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9855</v>
      </c>
      <c r="E63" s="49">
        <f t="shared" si="37"/>
        <v>31</v>
      </c>
      <c r="F63" s="3">
        <f t="shared" si="38"/>
        <v>3.1456113647894469E-3</v>
      </c>
      <c r="G63" s="2">
        <v>0.5</v>
      </c>
      <c r="H63" s="3">
        <f t="shared" si="39"/>
        <v>1.5605336018122326E-2</v>
      </c>
      <c r="I63" s="3">
        <f t="shared" si="40"/>
        <v>0.98439466398187769</v>
      </c>
      <c r="J63" s="5">
        <f t="shared" si="47"/>
        <v>95052.287407200783</v>
      </c>
      <c r="K63" s="5">
        <f t="shared" si="41"/>
        <v>1483.3228842805056</v>
      </c>
      <c r="L63" s="5">
        <f t="shared" si="42"/>
        <v>471553.12982530269</v>
      </c>
      <c r="M63" s="5">
        <f t="shared" si="32"/>
        <v>3744956.4054555492</v>
      </c>
      <c r="N63" s="33">
        <f t="shared" si="43"/>
        <v>39.398908828067256</v>
      </c>
      <c r="O63" s="4"/>
      <c r="Q63" s="27" t="s">
        <v>52</v>
      </c>
      <c r="R63" s="29">
        <f t="shared" si="33"/>
        <v>95052.287407200783</v>
      </c>
      <c r="S63" s="29">
        <f t="shared" si="34"/>
        <v>471553.12982530269</v>
      </c>
      <c r="T63" s="35">
        <f t="shared" si="35"/>
        <v>39.398908828067256</v>
      </c>
      <c r="U63" s="42">
        <v>0.94216194080535964</v>
      </c>
      <c r="V63" s="43">
        <f t="shared" si="48"/>
        <v>5.7838059194640357E-2</v>
      </c>
      <c r="W63" s="29">
        <f t="shared" si="44"/>
        <v>444279.41198904888</v>
      </c>
      <c r="X63" s="29">
        <f t="shared" si="36"/>
        <v>3014955.3024452245</v>
      </c>
      <c r="Y63" s="35">
        <f t="shared" si="45"/>
        <v>31.718913712504971</v>
      </c>
      <c r="Z63" s="36">
        <f t="shared" si="46"/>
        <v>7.679995115562285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9607</v>
      </c>
      <c r="E64" s="49">
        <f t="shared" si="37"/>
        <v>33</v>
      </c>
      <c r="F64" s="3">
        <f t="shared" si="38"/>
        <v>3.4349953159154784E-3</v>
      </c>
      <c r="G64" s="2">
        <v>0.5</v>
      </c>
      <c r="H64" s="3">
        <f t="shared" si="39"/>
        <v>1.7028742453170959E-2</v>
      </c>
      <c r="I64" s="3">
        <f t="shared" si="40"/>
        <v>0.98297125754682901</v>
      </c>
      <c r="J64" s="5">
        <f t="shared" si="47"/>
        <v>93568.964522920287</v>
      </c>
      <c r="K64" s="5">
        <f t="shared" si="41"/>
        <v>1593.3617984707</v>
      </c>
      <c r="L64" s="5">
        <f t="shared" si="42"/>
        <v>463861.4181184246</v>
      </c>
      <c r="M64" s="5">
        <f t="shared" si="32"/>
        <v>3273403.2756302464</v>
      </c>
      <c r="N64" s="33">
        <f t="shared" si="43"/>
        <v>34.983857011994679</v>
      </c>
      <c r="O64" s="4"/>
      <c r="Q64" s="27" t="s">
        <v>54</v>
      </c>
      <c r="R64" s="29">
        <f t="shared" si="33"/>
        <v>93568.964522920287</v>
      </c>
      <c r="S64" s="29">
        <f t="shared" si="34"/>
        <v>463861.4181184246</v>
      </c>
      <c r="T64" s="35">
        <f t="shared" si="35"/>
        <v>34.983857011994679</v>
      </c>
      <c r="U64" s="42">
        <v>0.92489605986448908</v>
      </c>
      <c r="V64" s="43">
        <f t="shared" si="48"/>
        <v>7.5103940135510916E-2</v>
      </c>
      <c r="W64" s="29">
        <f t="shared" si="44"/>
        <v>429023.59794088523</v>
      </c>
      <c r="X64" s="29">
        <f t="shared" si="36"/>
        <v>2570675.8904561754</v>
      </c>
      <c r="Y64" s="35">
        <f t="shared" si="45"/>
        <v>27.473595583356836</v>
      </c>
      <c r="Z64" s="36">
        <f t="shared" si="46"/>
        <v>7.5102614286378433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7574</v>
      </c>
      <c r="E65" s="49">
        <f t="shared" si="37"/>
        <v>42</v>
      </c>
      <c r="F65" s="3">
        <f t="shared" si="38"/>
        <v>5.5452865064695009E-3</v>
      </c>
      <c r="G65" s="2">
        <v>0.5</v>
      </c>
      <c r="H65" s="3">
        <f t="shared" si="39"/>
        <v>2.7347310847766634E-2</v>
      </c>
      <c r="I65" s="3">
        <f t="shared" si="40"/>
        <v>0.97265268915223335</v>
      </c>
      <c r="J65" s="5">
        <f t="shared" si="47"/>
        <v>91975.602724449578</v>
      </c>
      <c r="K65" s="5">
        <f t="shared" si="41"/>
        <v>2515.2853981162143</v>
      </c>
      <c r="L65" s="5">
        <f t="shared" si="42"/>
        <v>453589.80012695736</v>
      </c>
      <c r="M65" s="5">
        <f t="shared" si="32"/>
        <v>2809541.8575118217</v>
      </c>
      <c r="N65" s="33">
        <f t="shared" si="43"/>
        <v>30.546599035930754</v>
      </c>
      <c r="O65" s="4"/>
      <c r="Q65" s="27" t="s">
        <v>56</v>
      </c>
      <c r="R65" s="29">
        <f t="shared" si="33"/>
        <v>91975.602724449578</v>
      </c>
      <c r="S65" s="29">
        <f t="shared" si="34"/>
        <v>453589.80012695736</v>
      </c>
      <c r="T65" s="35">
        <f t="shared" si="35"/>
        <v>30.546599035930754</v>
      </c>
      <c r="U65" s="42">
        <v>0.89970667843387275</v>
      </c>
      <c r="V65" s="43">
        <f t="shared" si="48"/>
        <v>0.10029332156612725</v>
      </c>
      <c r="W65" s="29">
        <f t="shared" si="44"/>
        <v>408097.77244370902</v>
      </c>
      <c r="X65" s="29">
        <f t="shared" si="36"/>
        <v>2141652.29251529</v>
      </c>
      <c r="Y65" s="35">
        <f t="shared" si="45"/>
        <v>23.285004164979302</v>
      </c>
      <c r="Z65" s="36">
        <f t="shared" si="46"/>
        <v>7.261594870951452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6036</v>
      </c>
      <c r="E66" s="49">
        <f t="shared" si="37"/>
        <v>55</v>
      </c>
      <c r="F66" s="3">
        <f t="shared" si="38"/>
        <v>9.1119946984758119E-3</v>
      </c>
      <c r="G66" s="2">
        <v>0.5</v>
      </c>
      <c r="H66" s="3">
        <f t="shared" si="39"/>
        <v>4.4545233659998379E-2</v>
      </c>
      <c r="I66" s="3">
        <f t="shared" si="40"/>
        <v>0.95545476634000159</v>
      </c>
      <c r="J66" s="5">
        <f t="shared" si="47"/>
        <v>89460.317326333359</v>
      </c>
      <c r="K66" s="5">
        <f t="shared" si="41"/>
        <v>3985.0307385991209</v>
      </c>
      <c r="L66" s="5">
        <f t="shared" si="42"/>
        <v>437339.00978516904</v>
      </c>
      <c r="M66" s="5">
        <f t="shared" si="32"/>
        <v>2355952.0573848644</v>
      </c>
      <c r="N66" s="33">
        <f t="shared" si="43"/>
        <v>26.335163207512693</v>
      </c>
      <c r="O66" s="4"/>
      <c r="Q66" s="27" t="s">
        <v>58</v>
      </c>
      <c r="R66" s="29">
        <f t="shared" si="33"/>
        <v>89460.317326333359</v>
      </c>
      <c r="S66" s="29">
        <f t="shared" si="34"/>
        <v>437339.00978516904</v>
      </c>
      <c r="T66" s="35">
        <f t="shared" si="35"/>
        <v>26.335163207512693</v>
      </c>
      <c r="U66" s="42">
        <v>0.86438699185239576</v>
      </c>
      <c r="V66" s="43">
        <f t="shared" si="48"/>
        <v>0.13561300814760424</v>
      </c>
      <c r="W66" s="29">
        <f t="shared" si="44"/>
        <v>378030.15108790773</v>
      </c>
      <c r="X66" s="29">
        <f t="shared" si="36"/>
        <v>1733554.520071581</v>
      </c>
      <c r="Y66" s="35">
        <f t="shared" si="45"/>
        <v>19.377916062469581</v>
      </c>
      <c r="Z66" s="36">
        <f t="shared" si="46"/>
        <v>6.9572471450431124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4445</v>
      </c>
      <c r="E67" s="49">
        <f t="shared" si="37"/>
        <v>60</v>
      </c>
      <c r="F67" s="3">
        <f t="shared" si="38"/>
        <v>1.3498312710911136E-2</v>
      </c>
      <c r="G67" s="2">
        <v>0.5</v>
      </c>
      <c r="H67" s="3">
        <f t="shared" si="39"/>
        <v>6.5288356909684431E-2</v>
      </c>
      <c r="I67" s="3">
        <f t="shared" si="40"/>
        <v>0.93471164309031551</v>
      </c>
      <c r="J67" s="5">
        <f t="shared" si="47"/>
        <v>85475.286587734241</v>
      </c>
      <c r="K67" s="5">
        <f t="shared" si="41"/>
        <v>5580.5410176975556</v>
      </c>
      <c r="L67" s="5">
        <f t="shared" si="42"/>
        <v>413425.08039442729</v>
      </c>
      <c r="M67" s="5">
        <f t="shared" si="32"/>
        <v>1918613.0475996956</v>
      </c>
      <c r="N67" s="33">
        <f t="shared" si="43"/>
        <v>22.446406724011123</v>
      </c>
      <c r="O67" s="4"/>
      <c r="Q67" s="27" t="s">
        <v>60</v>
      </c>
      <c r="R67" s="29">
        <f t="shared" si="33"/>
        <v>85475.286587734241</v>
      </c>
      <c r="S67" s="29">
        <f t="shared" si="34"/>
        <v>413425.08039442729</v>
      </c>
      <c r="T67" s="35">
        <f t="shared" si="35"/>
        <v>22.446406724011123</v>
      </c>
      <c r="U67" s="42">
        <v>0.82345390469096191</v>
      </c>
      <c r="V67" s="43">
        <f t="shared" si="48"/>
        <v>0.17654609530903809</v>
      </c>
      <c r="W67" s="29">
        <f t="shared" si="44"/>
        <v>340436.49674796598</v>
      </c>
      <c r="X67" s="29">
        <f t="shared" si="36"/>
        <v>1355524.3689836734</v>
      </c>
      <c r="Y67" s="35">
        <f t="shared" si="45"/>
        <v>15.858670068246276</v>
      </c>
      <c r="Z67" s="36">
        <f t="shared" si="46"/>
        <v>6.5877366557648465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3485</v>
      </c>
      <c r="E68" s="49">
        <f t="shared" si="37"/>
        <v>75</v>
      </c>
      <c r="F68" s="3">
        <f t="shared" si="38"/>
        <v>2.1520803443328552E-2</v>
      </c>
      <c r="G68" s="2">
        <v>0.5</v>
      </c>
      <c r="H68" s="3">
        <f t="shared" si="39"/>
        <v>0.10211027910142956</v>
      </c>
      <c r="I68" s="3">
        <f t="shared" si="40"/>
        <v>0.89788972089857044</v>
      </c>
      <c r="J68" s="5">
        <f t="shared" si="47"/>
        <v>79894.745570036685</v>
      </c>
      <c r="K68" s="5">
        <f t="shared" si="41"/>
        <v>8158.0747688941483</v>
      </c>
      <c r="L68" s="5">
        <f t="shared" si="42"/>
        <v>379078.54092794808</v>
      </c>
      <c r="M68" s="5">
        <f t="shared" si="32"/>
        <v>1505187.9672052683</v>
      </c>
      <c r="N68" s="33">
        <f t="shared" si="43"/>
        <v>18.839636530112017</v>
      </c>
      <c r="O68" s="4"/>
      <c r="Q68" s="27" t="s">
        <v>62</v>
      </c>
      <c r="R68" s="29">
        <f t="shared" si="33"/>
        <v>79894.745570036685</v>
      </c>
      <c r="S68" s="29">
        <f t="shared" si="34"/>
        <v>379078.54092794808</v>
      </c>
      <c r="T68" s="35">
        <f t="shared" si="35"/>
        <v>18.839636530112017</v>
      </c>
      <c r="U68" s="42">
        <v>0.7557222850963411</v>
      </c>
      <c r="V68" s="43">
        <f t="shared" si="48"/>
        <v>0.2442777149036589</v>
      </c>
      <c r="W68" s="29">
        <f t="shared" si="44"/>
        <v>286478.10118105577</v>
      </c>
      <c r="X68" s="29">
        <f t="shared" si="36"/>
        <v>1015087.8722357075</v>
      </c>
      <c r="Y68" s="35">
        <f t="shared" si="45"/>
        <v>12.705314535933647</v>
      </c>
      <c r="Z68" s="36">
        <f t="shared" si="46"/>
        <v>6.1343219941783698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2331</v>
      </c>
      <c r="E69" s="49">
        <f t="shared" si="37"/>
        <v>58</v>
      </c>
      <c r="F69" s="3">
        <f t="shared" si="38"/>
        <v>2.4882024882024883E-2</v>
      </c>
      <c r="G69" s="2">
        <v>0.5</v>
      </c>
      <c r="H69" s="3">
        <f t="shared" si="39"/>
        <v>0.11712439418416801</v>
      </c>
      <c r="I69" s="3">
        <f t="shared" si="40"/>
        <v>0.88287560581583202</v>
      </c>
      <c r="J69" s="5">
        <f t="shared" si="47"/>
        <v>71736.670801142536</v>
      </c>
      <c r="K69" s="5">
        <f t="shared" si="41"/>
        <v>8402.1141083729144</v>
      </c>
      <c r="L69" s="5">
        <f t="shared" si="42"/>
        <v>337678.06873478042</v>
      </c>
      <c r="M69" s="5">
        <f t="shared" si="32"/>
        <v>1126109.4262773204</v>
      </c>
      <c r="N69" s="33">
        <f t="shared" si="43"/>
        <v>15.697821124135372</v>
      </c>
      <c r="O69" s="4"/>
      <c r="Q69" s="27" t="s">
        <v>64</v>
      </c>
      <c r="R69" s="29">
        <f t="shared" si="33"/>
        <v>71736.670801142536</v>
      </c>
      <c r="S69" s="29">
        <f t="shared" si="34"/>
        <v>337678.06873478042</v>
      </c>
      <c r="T69" s="35">
        <f t="shared" si="35"/>
        <v>15.697821124135372</v>
      </c>
      <c r="U69" s="42">
        <v>0.69850988448397933</v>
      </c>
      <c r="V69" s="43">
        <f t="shared" si="48"/>
        <v>0.30149011551602067</v>
      </c>
      <c r="W69" s="29">
        <f t="shared" si="44"/>
        <v>235871.46878470469</v>
      </c>
      <c r="X69" s="29">
        <f t="shared" si="36"/>
        <v>728609.7710546517</v>
      </c>
      <c r="Y69" s="35">
        <f t="shared" si="45"/>
        <v>10.156726858351046</v>
      </c>
      <c r="Z69" s="36">
        <f t="shared" si="46"/>
        <v>5.5410942657843254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1653</v>
      </c>
      <c r="E70" s="49">
        <f t="shared" si="37"/>
        <v>87</v>
      </c>
      <c r="F70" s="3">
        <f t="shared" si="38"/>
        <v>5.2631578947368418E-2</v>
      </c>
      <c r="G70" s="2">
        <v>0.5</v>
      </c>
      <c r="H70" s="3">
        <f t="shared" si="39"/>
        <v>0.23255813953488372</v>
      </c>
      <c r="I70" s="3">
        <f t="shared" si="40"/>
        <v>0.76744186046511631</v>
      </c>
      <c r="J70" s="5">
        <f t="shared" si="47"/>
        <v>63334.556692769627</v>
      </c>
      <c r="K70" s="5">
        <f t="shared" si="41"/>
        <v>14728.966672737122</v>
      </c>
      <c r="L70" s="5">
        <f t="shared" si="42"/>
        <v>279850.36678200535</v>
      </c>
      <c r="M70" s="5">
        <f t="shared" si="32"/>
        <v>788431.35754253995</v>
      </c>
      <c r="N70" s="33">
        <f t="shared" si="43"/>
        <v>12.448675710594316</v>
      </c>
      <c r="O70" s="4"/>
      <c r="Q70" s="27" t="s">
        <v>66</v>
      </c>
      <c r="R70" s="29">
        <f t="shared" si="33"/>
        <v>63334.556692769627</v>
      </c>
      <c r="S70" s="29">
        <f t="shared" si="34"/>
        <v>279850.36678200535</v>
      </c>
      <c r="T70" s="35">
        <f t="shared" si="35"/>
        <v>12.448675710594316</v>
      </c>
      <c r="U70" s="42">
        <v>0.67065690345363116</v>
      </c>
      <c r="V70" s="43">
        <f t="shared" si="48"/>
        <v>0.32934309654636884</v>
      </c>
      <c r="W70" s="29">
        <f t="shared" si="44"/>
        <v>187683.58041638264</v>
      </c>
      <c r="X70" s="29">
        <f t="shared" si="36"/>
        <v>492738.30226994702</v>
      </c>
      <c r="Y70" s="35">
        <f t="shared" si="45"/>
        <v>7.7799281782325762</v>
      </c>
      <c r="Z70" s="36">
        <f t="shared" si="46"/>
        <v>4.6687475323617393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si="37"/>
        <v>1025</v>
      </c>
      <c r="E71" s="49">
        <f t="shared" si="37"/>
        <v>76</v>
      </c>
      <c r="F71" s="3">
        <f t="shared" si="38"/>
        <v>7.4146341463414631E-2</v>
      </c>
      <c r="G71" s="2">
        <v>0.5</v>
      </c>
      <c r="H71" s="3">
        <f t="shared" si="39"/>
        <v>0.31275720164609055</v>
      </c>
      <c r="I71" s="3">
        <f t="shared" si="40"/>
        <v>0.68724279835390945</v>
      </c>
      <c r="J71" s="5">
        <f t="shared" si="47"/>
        <v>48605.590020032505</v>
      </c>
      <c r="K71" s="5">
        <f t="shared" si="41"/>
        <v>15201.748319022512</v>
      </c>
      <c r="L71" s="5">
        <f t="shared" si="42"/>
        <v>205023.57930260626</v>
      </c>
      <c r="M71" s="5">
        <f>L71+M72</f>
        <v>508580.99076053465</v>
      </c>
      <c r="N71" s="33">
        <f t="shared" si="43"/>
        <v>10.463425925925927</v>
      </c>
      <c r="O71" s="4"/>
      <c r="Q71" s="27" t="s">
        <v>68</v>
      </c>
      <c r="R71" s="29">
        <f t="shared" si="33"/>
        <v>48605.590020032505</v>
      </c>
      <c r="S71" s="29">
        <f t="shared" si="34"/>
        <v>205023.57930260626</v>
      </c>
      <c r="T71" s="35">
        <f t="shared" si="35"/>
        <v>10.463425925925927</v>
      </c>
      <c r="U71" s="42">
        <v>0.63527807449444496</v>
      </c>
      <c r="V71" s="43">
        <f t="shared" si="48"/>
        <v>0.36472192550555504</v>
      </c>
      <c r="W71" s="29">
        <f t="shared" si="44"/>
        <v>130246.98468531884</v>
      </c>
      <c r="X71" s="29">
        <f>X72+W71</f>
        <v>305054.72185356438</v>
      </c>
      <c r="Y71" s="35">
        <f t="shared" si="45"/>
        <v>6.2761242426609343</v>
      </c>
      <c r="Z71" s="36">
        <f t="shared" si="46"/>
        <v>4.1873016832649927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37"/>
        <v>727</v>
      </c>
      <c r="E72" s="50">
        <f t="shared" si="37"/>
        <v>80</v>
      </c>
      <c r="F72" s="17">
        <f t="shared" si="38"/>
        <v>0.11004126547455295</v>
      </c>
      <c r="G72" s="12"/>
      <c r="H72" s="17">
        <v>1</v>
      </c>
      <c r="I72" s="17">
        <f t="shared" si="40"/>
        <v>0</v>
      </c>
      <c r="J72" s="21">
        <f t="shared" si="47"/>
        <v>33403.841701009995</v>
      </c>
      <c r="K72" s="21">
        <f t="shared" si="41"/>
        <v>33403.841701009995</v>
      </c>
      <c r="L72" s="21">
        <f>K72/F72</f>
        <v>303557.41145792836</v>
      </c>
      <c r="M72" s="21">
        <f>L72</f>
        <v>303557.41145792836</v>
      </c>
      <c r="N72" s="34">
        <f t="shared" si="43"/>
        <v>9.0875000000000004</v>
      </c>
      <c r="O72" s="4"/>
      <c r="Q72" s="30" t="s">
        <v>69</v>
      </c>
      <c r="R72" s="31">
        <f t="shared" si="33"/>
        <v>33403.841701009995</v>
      </c>
      <c r="S72" s="31">
        <f t="shared" si="34"/>
        <v>303557.41145792836</v>
      </c>
      <c r="T72" s="38">
        <f t="shared" si="35"/>
        <v>9.0875000000000004</v>
      </c>
      <c r="U72" s="44">
        <v>0.57586384179742911</v>
      </c>
      <c r="V72" s="45">
        <f t="shared" si="48"/>
        <v>0.42413615820257089</v>
      </c>
      <c r="W72" s="31">
        <f t="shared" si="44"/>
        <v>174807.73716824554</v>
      </c>
      <c r="X72" s="31">
        <f>W72</f>
        <v>174807.73716824554</v>
      </c>
      <c r="Y72" s="38">
        <f t="shared" si="45"/>
        <v>5.233162662334137</v>
      </c>
      <c r="Z72" s="37">
        <f t="shared" si="46"/>
        <v>3.8543373376658634</v>
      </c>
    </row>
    <row r="73" spans="1:26" s="2" customFormat="1" ht="13.2">
      <c r="B73" s="2" t="s">
        <v>70</v>
      </c>
      <c r="D73" s="25">
        <f>SUM(D54:D72)</f>
        <v>109802</v>
      </c>
      <c r="E73" s="25">
        <f>SUM(E54:E72)</f>
        <v>678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73.261430715311576</v>
      </c>
      <c r="F78" s="55">
        <f>$Y$4</f>
        <v>66.31812108474</v>
      </c>
      <c r="G78" s="55">
        <f>E78-F78</f>
        <v>6.9433096305715765</v>
      </c>
    </row>
    <row r="79" spans="1:26" s="52" customFormat="1" ht="17.399999999999999">
      <c r="C79" s="53" t="s">
        <v>85</v>
      </c>
      <c r="D79" s="54">
        <v>0</v>
      </c>
      <c r="E79" s="55">
        <f>$N$29</f>
        <v>80.020445326667229</v>
      </c>
      <c r="F79" s="55">
        <f>$Y$29</f>
        <v>70.477615349728879</v>
      </c>
      <c r="G79" s="55">
        <f t="shared" ref="G79:G80" si="49">E79-F79</f>
        <v>9.54282997693835</v>
      </c>
    </row>
    <row r="80" spans="1:26" s="52" customFormat="1" ht="17.399999999999999">
      <c r="C80" s="53" t="s">
        <v>86</v>
      </c>
      <c r="D80" s="54">
        <v>0</v>
      </c>
      <c r="E80" s="55">
        <f>$N$54</f>
        <v>76.526182043765417</v>
      </c>
      <c r="F80" s="55">
        <f>$Y$54</f>
        <v>67.626713690070403</v>
      </c>
      <c r="G80" s="55">
        <f t="shared" si="49"/>
        <v>8.8994683536950134</v>
      </c>
    </row>
  </sheetData>
  <mergeCells count="30">
    <mergeCell ref="B1:N1"/>
    <mergeCell ref="B2:B3"/>
    <mergeCell ref="B26:N26"/>
    <mergeCell ref="B27:B28"/>
    <mergeCell ref="B51:N51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64" workbookViewId="0">
      <selection activeCell="E34" sqref="E34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>
      <c r="A4" s="2">
        <v>1</v>
      </c>
      <c r="B4" s="1">
        <v>0</v>
      </c>
      <c r="C4" s="1">
        <v>1</v>
      </c>
      <c r="D4">
        <v>628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7346825.6869786195</v>
      </c>
      <c r="N4" s="32">
        <f>M4/J4</f>
        <v>73.468256869786202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73.468256869786202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6645975.1915014843</v>
      </c>
      <c r="Y4" s="40">
        <f>X4/R4</f>
        <v>66.459751915014849</v>
      </c>
      <c r="Z4" s="36">
        <f>T4-Y4</f>
        <v>7.0085049547713538</v>
      </c>
    </row>
    <row r="5" spans="1:26" s="2" customFormat="1">
      <c r="A5" s="2">
        <v>2</v>
      </c>
      <c r="B5" s="1" t="s">
        <v>35</v>
      </c>
      <c r="C5" s="1">
        <v>4</v>
      </c>
      <c r="D5">
        <v>2702</v>
      </c>
      <c r="E5">
        <v>3</v>
      </c>
      <c r="F5" s="3">
        <f t="shared" ref="F5:F22" si="5">E5/D5</f>
        <v>1.1102886750555144E-3</v>
      </c>
      <c r="G5" s="2">
        <v>0.4</v>
      </c>
      <c r="H5" s="3">
        <f t="shared" ref="H5:H21" si="6">C5*F5/(1+(1-G5)*C5*F5)</f>
        <v>4.4293518381810122E-3</v>
      </c>
      <c r="I5" s="3">
        <f t="shared" ref="I5:I22" si="7">1-H5</f>
        <v>0.99557064816181895</v>
      </c>
      <c r="J5" s="5">
        <f>I4*J4</f>
        <v>100000</v>
      </c>
      <c r="K5" s="5">
        <f t="shared" ref="K5:K22" si="8">J5*H5</f>
        <v>442.93518381810122</v>
      </c>
      <c r="L5" s="5">
        <f t="shared" ref="L5:L21" si="9">C5*(J6+G5*K5)</f>
        <v>398936.95555883658</v>
      </c>
      <c r="M5" s="5">
        <f t="shared" si="0"/>
        <v>7246825.6869786195</v>
      </c>
      <c r="N5" s="33">
        <f t="shared" ref="N5:N22" si="10">M5/J5</f>
        <v>72.468256869786202</v>
      </c>
      <c r="O5" s="4"/>
      <c r="Q5" s="27" t="s">
        <v>36</v>
      </c>
      <c r="R5" s="29">
        <f t="shared" si="1"/>
        <v>100000</v>
      </c>
      <c r="S5" s="29">
        <f t="shared" si="2"/>
        <v>398936.95555883658</v>
      </c>
      <c r="T5" s="35">
        <f t="shared" si="3"/>
        <v>72.468256869786202</v>
      </c>
      <c r="U5" s="42">
        <v>0.96680194174873568</v>
      </c>
      <c r="V5" s="43">
        <f>1-U5</f>
        <v>3.3198058251264317E-2</v>
      </c>
      <c r="W5" s="29">
        <f t="shared" ref="W5:W22" si="11">S5*U5</f>
        <v>385693.02326961228</v>
      </c>
      <c r="X5" s="29">
        <f t="shared" si="4"/>
        <v>6549294.9973266106</v>
      </c>
      <c r="Y5" s="35">
        <f t="shared" ref="Y5:Y22" si="12">X5/R5</f>
        <v>65.492949973266107</v>
      </c>
      <c r="Z5" s="36">
        <f t="shared" ref="Z5:Z22" si="13">T5-Y5</f>
        <v>6.9753068965200953</v>
      </c>
    </row>
    <row r="6" spans="1:26" s="2" customFormat="1">
      <c r="A6" s="2">
        <v>3</v>
      </c>
      <c r="B6" s="1" t="s">
        <v>37</v>
      </c>
      <c r="C6" s="1">
        <v>5</v>
      </c>
      <c r="D6">
        <v>3419</v>
      </c>
      <c r="E6">
        <v>2</v>
      </c>
      <c r="F6" s="3">
        <f t="shared" si="5"/>
        <v>5.8496636443404503E-4</v>
      </c>
      <c r="G6" s="2">
        <v>0.5</v>
      </c>
      <c r="H6" s="3">
        <f t="shared" si="6"/>
        <v>2.9205607476635513E-3</v>
      </c>
      <c r="I6" s="3">
        <f t="shared" si="7"/>
        <v>0.99707943925233644</v>
      </c>
      <c r="J6" s="5">
        <f t="shared" ref="J6:J22" si="14">I5*J5</f>
        <v>99557.064816181897</v>
      </c>
      <c r="K6" s="5">
        <f t="shared" si="8"/>
        <v>290.76245565473681</v>
      </c>
      <c r="L6" s="5">
        <f t="shared" si="9"/>
        <v>497058.41794177261</v>
      </c>
      <c r="M6" s="5">
        <f t="shared" si="0"/>
        <v>6847888.7314197831</v>
      </c>
      <c r="N6" s="33">
        <f t="shared" si="10"/>
        <v>68.783553874990645</v>
      </c>
      <c r="O6" s="4"/>
      <c r="Q6" s="27" t="s">
        <v>38</v>
      </c>
      <c r="R6" s="29">
        <f t="shared" si="1"/>
        <v>99557.064816181897</v>
      </c>
      <c r="S6" s="29">
        <f t="shared" si="2"/>
        <v>497058.41794177261</v>
      </c>
      <c r="T6" s="35">
        <f t="shared" si="3"/>
        <v>68.783553874990645</v>
      </c>
      <c r="U6" s="42">
        <v>0.96680194174873568</v>
      </c>
      <c r="V6" s="43">
        <f>1-U6</f>
        <v>3.3198058251264317E-2</v>
      </c>
      <c r="W6" s="29">
        <f t="shared" si="11"/>
        <v>480557.04362866038</v>
      </c>
      <c r="X6" s="29">
        <f t="shared" si="4"/>
        <v>6163601.9740569983</v>
      </c>
      <c r="Y6" s="35">
        <f t="shared" si="12"/>
        <v>61.910241984707177</v>
      </c>
      <c r="Z6" s="36">
        <f t="shared" si="13"/>
        <v>6.8733118902834676</v>
      </c>
    </row>
    <row r="7" spans="1:26" s="2" customFormat="1">
      <c r="A7" s="2">
        <v>4</v>
      </c>
      <c r="B7" s="1" t="s">
        <v>39</v>
      </c>
      <c r="C7" s="1">
        <v>5</v>
      </c>
      <c r="D7">
        <v>3693</v>
      </c>
      <c r="E7">
        <v>1</v>
      </c>
      <c r="F7" s="3">
        <f t="shared" si="5"/>
        <v>2.7078256160303275E-4</v>
      </c>
      <c r="G7" s="2">
        <v>0.5</v>
      </c>
      <c r="H7" s="3">
        <f t="shared" si="6"/>
        <v>1.3529968881071572E-3</v>
      </c>
      <c r="I7" s="3">
        <f t="shared" si="7"/>
        <v>0.99864700311189281</v>
      </c>
      <c r="J7" s="5">
        <f t="shared" si="14"/>
        <v>99266.302360527159</v>
      </c>
      <c r="K7" s="5">
        <f t="shared" si="8"/>
        <v>134.30699818769742</v>
      </c>
      <c r="L7" s="5">
        <f t="shared" si="9"/>
        <v>495995.74430716655</v>
      </c>
      <c r="M7" s="5">
        <f t="shared" si="0"/>
        <v>6350830.3134780107</v>
      </c>
      <c r="N7" s="33">
        <f t="shared" si="10"/>
        <v>63.977706053886344</v>
      </c>
      <c r="O7" s="4"/>
      <c r="Q7" s="27" t="s">
        <v>40</v>
      </c>
      <c r="R7" s="29">
        <f t="shared" si="1"/>
        <v>99266.302360527159</v>
      </c>
      <c r="S7" s="29">
        <f t="shared" si="2"/>
        <v>495995.74430716655</v>
      </c>
      <c r="T7" s="35">
        <f t="shared" si="3"/>
        <v>63.977706053886344</v>
      </c>
      <c r="U7" s="42">
        <v>0.96680194174873568</v>
      </c>
      <c r="V7" s="43">
        <f>1-U7</f>
        <v>3.3198058251264317E-2</v>
      </c>
      <c r="W7" s="29">
        <f t="shared" si="11"/>
        <v>479529.64869527804</v>
      </c>
      <c r="X7" s="29">
        <f t="shared" si="4"/>
        <v>5683044.9304283382</v>
      </c>
      <c r="Y7" s="35">
        <f t="shared" si="12"/>
        <v>57.250494833463023</v>
      </c>
      <c r="Z7" s="36">
        <f t="shared" si="13"/>
        <v>6.727211220423321</v>
      </c>
    </row>
    <row r="8" spans="1:26" s="2" customFormat="1">
      <c r="A8" s="2">
        <v>5</v>
      </c>
      <c r="B8" s="1" t="s">
        <v>41</v>
      </c>
      <c r="C8" s="1">
        <v>5</v>
      </c>
      <c r="D8">
        <v>4260</v>
      </c>
      <c r="E8">
        <v>8</v>
      </c>
      <c r="F8" s="3">
        <f t="shared" si="5"/>
        <v>1.8779342723004694E-3</v>
      </c>
      <c r="G8" s="2">
        <v>0.5</v>
      </c>
      <c r="H8" s="3">
        <f t="shared" si="6"/>
        <v>9.3457943925233638E-3</v>
      </c>
      <c r="I8" s="3">
        <f t="shared" si="7"/>
        <v>0.99065420560747663</v>
      </c>
      <c r="J8" s="5">
        <f t="shared" si="14"/>
        <v>99131.995362339454</v>
      </c>
      <c r="K8" s="5">
        <f t="shared" si="8"/>
        <v>926.46724637700413</v>
      </c>
      <c r="L8" s="5">
        <f t="shared" si="9"/>
        <v>493343.80869575473</v>
      </c>
      <c r="M8" s="5">
        <f t="shared" si="0"/>
        <v>5854834.5691708438</v>
      </c>
      <c r="N8" s="33">
        <f t="shared" si="10"/>
        <v>59.060997892463618</v>
      </c>
      <c r="O8" s="4"/>
      <c r="Q8" s="27" t="s">
        <v>42</v>
      </c>
      <c r="R8" s="29">
        <f t="shared" si="1"/>
        <v>99131.995362339454</v>
      </c>
      <c r="S8" s="29">
        <f t="shared" si="2"/>
        <v>493343.80869575473</v>
      </c>
      <c r="T8" s="35">
        <f t="shared" si="3"/>
        <v>59.060997892463618</v>
      </c>
      <c r="U8" s="42">
        <v>0.96680194174873568</v>
      </c>
      <c r="V8" s="43">
        <f>1-U8</f>
        <v>3.3198058251264317E-2</v>
      </c>
      <c r="W8" s="29">
        <f t="shared" si="11"/>
        <v>476965.75219677249</v>
      </c>
      <c r="X8" s="29">
        <f t="shared" si="4"/>
        <v>5203515.2817330603</v>
      </c>
      <c r="Y8" s="35">
        <f t="shared" si="12"/>
        <v>52.490775180239048</v>
      </c>
      <c r="Z8" s="36">
        <f t="shared" si="13"/>
        <v>6.5702227122245702</v>
      </c>
    </row>
    <row r="9" spans="1:26" s="2" customFormat="1">
      <c r="A9" s="2">
        <v>6</v>
      </c>
      <c r="B9" s="1" t="s">
        <v>43</v>
      </c>
      <c r="C9" s="1">
        <v>5</v>
      </c>
      <c r="D9">
        <v>4101</v>
      </c>
      <c r="E9">
        <v>8</v>
      </c>
      <c r="F9" s="3">
        <f t="shared" si="5"/>
        <v>1.950743721043648E-3</v>
      </c>
      <c r="G9" s="2">
        <v>0.5</v>
      </c>
      <c r="H9" s="3">
        <f t="shared" si="6"/>
        <v>9.706381946129581E-3</v>
      </c>
      <c r="I9" s="3">
        <f t="shared" si="7"/>
        <v>0.99029361805387039</v>
      </c>
      <c r="J9" s="5">
        <f t="shared" si="14"/>
        <v>98205.528115962443</v>
      </c>
      <c r="K9" s="5">
        <f t="shared" si="8"/>
        <v>953.22036511489887</v>
      </c>
      <c r="L9" s="5">
        <f t="shared" si="9"/>
        <v>488644.58966702491</v>
      </c>
      <c r="M9" s="5">
        <f t="shared" si="0"/>
        <v>5361490.7604750888</v>
      </c>
      <c r="N9" s="33">
        <f t="shared" si="10"/>
        <v>54.594592212203843</v>
      </c>
      <c r="O9" s="4"/>
      <c r="Q9" s="27" t="s">
        <v>44</v>
      </c>
      <c r="R9" s="29">
        <f t="shared" si="1"/>
        <v>98205.528115962443</v>
      </c>
      <c r="S9" s="29">
        <f t="shared" si="2"/>
        <v>488644.58966702491</v>
      </c>
      <c r="T9" s="35">
        <f t="shared" si="3"/>
        <v>54.594592212203843</v>
      </c>
      <c r="U9" s="42">
        <v>0.9555940589531835</v>
      </c>
      <c r="V9" s="43">
        <f t="shared" ref="V9:V22" si="15">1-U9</f>
        <v>4.4405941046816499E-2</v>
      </c>
      <c r="W9" s="29">
        <f t="shared" si="11"/>
        <v>466945.86682542518</v>
      </c>
      <c r="X9" s="29">
        <f t="shared" si="4"/>
        <v>4726549.5295362873</v>
      </c>
      <c r="Y9" s="35">
        <f t="shared" si="12"/>
        <v>48.129159531173364</v>
      </c>
      <c r="Z9" s="36">
        <f t="shared" si="13"/>
        <v>6.4654326810304781</v>
      </c>
    </row>
    <row r="10" spans="1:26" s="2" customFormat="1">
      <c r="A10" s="2">
        <v>7</v>
      </c>
      <c r="B10" s="1" t="s">
        <v>45</v>
      </c>
      <c r="C10" s="1">
        <v>5</v>
      </c>
      <c r="D10">
        <v>3984</v>
      </c>
      <c r="E10">
        <v>8</v>
      </c>
      <c r="F10" s="3">
        <f t="shared" si="5"/>
        <v>2.008032128514056E-3</v>
      </c>
      <c r="G10" s="2">
        <v>0.5</v>
      </c>
      <c r="H10" s="3">
        <f t="shared" si="6"/>
        <v>9.99000999000999E-3</v>
      </c>
      <c r="I10" s="3">
        <f t="shared" si="7"/>
        <v>0.99000999000999002</v>
      </c>
      <c r="J10" s="5">
        <f t="shared" si="14"/>
        <v>97252.30775084754</v>
      </c>
      <c r="K10" s="5">
        <f t="shared" si="8"/>
        <v>971.55152598249288</v>
      </c>
      <c r="L10" s="5">
        <f t="shared" si="9"/>
        <v>483832.65993928153</v>
      </c>
      <c r="M10" s="5">
        <f t="shared" si="0"/>
        <v>4872846.1708080638</v>
      </c>
      <c r="N10" s="33">
        <f t="shared" si="10"/>
        <v>50.105198359836329</v>
      </c>
      <c r="O10" s="4"/>
      <c r="Q10" s="27" t="s">
        <v>46</v>
      </c>
      <c r="R10" s="29">
        <f t="shared" si="1"/>
        <v>97252.30775084754</v>
      </c>
      <c r="S10" s="29">
        <f t="shared" si="2"/>
        <v>483832.65993928153</v>
      </c>
      <c r="T10" s="35">
        <f t="shared" si="3"/>
        <v>50.105198359836329</v>
      </c>
      <c r="U10" s="42">
        <v>0.96363095511775332</v>
      </c>
      <c r="V10" s="43">
        <f t="shared" si="15"/>
        <v>3.6369044882246682E-2</v>
      </c>
      <c r="W10" s="29">
        <f t="shared" si="11"/>
        <v>466236.128214453</v>
      </c>
      <c r="X10" s="29">
        <f t="shared" si="4"/>
        <v>4259603.6627108622</v>
      </c>
      <c r="Y10" s="35">
        <f t="shared" si="12"/>
        <v>43.79951243546445</v>
      </c>
      <c r="Z10" s="36">
        <f t="shared" si="13"/>
        <v>6.305685924371879</v>
      </c>
    </row>
    <row r="11" spans="1:26" s="2" customFormat="1">
      <c r="A11" s="2">
        <v>8</v>
      </c>
      <c r="B11" s="1" t="s">
        <v>47</v>
      </c>
      <c r="C11" s="1">
        <v>5</v>
      </c>
      <c r="D11">
        <v>4329</v>
      </c>
      <c r="E11">
        <v>13</v>
      </c>
      <c r="F11" s="3">
        <f t="shared" si="5"/>
        <v>3.003003003003003E-3</v>
      </c>
      <c r="G11" s="2">
        <v>0.5</v>
      </c>
      <c r="H11" s="3">
        <f t="shared" si="6"/>
        <v>1.4903129657228018E-2</v>
      </c>
      <c r="I11" s="3">
        <f t="shared" si="7"/>
        <v>0.98509687034277194</v>
      </c>
      <c r="J11" s="5">
        <f t="shared" si="14"/>
        <v>96280.75622486505</v>
      </c>
      <c r="K11" s="5">
        <f t="shared" si="8"/>
        <v>1434.8845935151273</v>
      </c>
      <c r="L11" s="5">
        <f t="shared" si="9"/>
        <v>477816.56964053743</v>
      </c>
      <c r="M11" s="5">
        <f t="shared" si="0"/>
        <v>4389013.5108687822</v>
      </c>
      <c r="N11" s="33">
        <f t="shared" si="10"/>
        <v>45.585573721691382</v>
      </c>
      <c r="O11" s="4"/>
      <c r="Q11" s="27" t="s">
        <v>48</v>
      </c>
      <c r="R11" s="29">
        <f t="shared" si="1"/>
        <v>96280.75622486505</v>
      </c>
      <c r="S11" s="29">
        <f t="shared" si="2"/>
        <v>477816.56964053743</v>
      </c>
      <c r="T11" s="35">
        <f t="shared" si="3"/>
        <v>45.585573721691382</v>
      </c>
      <c r="U11" s="42">
        <v>0.96005435016735896</v>
      </c>
      <c r="V11" s="43">
        <f t="shared" si="15"/>
        <v>3.9945649832641039E-2</v>
      </c>
      <c r="W11" s="29">
        <f t="shared" si="11"/>
        <v>458729.87626544276</v>
      </c>
      <c r="X11" s="29">
        <f t="shared" si="4"/>
        <v>3793367.5344964089</v>
      </c>
      <c r="Y11" s="35">
        <f t="shared" si="12"/>
        <v>39.399020980235612</v>
      </c>
      <c r="Z11" s="36">
        <f t="shared" si="13"/>
        <v>6.1865527414557704</v>
      </c>
    </row>
    <row r="12" spans="1:26" s="2" customFormat="1">
      <c r="A12" s="2">
        <v>9</v>
      </c>
      <c r="B12" s="1" t="s">
        <v>49</v>
      </c>
      <c r="C12" s="1">
        <v>5</v>
      </c>
      <c r="D12">
        <v>4799</v>
      </c>
      <c r="E12">
        <v>8</v>
      </c>
      <c r="F12" s="3">
        <f t="shared" si="5"/>
        <v>1.6670139612419254E-3</v>
      </c>
      <c r="G12" s="2">
        <v>0.5</v>
      </c>
      <c r="H12" s="3">
        <f t="shared" si="6"/>
        <v>8.3004772774434542E-3</v>
      </c>
      <c r="I12" s="3">
        <f t="shared" si="7"/>
        <v>0.99169952272255657</v>
      </c>
      <c r="J12" s="5">
        <f t="shared" si="14"/>
        <v>94845.871631349917</v>
      </c>
      <c r="K12" s="5">
        <f t="shared" si="8"/>
        <v>787.26600233533873</v>
      </c>
      <c r="L12" s="5">
        <f t="shared" si="9"/>
        <v>472261.19315091125</v>
      </c>
      <c r="M12" s="5">
        <f t="shared" si="0"/>
        <v>3911196.9412282445</v>
      </c>
      <c r="N12" s="33">
        <f t="shared" si="10"/>
        <v>41.237397832458271</v>
      </c>
      <c r="O12" s="4"/>
      <c r="Q12" s="27" t="s">
        <v>50</v>
      </c>
      <c r="R12" s="29">
        <f t="shared" si="1"/>
        <v>94845.871631349917</v>
      </c>
      <c r="S12" s="29">
        <f t="shared" si="2"/>
        <v>472261.19315091125</v>
      </c>
      <c r="T12" s="35">
        <f t="shared" si="3"/>
        <v>41.237397832458271</v>
      </c>
      <c r="U12" s="42">
        <v>0.94127750867207383</v>
      </c>
      <c r="V12" s="43">
        <f t="shared" si="15"/>
        <v>5.8722491327926174E-2</v>
      </c>
      <c r="W12" s="29">
        <f t="shared" si="11"/>
        <v>444528.8393315908</v>
      </c>
      <c r="X12" s="29">
        <f t="shared" si="4"/>
        <v>3334637.658230966</v>
      </c>
      <c r="Y12" s="35">
        <f t="shared" si="12"/>
        <v>35.158490305114661</v>
      </c>
      <c r="Z12" s="36">
        <f t="shared" si="13"/>
        <v>6.0789075273436097</v>
      </c>
    </row>
    <row r="13" spans="1:26" s="2" customFormat="1">
      <c r="A13" s="2">
        <v>10</v>
      </c>
      <c r="B13" s="1" t="s">
        <v>51</v>
      </c>
      <c r="C13" s="1">
        <v>5</v>
      </c>
      <c r="D13">
        <v>5025</v>
      </c>
      <c r="E13">
        <v>22</v>
      </c>
      <c r="F13" s="3">
        <f t="shared" si="5"/>
        <v>4.3781094527363187E-3</v>
      </c>
      <c r="G13" s="2">
        <v>0.5</v>
      </c>
      <c r="H13" s="3">
        <f t="shared" si="6"/>
        <v>2.1653543307086617E-2</v>
      </c>
      <c r="I13" s="3">
        <f t="shared" si="7"/>
        <v>0.97834645669291342</v>
      </c>
      <c r="J13" s="5">
        <f t="shared" si="14"/>
        <v>94058.605629014579</v>
      </c>
      <c r="K13" s="5">
        <f t="shared" si="8"/>
        <v>2036.7020903920484</v>
      </c>
      <c r="L13" s="5">
        <f t="shared" si="9"/>
        <v>465201.27291909273</v>
      </c>
      <c r="M13" s="5">
        <f t="shared" si="0"/>
        <v>3438935.748077333</v>
      </c>
      <c r="N13" s="33">
        <f t="shared" si="10"/>
        <v>36.561627987992551</v>
      </c>
      <c r="O13" s="4"/>
      <c r="Q13" s="27" t="s">
        <v>52</v>
      </c>
      <c r="R13" s="29">
        <f t="shared" si="1"/>
        <v>94058.605629014579</v>
      </c>
      <c r="S13" s="29">
        <f t="shared" si="2"/>
        <v>465201.27291909273</v>
      </c>
      <c r="T13" s="35">
        <f t="shared" si="3"/>
        <v>36.561627987992551</v>
      </c>
      <c r="U13" s="42">
        <v>0.95386474178345915</v>
      </c>
      <c r="V13" s="43">
        <f t="shared" si="15"/>
        <v>4.6135258216540853E-2</v>
      </c>
      <c r="W13" s="29">
        <f t="shared" si="11"/>
        <v>443739.09207030688</v>
      </c>
      <c r="X13" s="29">
        <f t="shared" si="4"/>
        <v>2890108.8188993754</v>
      </c>
      <c r="Y13" s="35">
        <f t="shared" si="12"/>
        <v>30.726681514911313</v>
      </c>
      <c r="Z13" s="36">
        <f t="shared" si="13"/>
        <v>5.8349464730812386</v>
      </c>
    </row>
    <row r="14" spans="1:26" s="2" customFormat="1">
      <c r="A14" s="2">
        <v>11</v>
      </c>
      <c r="B14" s="1" t="s">
        <v>53</v>
      </c>
      <c r="C14" s="1">
        <v>5</v>
      </c>
      <c r="D14">
        <v>4831</v>
      </c>
      <c r="E14">
        <v>33</v>
      </c>
      <c r="F14" s="3">
        <f t="shared" si="5"/>
        <v>6.8308838749741255E-3</v>
      </c>
      <c r="G14" s="2">
        <v>0.5</v>
      </c>
      <c r="H14" s="3">
        <f t="shared" si="6"/>
        <v>3.3580950442657978E-2</v>
      </c>
      <c r="I14" s="3">
        <f t="shared" si="7"/>
        <v>0.96641904955734204</v>
      </c>
      <c r="J14" s="5">
        <f t="shared" si="14"/>
        <v>92021.90353862253</v>
      </c>
      <c r="K14" s="5">
        <f t="shared" si="8"/>
        <v>3090.1829823695361</v>
      </c>
      <c r="L14" s="5">
        <f t="shared" si="9"/>
        <v>452384.06023718882</v>
      </c>
      <c r="M14" s="5">
        <f t="shared" si="0"/>
        <v>2973734.4751582402</v>
      </c>
      <c r="N14" s="33">
        <f t="shared" si="10"/>
        <v>32.315507078270052</v>
      </c>
      <c r="O14" s="4"/>
      <c r="Q14" s="27" t="s">
        <v>54</v>
      </c>
      <c r="R14" s="29">
        <f t="shared" si="1"/>
        <v>92021.90353862253</v>
      </c>
      <c r="S14" s="29">
        <f t="shared" si="2"/>
        <v>452384.06023718882</v>
      </c>
      <c r="T14" s="35">
        <f t="shared" si="3"/>
        <v>32.315507078270052</v>
      </c>
      <c r="U14" s="42">
        <v>0.94210046609890041</v>
      </c>
      <c r="V14" s="43">
        <f t="shared" si="15"/>
        <v>5.7899533901099587E-2</v>
      </c>
      <c r="W14" s="29">
        <f t="shared" si="11"/>
        <v>426191.2340051686</v>
      </c>
      <c r="X14" s="29">
        <f t="shared" si="4"/>
        <v>2446369.7268290687</v>
      </c>
      <c r="Y14" s="35">
        <f t="shared" si="12"/>
        <v>26.584645967492971</v>
      </c>
      <c r="Z14" s="36">
        <f t="shared" si="13"/>
        <v>5.7308611107770808</v>
      </c>
    </row>
    <row r="15" spans="1:26" s="2" customFormat="1">
      <c r="A15" s="2">
        <v>12</v>
      </c>
      <c r="B15" s="1" t="s">
        <v>55</v>
      </c>
      <c r="C15" s="1">
        <v>5</v>
      </c>
      <c r="D15">
        <v>3922</v>
      </c>
      <c r="E15">
        <v>33</v>
      </c>
      <c r="F15" s="3">
        <f t="shared" si="5"/>
        <v>8.4140744518103015E-3</v>
      </c>
      <c r="G15" s="2">
        <v>0.5</v>
      </c>
      <c r="H15" s="3">
        <f t="shared" si="6"/>
        <v>4.1203645898364345E-2</v>
      </c>
      <c r="I15" s="3">
        <f t="shared" si="7"/>
        <v>0.95879635410163566</v>
      </c>
      <c r="J15" s="5">
        <f t="shared" si="14"/>
        <v>88931.720556253</v>
      </c>
      <c r="K15" s="5">
        <f t="shared" si="8"/>
        <v>3664.311122932138</v>
      </c>
      <c r="L15" s="5">
        <f t="shared" si="9"/>
        <v>435497.82497393468</v>
      </c>
      <c r="M15" s="5">
        <f t="shared" si="0"/>
        <v>2521350.4149210514</v>
      </c>
      <c r="N15" s="33">
        <f t="shared" si="10"/>
        <v>28.351530805323762</v>
      </c>
      <c r="O15" s="4"/>
      <c r="Q15" s="27" t="s">
        <v>56</v>
      </c>
      <c r="R15" s="29">
        <f t="shared" si="1"/>
        <v>88931.720556253</v>
      </c>
      <c r="S15" s="29">
        <f t="shared" si="2"/>
        <v>435497.82497393468</v>
      </c>
      <c r="T15" s="35">
        <f t="shared" si="3"/>
        <v>28.351530805323762</v>
      </c>
      <c r="U15" s="42">
        <v>0.91645683631107144</v>
      </c>
      <c r="V15" s="43">
        <f t="shared" si="15"/>
        <v>8.3543163688928557E-2</v>
      </c>
      <c r="W15" s="29">
        <f t="shared" si="11"/>
        <v>399114.9588959649</v>
      </c>
      <c r="X15" s="29">
        <f t="shared" si="4"/>
        <v>2020178.4928239002</v>
      </c>
      <c r="Y15" s="35">
        <f t="shared" si="12"/>
        <v>22.716062167559816</v>
      </c>
      <c r="Z15" s="36">
        <f t="shared" si="13"/>
        <v>5.635468637763946</v>
      </c>
    </row>
    <row r="16" spans="1:26" s="2" customFormat="1">
      <c r="A16" s="2">
        <v>13</v>
      </c>
      <c r="B16" s="1" t="s">
        <v>57</v>
      </c>
      <c r="C16" s="1">
        <v>5</v>
      </c>
      <c r="D16">
        <v>3109</v>
      </c>
      <c r="E16">
        <v>42</v>
      </c>
      <c r="F16" s="3">
        <f t="shared" si="5"/>
        <v>1.3509166934705693E-2</v>
      </c>
      <c r="G16" s="2">
        <v>0.5</v>
      </c>
      <c r="H16" s="3">
        <f t="shared" si="6"/>
        <v>6.5339141257000619E-2</v>
      </c>
      <c r="I16" s="3">
        <f t="shared" si="7"/>
        <v>0.93466085874299942</v>
      </c>
      <c r="J16" s="5">
        <f t="shared" si="14"/>
        <v>85267.409433320863</v>
      </c>
      <c r="K16" s="5">
        <f t="shared" si="8"/>
        <v>5571.2993095822585</v>
      </c>
      <c r="L16" s="5">
        <f t="shared" si="9"/>
        <v>412408.79889264866</v>
      </c>
      <c r="M16" s="5">
        <f t="shared" si="0"/>
        <v>2085852.5899471168</v>
      </c>
      <c r="N16" s="33">
        <f t="shared" si="10"/>
        <v>24.462483424904025</v>
      </c>
      <c r="O16" s="4"/>
      <c r="Q16" s="27" t="s">
        <v>58</v>
      </c>
      <c r="R16" s="29">
        <f t="shared" si="1"/>
        <v>85267.409433320863</v>
      </c>
      <c r="S16" s="29">
        <f t="shared" si="2"/>
        <v>412408.79889264866</v>
      </c>
      <c r="T16" s="35">
        <f t="shared" si="3"/>
        <v>24.462483424904025</v>
      </c>
      <c r="U16" s="42">
        <v>0.8859396016463057</v>
      </c>
      <c r="V16" s="43">
        <f t="shared" si="15"/>
        <v>0.1140603983536943</v>
      </c>
      <c r="W16" s="29">
        <f t="shared" si="11"/>
        <v>365369.28700638458</v>
      </c>
      <c r="X16" s="29">
        <f t="shared" si="4"/>
        <v>1621063.5339279352</v>
      </c>
      <c r="Y16" s="35">
        <f t="shared" si="12"/>
        <v>19.011525560602465</v>
      </c>
      <c r="Z16" s="36">
        <f t="shared" si="13"/>
        <v>5.4509578643015608</v>
      </c>
    </row>
    <row r="17" spans="1:26" s="2" customFormat="1">
      <c r="A17" s="2">
        <v>14</v>
      </c>
      <c r="B17" s="1" t="s">
        <v>59</v>
      </c>
      <c r="C17" s="1">
        <v>5</v>
      </c>
      <c r="D17">
        <v>2217</v>
      </c>
      <c r="E17">
        <v>44</v>
      </c>
      <c r="F17" s="3">
        <f t="shared" si="5"/>
        <v>1.9846639603067207E-2</v>
      </c>
      <c r="G17" s="2">
        <v>0.5</v>
      </c>
      <c r="H17" s="3">
        <f t="shared" si="6"/>
        <v>9.4542329179200676E-2</v>
      </c>
      <c r="I17" s="3">
        <f t="shared" si="7"/>
        <v>0.90545767082079931</v>
      </c>
      <c r="J17" s="5">
        <f t="shared" si="14"/>
        <v>79696.110123738603</v>
      </c>
      <c r="K17" s="5">
        <f t="shared" si="8"/>
        <v>7534.6558776203228</v>
      </c>
      <c r="L17" s="5">
        <f t="shared" si="9"/>
        <v>379643.91092464223</v>
      </c>
      <c r="M17" s="5">
        <f t="shared" si="0"/>
        <v>1673443.7910544681</v>
      </c>
      <c r="N17" s="33">
        <f t="shared" si="10"/>
        <v>20.99781016233074</v>
      </c>
      <c r="O17" s="4"/>
      <c r="Q17" s="27" t="s">
        <v>60</v>
      </c>
      <c r="R17" s="29">
        <f t="shared" si="1"/>
        <v>79696.110123738603</v>
      </c>
      <c r="S17" s="29">
        <f t="shared" si="2"/>
        <v>379643.91092464223</v>
      </c>
      <c r="T17" s="35">
        <f t="shared" si="3"/>
        <v>20.99781016233074</v>
      </c>
      <c r="U17" s="42">
        <v>0.85631920960893304</v>
      </c>
      <c r="V17" s="43">
        <f t="shared" si="15"/>
        <v>0.14368079039106696</v>
      </c>
      <c r="W17" s="29">
        <f t="shared" si="11"/>
        <v>325096.3737358338</v>
      </c>
      <c r="X17" s="29">
        <f t="shared" si="4"/>
        <v>1255694.2469215505</v>
      </c>
      <c r="Y17" s="35">
        <f t="shared" si="12"/>
        <v>15.756029308982853</v>
      </c>
      <c r="Z17" s="36">
        <f t="shared" si="13"/>
        <v>5.2417808533478869</v>
      </c>
    </row>
    <row r="18" spans="1:26" s="2" customFormat="1">
      <c r="A18" s="2">
        <v>15</v>
      </c>
      <c r="B18" s="1" t="s">
        <v>61</v>
      </c>
      <c r="C18" s="1">
        <v>5</v>
      </c>
      <c r="D18">
        <v>1672</v>
      </c>
      <c r="E18">
        <v>50</v>
      </c>
      <c r="F18" s="3">
        <f t="shared" si="5"/>
        <v>2.9904306220095694E-2</v>
      </c>
      <c r="G18" s="2">
        <v>0.5</v>
      </c>
      <c r="H18" s="3">
        <f t="shared" si="6"/>
        <v>0.1391207568169171</v>
      </c>
      <c r="I18" s="3">
        <f t="shared" si="7"/>
        <v>0.86087924318308295</v>
      </c>
      <c r="J18" s="5">
        <f t="shared" si="14"/>
        <v>72161.454246118286</v>
      </c>
      <c r="K18" s="5">
        <f t="shared" si="8"/>
        <v>10039.156127729311</v>
      </c>
      <c r="L18" s="5">
        <f t="shared" si="9"/>
        <v>335709.38091126818</v>
      </c>
      <c r="M18" s="5">
        <f t="shared" si="0"/>
        <v>1293799.8801298258</v>
      </c>
      <c r="N18" s="33">
        <f t="shared" si="10"/>
        <v>17.929237896413678</v>
      </c>
      <c r="O18" s="4"/>
      <c r="Q18" s="27" t="s">
        <v>62</v>
      </c>
      <c r="R18" s="29">
        <f t="shared" si="1"/>
        <v>72161.454246118286</v>
      </c>
      <c r="S18" s="29">
        <f t="shared" si="2"/>
        <v>335709.38091126818</v>
      </c>
      <c r="T18" s="35">
        <f t="shared" si="3"/>
        <v>17.929237896413678</v>
      </c>
      <c r="U18" s="42">
        <v>0.77613843304153718</v>
      </c>
      <c r="V18" s="43">
        <f t="shared" si="15"/>
        <v>0.22386156695846282</v>
      </c>
      <c r="W18" s="29">
        <f t="shared" si="11"/>
        <v>260556.95285781621</v>
      </c>
      <c r="X18" s="29">
        <f t="shared" si="4"/>
        <v>930597.87318571669</v>
      </c>
      <c r="Y18" s="35">
        <f t="shared" si="12"/>
        <v>12.896052094678724</v>
      </c>
      <c r="Z18" s="36">
        <f t="shared" si="13"/>
        <v>5.0331858017349536</v>
      </c>
    </row>
    <row r="19" spans="1:26" s="2" customFormat="1">
      <c r="A19" s="2">
        <v>16</v>
      </c>
      <c r="B19" s="1" t="s">
        <v>63</v>
      </c>
      <c r="C19" s="1">
        <v>5</v>
      </c>
      <c r="D19">
        <v>1157</v>
      </c>
      <c r="E19">
        <v>40</v>
      </c>
      <c r="F19" s="3">
        <f t="shared" si="5"/>
        <v>3.4572169403630081E-2</v>
      </c>
      <c r="G19" s="2">
        <v>0.5</v>
      </c>
      <c r="H19" s="3">
        <f t="shared" si="6"/>
        <v>0.1591089896579157</v>
      </c>
      <c r="I19" s="3">
        <f t="shared" si="7"/>
        <v>0.84089101034208436</v>
      </c>
      <c r="J19" s="5">
        <f t="shared" si="14"/>
        <v>62122.298118388979</v>
      </c>
      <c r="K19" s="5">
        <f t="shared" si="8"/>
        <v>9884.2160888447088</v>
      </c>
      <c r="L19" s="5">
        <f t="shared" si="9"/>
        <v>285900.95036983315</v>
      </c>
      <c r="M19" s="5">
        <f t="shared" si="0"/>
        <v>958090.4992185575</v>
      </c>
      <c r="N19" s="33">
        <f t="shared" si="10"/>
        <v>15.422650613998304</v>
      </c>
      <c r="O19" s="4"/>
      <c r="Q19" s="27" t="s">
        <v>64</v>
      </c>
      <c r="R19" s="29">
        <f t="shared" si="1"/>
        <v>62122.298118388979</v>
      </c>
      <c r="S19" s="29">
        <f t="shared" si="2"/>
        <v>285900.95036983315</v>
      </c>
      <c r="T19" s="35">
        <f t="shared" si="3"/>
        <v>15.422650613998304</v>
      </c>
      <c r="U19" s="42">
        <v>0.73716277889453141</v>
      </c>
      <c r="V19" s="43">
        <f t="shared" si="15"/>
        <v>0.26283722110546859</v>
      </c>
      <c r="W19" s="29">
        <f t="shared" si="11"/>
        <v>210755.53906321371</v>
      </c>
      <c r="X19" s="29">
        <f t="shared" si="4"/>
        <v>670040.92032790044</v>
      </c>
      <c r="Y19" s="35">
        <f t="shared" si="12"/>
        <v>10.785836014163165</v>
      </c>
      <c r="Z19" s="36">
        <f t="shared" si="13"/>
        <v>4.6368145998351391</v>
      </c>
    </row>
    <row r="20" spans="1:26" s="2" customFormat="1">
      <c r="A20" s="2">
        <v>17</v>
      </c>
      <c r="B20" s="1" t="s">
        <v>65</v>
      </c>
      <c r="C20" s="1">
        <v>5</v>
      </c>
      <c r="D20">
        <v>770</v>
      </c>
      <c r="E20">
        <v>40</v>
      </c>
      <c r="F20" s="3">
        <f t="shared" si="5"/>
        <v>5.1948051948051951E-2</v>
      </c>
      <c r="G20" s="2">
        <v>0.5</v>
      </c>
      <c r="H20" s="3">
        <f t="shared" si="6"/>
        <v>0.22988505747126439</v>
      </c>
      <c r="I20" s="3">
        <f t="shared" si="7"/>
        <v>0.77011494252873558</v>
      </c>
      <c r="J20" s="5">
        <f t="shared" si="14"/>
        <v>52238.082029544275</v>
      </c>
      <c r="K20" s="5">
        <f t="shared" si="8"/>
        <v>12008.754489550409</v>
      </c>
      <c r="L20" s="5">
        <f t="shared" si="9"/>
        <v>231168.52392384535</v>
      </c>
      <c r="M20" s="5">
        <f t="shared" si="0"/>
        <v>672189.54884872434</v>
      </c>
      <c r="N20" s="33">
        <f t="shared" si="10"/>
        <v>12.867806832351814</v>
      </c>
      <c r="O20" s="4"/>
      <c r="Q20" s="27" t="s">
        <v>66</v>
      </c>
      <c r="R20" s="29">
        <f t="shared" si="1"/>
        <v>52238.082029544275</v>
      </c>
      <c r="S20" s="29">
        <f t="shared" si="2"/>
        <v>231168.52392384535</v>
      </c>
      <c r="T20" s="35">
        <f t="shared" si="3"/>
        <v>12.867806832351814</v>
      </c>
      <c r="U20" s="42">
        <v>0.7271372759570951</v>
      </c>
      <c r="V20" s="43">
        <f t="shared" si="15"/>
        <v>0.2728627240429049</v>
      </c>
      <c r="W20" s="29">
        <f t="shared" si="11"/>
        <v>168091.25077300749</v>
      </c>
      <c r="X20" s="29">
        <f t="shared" si="4"/>
        <v>459285.3812646867</v>
      </c>
      <c r="Y20" s="35">
        <f t="shared" si="12"/>
        <v>8.792156285618006</v>
      </c>
      <c r="Z20" s="36">
        <f t="shared" si="13"/>
        <v>4.075650546733808</v>
      </c>
    </row>
    <row r="21" spans="1:26" s="2" customFormat="1">
      <c r="A21" s="2">
        <v>18</v>
      </c>
      <c r="B21" s="1" t="s">
        <v>67</v>
      </c>
      <c r="C21" s="1">
        <v>5</v>
      </c>
      <c r="D21">
        <v>457</v>
      </c>
      <c r="E21">
        <v>30</v>
      </c>
      <c r="F21" s="3">
        <f t="shared" si="5"/>
        <v>6.5645514223194742E-2</v>
      </c>
      <c r="G21" s="2">
        <v>0.5</v>
      </c>
      <c r="H21" s="3">
        <f t="shared" si="6"/>
        <v>0.28195488721804512</v>
      </c>
      <c r="I21" s="3">
        <f t="shared" si="7"/>
        <v>0.71804511278195493</v>
      </c>
      <c r="J21" s="5">
        <f t="shared" si="14"/>
        <v>40229.327539993865</v>
      </c>
      <c r="K21" s="5">
        <f t="shared" si="8"/>
        <v>11342.855509396766</v>
      </c>
      <c r="L21" s="5">
        <f t="shared" si="9"/>
        <v>172789.49892647739</v>
      </c>
      <c r="M21" s="5">
        <f>L21+M22</f>
        <v>441021.02492487902</v>
      </c>
      <c r="N21" s="33">
        <f t="shared" si="10"/>
        <v>10.962674543501612</v>
      </c>
      <c r="O21" s="4"/>
      <c r="Q21" s="27" t="s">
        <v>68</v>
      </c>
      <c r="R21" s="29">
        <f t="shared" si="1"/>
        <v>40229.327539993865</v>
      </c>
      <c r="S21" s="29">
        <f t="shared" si="2"/>
        <v>172789.49892647739</v>
      </c>
      <c r="T21" s="35">
        <f t="shared" si="3"/>
        <v>10.962674543501612</v>
      </c>
      <c r="U21" s="42">
        <v>0.68635947845240242</v>
      </c>
      <c r="V21" s="43">
        <f t="shared" si="15"/>
        <v>0.31364052154759758</v>
      </c>
      <c r="W21" s="29">
        <f t="shared" si="11"/>
        <v>118595.71036522897</v>
      </c>
      <c r="X21" s="29">
        <f>X22+W21</f>
        <v>291194.13049167919</v>
      </c>
      <c r="Y21" s="35">
        <f t="shared" si="12"/>
        <v>7.2383544120191772</v>
      </c>
      <c r="Z21" s="36">
        <f t="shared" si="13"/>
        <v>3.7243201314824343</v>
      </c>
    </row>
    <row r="22" spans="1:26" s="2" customFormat="1">
      <c r="A22" s="12">
        <v>19</v>
      </c>
      <c r="B22" s="13" t="s">
        <v>69</v>
      </c>
      <c r="C22" s="12"/>
      <c r="D22">
        <v>325</v>
      </c>
      <c r="E22">
        <v>35</v>
      </c>
      <c r="F22" s="17">
        <f t="shared" si="5"/>
        <v>0.1076923076923077</v>
      </c>
      <c r="G22" s="12"/>
      <c r="H22" s="17">
        <v>1</v>
      </c>
      <c r="I22" s="17">
        <f t="shared" si="7"/>
        <v>0</v>
      </c>
      <c r="J22" s="21">
        <f t="shared" si="14"/>
        <v>28886.472030597099</v>
      </c>
      <c r="K22" s="21">
        <f t="shared" si="8"/>
        <v>28886.472030597099</v>
      </c>
      <c r="L22" s="21">
        <f>K22/F22</f>
        <v>268231.52599840163</v>
      </c>
      <c r="M22" s="21">
        <f>L22</f>
        <v>268231.52599840163</v>
      </c>
      <c r="N22" s="34">
        <f t="shared" si="10"/>
        <v>9.2857142857142865</v>
      </c>
      <c r="O22" s="4"/>
      <c r="Q22" s="30" t="s">
        <v>69</v>
      </c>
      <c r="R22" s="31">
        <f t="shared" si="1"/>
        <v>28886.472030597099</v>
      </c>
      <c r="S22" s="31">
        <f t="shared" si="2"/>
        <v>268231.52599840163</v>
      </c>
      <c r="T22" s="38">
        <f t="shared" si="3"/>
        <v>9.2857142857142865</v>
      </c>
      <c r="U22" s="44">
        <v>0.64346806172022719</v>
      </c>
      <c r="V22" s="45">
        <f t="shared" si="15"/>
        <v>0.35653193827977281</v>
      </c>
      <c r="W22" s="31">
        <f t="shared" si="11"/>
        <v>172598.42012645022</v>
      </c>
      <c r="X22" s="31">
        <f>W22</f>
        <v>172598.42012645022</v>
      </c>
      <c r="Y22" s="38">
        <f t="shared" si="12"/>
        <v>5.9750605731163953</v>
      </c>
      <c r="Z22" s="37">
        <f t="shared" si="13"/>
        <v>3.3106537125978912</v>
      </c>
    </row>
    <row r="23" spans="1:26" s="2" customFormat="1" ht="13.2">
      <c r="B23" s="2" t="s">
        <v>70</v>
      </c>
      <c r="D23" s="25">
        <f>SUM(D4:D22)</f>
        <v>55400</v>
      </c>
      <c r="E23" s="25">
        <f>SUM(E4:E22)</f>
        <v>420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>
      <c r="A29" s="2">
        <v>1</v>
      </c>
      <c r="B29" s="1">
        <v>0</v>
      </c>
      <c r="C29" s="1">
        <v>1</v>
      </c>
      <c r="D29">
        <v>539</v>
      </c>
      <c r="E29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7859306.7895273715</v>
      </c>
      <c r="N29" s="32">
        <f>M29/J29</f>
        <v>78.59306789527372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78.59306789527372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6963125.3924643807</v>
      </c>
      <c r="Y29" s="40">
        <f>X29/R29</f>
        <v>69.631253924643801</v>
      </c>
      <c r="Z29" s="36">
        <f>T29-Y29</f>
        <v>8.9618139706299189</v>
      </c>
    </row>
    <row r="30" spans="1:26" s="2" customFormat="1">
      <c r="A30" s="2">
        <v>2</v>
      </c>
      <c r="B30" s="1" t="s">
        <v>35</v>
      </c>
      <c r="C30" s="1">
        <v>4</v>
      </c>
      <c r="D30">
        <v>2639</v>
      </c>
      <c r="E30">
        <v>1</v>
      </c>
      <c r="F30" s="3">
        <f t="shared" ref="F30:F47" si="21">E30/D30</f>
        <v>3.7893141341417203E-4</v>
      </c>
      <c r="G30" s="2">
        <v>0.4</v>
      </c>
      <c r="H30" s="3">
        <f t="shared" ref="H30:H46" si="22">C30*F30/(1+(1-G30)*C30*F30)</f>
        <v>1.5143484515787085E-3</v>
      </c>
      <c r="I30" s="3">
        <f t="shared" ref="I30:I47" si="23">1-H30</f>
        <v>0.99848565154842128</v>
      </c>
      <c r="J30" s="5">
        <f>I29*J29</f>
        <v>100000</v>
      </c>
      <c r="K30" s="5">
        <f t="shared" ref="K30:K47" si="24">J30*H30</f>
        <v>151.43484515787085</v>
      </c>
      <c r="L30" s="5">
        <f t="shared" ref="L30:L46" si="25">C30*(J31+G30*K30)</f>
        <v>399636.55637162109</v>
      </c>
      <c r="M30" s="5">
        <f t="shared" si="16"/>
        <v>7759306.7895273715</v>
      </c>
      <c r="N30" s="33">
        <f t="shared" ref="N30:N47" si="26">M30/J30</f>
        <v>77.59306789527372</v>
      </c>
      <c r="O30" s="4"/>
      <c r="Q30" s="27" t="s">
        <v>36</v>
      </c>
      <c r="R30" s="29">
        <f t="shared" si="17"/>
        <v>100000</v>
      </c>
      <c r="S30" s="29">
        <f t="shared" si="18"/>
        <v>399636.55637162109</v>
      </c>
      <c r="T30" s="35">
        <f t="shared" si="19"/>
        <v>77.59306789527372</v>
      </c>
      <c r="U30" s="42">
        <v>0.95864674002964168</v>
      </c>
      <c r="V30" s="43">
        <f>1-U30</f>
        <v>4.1353259970358325E-2</v>
      </c>
      <c r="W30" s="29">
        <f t="shared" ref="W30:W47" si="27">S30*U30</f>
        <v>383110.28196232667</v>
      </c>
      <c r="X30" s="29">
        <f t="shared" si="20"/>
        <v>6867260.7184614167</v>
      </c>
      <c r="Y30" s="35">
        <f t="shared" ref="Y30:Y47" si="28">X30/R30</f>
        <v>68.672607184614165</v>
      </c>
      <c r="Z30" s="36">
        <f t="shared" ref="Z30:Z47" si="29">T30-Y30</f>
        <v>8.9204607106595546</v>
      </c>
    </row>
    <row r="31" spans="1:26" s="2" customFormat="1">
      <c r="A31" s="2">
        <v>3</v>
      </c>
      <c r="B31" s="1" t="s">
        <v>37</v>
      </c>
      <c r="C31" s="1">
        <v>5</v>
      </c>
      <c r="D31">
        <v>3140</v>
      </c>
      <c r="E3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99848.56515484213</v>
      </c>
      <c r="K31" s="5">
        <f t="shared" si="24"/>
        <v>0</v>
      </c>
      <c r="L31" s="5">
        <f t="shared" si="25"/>
        <v>499242.82577421062</v>
      </c>
      <c r="M31" s="5">
        <f t="shared" si="16"/>
        <v>7359670.2331557507</v>
      </c>
      <c r="N31" s="33">
        <f t="shared" si="26"/>
        <v>73.708322415475848</v>
      </c>
      <c r="O31" s="4"/>
      <c r="Q31" s="27" t="s">
        <v>38</v>
      </c>
      <c r="R31" s="29">
        <f t="shared" si="17"/>
        <v>99848.56515484213</v>
      </c>
      <c r="S31" s="29">
        <f t="shared" si="18"/>
        <v>499242.82577421062</v>
      </c>
      <c r="T31" s="35">
        <f t="shared" si="19"/>
        <v>73.708322415475848</v>
      </c>
      <c r="U31" s="42">
        <v>0.95864674002964168</v>
      </c>
      <c r="V31" s="43">
        <f>1-U31</f>
        <v>4.1353259970358325E-2</v>
      </c>
      <c r="W31" s="29">
        <f t="shared" si="27"/>
        <v>478597.50741163339</v>
      </c>
      <c r="X31" s="29">
        <f t="shared" si="20"/>
        <v>6484150.4364990899</v>
      </c>
      <c r="Y31" s="35">
        <f t="shared" si="28"/>
        <v>64.939845920105768</v>
      </c>
      <c r="Z31" s="36">
        <f t="shared" si="29"/>
        <v>8.7684764953700807</v>
      </c>
    </row>
    <row r="32" spans="1:26" s="2" customFormat="1">
      <c r="A32" s="2">
        <v>4</v>
      </c>
      <c r="B32" s="1" t="s">
        <v>39</v>
      </c>
      <c r="C32" s="1">
        <v>5</v>
      </c>
      <c r="D32">
        <v>3419</v>
      </c>
      <c r="E32">
        <v>4</v>
      </c>
      <c r="F32" s="3">
        <f t="shared" si="21"/>
        <v>1.1699327288680901E-3</v>
      </c>
      <c r="G32" s="2">
        <v>0.5</v>
      </c>
      <c r="H32" s="3">
        <f t="shared" si="22"/>
        <v>5.8326042578011085E-3</v>
      </c>
      <c r="I32" s="3">
        <f t="shared" si="23"/>
        <v>0.99416739574219892</v>
      </c>
      <c r="J32" s="5">
        <f t="shared" si="30"/>
        <v>99848.56515484213</v>
      </c>
      <c r="K32" s="5">
        <f t="shared" si="24"/>
        <v>582.37716625746361</v>
      </c>
      <c r="L32" s="5">
        <f t="shared" si="25"/>
        <v>497786.88285856706</v>
      </c>
      <c r="M32" s="5">
        <f t="shared" si="16"/>
        <v>6860427.4073815402</v>
      </c>
      <c r="N32" s="33">
        <f t="shared" si="26"/>
        <v>68.708322415475848</v>
      </c>
      <c r="O32" s="4"/>
      <c r="Q32" s="27" t="s">
        <v>40</v>
      </c>
      <c r="R32" s="29">
        <f t="shared" si="17"/>
        <v>99848.56515484213</v>
      </c>
      <c r="S32" s="29">
        <f t="shared" si="18"/>
        <v>497786.88285856706</v>
      </c>
      <c r="T32" s="35">
        <f t="shared" si="19"/>
        <v>68.708322415475848</v>
      </c>
      <c r="U32" s="42">
        <v>0.95864674002964168</v>
      </c>
      <c r="V32" s="43">
        <f>1-U32</f>
        <v>4.1353259970358325E-2</v>
      </c>
      <c r="W32" s="29">
        <f t="shared" si="27"/>
        <v>477201.77248188242</v>
      </c>
      <c r="X32" s="29">
        <f t="shared" si="20"/>
        <v>6005552.9290874563</v>
      </c>
      <c r="Y32" s="35">
        <f t="shared" si="28"/>
        <v>60.146612219957561</v>
      </c>
      <c r="Z32" s="36">
        <f t="shared" si="29"/>
        <v>8.5617101955182875</v>
      </c>
    </row>
    <row r="33" spans="1:26" s="2" customFormat="1">
      <c r="A33" s="2">
        <v>5</v>
      </c>
      <c r="B33" s="1" t="s">
        <v>41</v>
      </c>
      <c r="C33" s="1">
        <v>5</v>
      </c>
      <c r="D33">
        <v>3923</v>
      </c>
      <c r="E33">
        <v>5</v>
      </c>
      <c r="F33" s="3">
        <f t="shared" si="21"/>
        <v>1.2745347947998981E-3</v>
      </c>
      <c r="G33" s="2">
        <v>0.5</v>
      </c>
      <c r="H33" s="3">
        <f t="shared" si="22"/>
        <v>6.3524329818320426E-3</v>
      </c>
      <c r="I33" s="3">
        <f t="shared" si="23"/>
        <v>0.99364756701816792</v>
      </c>
      <c r="J33" s="5">
        <f t="shared" si="30"/>
        <v>99266.187988584672</v>
      </c>
      <c r="K33" s="5">
        <f t="shared" si="24"/>
        <v>630.58180655942499</v>
      </c>
      <c r="L33" s="5">
        <f t="shared" si="25"/>
        <v>494754.48542652477</v>
      </c>
      <c r="M33" s="5">
        <f t="shared" si="16"/>
        <v>6362640.5245229732</v>
      </c>
      <c r="N33" s="33">
        <f t="shared" si="26"/>
        <v>64.096754931847073</v>
      </c>
      <c r="O33" s="4"/>
      <c r="Q33" s="27" t="s">
        <v>42</v>
      </c>
      <c r="R33" s="29">
        <f t="shared" si="17"/>
        <v>99266.187988584672</v>
      </c>
      <c r="S33" s="29">
        <f t="shared" si="18"/>
        <v>494754.48542652477</v>
      </c>
      <c r="T33" s="35">
        <f t="shared" si="19"/>
        <v>64.096754931847073</v>
      </c>
      <c r="U33" s="42">
        <v>0.95864674002964168</v>
      </c>
      <c r="V33" s="43">
        <f>1-U33</f>
        <v>4.1353259970358325E-2</v>
      </c>
      <c r="W33" s="29">
        <f t="shared" si="27"/>
        <v>474294.77456918085</v>
      </c>
      <c r="X33" s="29">
        <f t="shared" si="20"/>
        <v>5528351.1566055743</v>
      </c>
      <c r="Y33" s="35">
        <f t="shared" si="28"/>
        <v>55.692187527552875</v>
      </c>
      <c r="Z33" s="36">
        <f t="shared" si="29"/>
        <v>8.4045674042941982</v>
      </c>
    </row>
    <row r="34" spans="1:26" s="2" customFormat="1">
      <c r="A34" s="2">
        <v>6</v>
      </c>
      <c r="B34" s="1" t="s">
        <v>43</v>
      </c>
      <c r="C34" s="1">
        <v>5</v>
      </c>
      <c r="D34">
        <v>4015</v>
      </c>
      <c r="E34">
        <v>1</v>
      </c>
      <c r="F34" s="3">
        <f t="shared" si="21"/>
        <v>2.4906600249066001E-4</v>
      </c>
      <c r="G34" s="2">
        <v>0.5</v>
      </c>
      <c r="H34" s="3">
        <f t="shared" si="22"/>
        <v>1.2445550715619166E-3</v>
      </c>
      <c r="I34" s="3">
        <f t="shared" si="23"/>
        <v>0.99875544492843804</v>
      </c>
      <c r="J34" s="5">
        <f t="shared" si="30"/>
        <v>98635.606182025236</v>
      </c>
      <c r="K34" s="5">
        <f t="shared" si="24"/>
        <v>122.75744391042345</v>
      </c>
      <c r="L34" s="5">
        <f t="shared" si="25"/>
        <v>492871.13730035018</v>
      </c>
      <c r="M34" s="5">
        <f t="shared" si="16"/>
        <v>5867886.0390964486</v>
      </c>
      <c r="N34" s="33">
        <f t="shared" si="26"/>
        <v>59.490545719034444</v>
      </c>
      <c r="O34" s="4"/>
      <c r="Q34" s="27" t="s">
        <v>44</v>
      </c>
      <c r="R34" s="29">
        <f t="shared" si="17"/>
        <v>98635.606182025236</v>
      </c>
      <c r="S34" s="29">
        <f t="shared" si="18"/>
        <v>492871.13730035018</v>
      </c>
      <c r="T34" s="35">
        <f t="shared" si="19"/>
        <v>59.490545719034444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477680.95593188168</v>
      </c>
      <c r="X34" s="29">
        <f t="shared" si="20"/>
        <v>5054056.3820363935</v>
      </c>
      <c r="Y34" s="35">
        <f t="shared" si="28"/>
        <v>51.239674775349172</v>
      </c>
      <c r="Z34" s="36">
        <f t="shared" si="29"/>
        <v>8.2508709436852712</v>
      </c>
    </row>
    <row r="35" spans="1:26" s="2" customFormat="1">
      <c r="A35" s="2">
        <v>7</v>
      </c>
      <c r="B35" s="1" t="s">
        <v>45</v>
      </c>
      <c r="C35" s="1">
        <v>5</v>
      </c>
      <c r="D35">
        <v>3711</v>
      </c>
      <c r="E35">
        <v>2</v>
      </c>
      <c r="F35" s="3">
        <f t="shared" si="21"/>
        <v>5.3893829156561571E-4</v>
      </c>
      <c r="G35" s="2">
        <v>0.5</v>
      </c>
      <c r="H35" s="3">
        <f t="shared" si="22"/>
        <v>2.6910656620021526E-3</v>
      </c>
      <c r="I35" s="3">
        <f t="shared" si="23"/>
        <v>0.99730893433799783</v>
      </c>
      <c r="J35" s="5">
        <f t="shared" si="30"/>
        <v>98512.848738114815</v>
      </c>
      <c r="K35" s="5">
        <f t="shared" si="24"/>
        <v>265.10454450515289</v>
      </c>
      <c r="L35" s="5">
        <f t="shared" si="25"/>
        <v>491901.4823293112</v>
      </c>
      <c r="M35" s="5">
        <f t="shared" si="16"/>
        <v>5375014.9017960988</v>
      </c>
      <c r="N35" s="33">
        <f t="shared" si="26"/>
        <v>54.561561975382148</v>
      </c>
      <c r="O35" s="4"/>
      <c r="Q35" s="27" t="s">
        <v>46</v>
      </c>
      <c r="R35" s="29">
        <f t="shared" si="17"/>
        <v>98512.848738114815</v>
      </c>
      <c r="S35" s="29">
        <f t="shared" si="18"/>
        <v>491901.4823293112</v>
      </c>
      <c r="T35" s="35">
        <f t="shared" si="19"/>
        <v>54.561561975382148</v>
      </c>
      <c r="U35" s="42">
        <v>0.96192878092594225</v>
      </c>
      <c r="V35" s="43">
        <f t="shared" si="31"/>
        <v>3.8071219074057749E-2</v>
      </c>
      <c r="W35" s="29">
        <f t="shared" si="27"/>
        <v>473174.19323269825</v>
      </c>
      <c r="X35" s="29">
        <f t="shared" si="20"/>
        <v>4576375.4261045121</v>
      </c>
      <c r="Y35" s="35">
        <f t="shared" si="28"/>
        <v>46.454604498041519</v>
      </c>
      <c r="Z35" s="36">
        <f t="shared" si="29"/>
        <v>8.1069574773406288</v>
      </c>
    </row>
    <row r="36" spans="1:26" s="2" customFormat="1">
      <c r="A36" s="2">
        <v>8</v>
      </c>
      <c r="B36" s="1" t="s">
        <v>47</v>
      </c>
      <c r="C36" s="1">
        <v>5</v>
      </c>
      <c r="D36">
        <v>4029</v>
      </c>
      <c r="E36">
        <v>2</v>
      </c>
      <c r="F36" s="3">
        <f t="shared" si="21"/>
        <v>4.9640109208240262E-4</v>
      </c>
      <c r="G36" s="2">
        <v>0.5</v>
      </c>
      <c r="H36" s="3">
        <f t="shared" si="22"/>
        <v>2.4789291026276646E-3</v>
      </c>
      <c r="I36" s="3">
        <f t="shared" si="23"/>
        <v>0.9975210708973723</v>
      </c>
      <c r="J36" s="5">
        <f t="shared" si="30"/>
        <v>98247.744193609658</v>
      </c>
      <c r="K36" s="5">
        <f t="shared" si="24"/>
        <v>243.54919234905714</v>
      </c>
      <c r="L36" s="5">
        <f t="shared" si="25"/>
        <v>490629.84798717557</v>
      </c>
      <c r="M36" s="5">
        <f t="shared" si="16"/>
        <v>4883113.4194667879</v>
      </c>
      <c r="N36" s="33">
        <f t="shared" si="26"/>
        <v>49.702041095661116</v>
      </c>
      <c r="O36" s="4"/>
      <c r="Q36" s="27" t="s">
        <v>48</v>
      </c>
      <c r="R36" s="29">
        <f t="shared" si="17"/>
        <v>98247.744193609658</v>
      </c>
      <c r="S36" s="29">
        <f t="shared" si="18"/>
        <v>490629.84798717557</v>
      </c>
      <c r="T36" s="35">
        <f t="shared" si="19"/>
        <v>49.702041095661116</v>
      </c>
      <c r="U36" s="42">
        <v>0.95558309086652893</v>
      </c>
      <c r="V36" s="43">
        <f t="shared" si="31"/>
        <v>4.4416909133471072E-2</v>
      </c>
      <c r="W36" s="29">
        <f t="shared" si="27"/>
        <v>468837.58661096048</v>
      </c>
      <c r="X36" s="29">
        <f t="shared" si="20"/>
        <v>4103201.2328718137</v>
      </c>
      <c r="Y36" s="35">
        <f t="shared" si="28"/>
        <v>41.763821312639344</v>
      </c>
      <c r="Z36" s="36">
        <f t="shared" si="29"/>
        <v>7.938219783021772</v>
      </c>
    </row>
    <row r="37" spans="1:26" s="2" customFormat="1">
      <c r="A37" s="2">
        <v>9</v>
      </c>
      <c r="B37" s="1" t="s">
        <v>49</v>
      </c>
      <c r="C37" s="1">
        <v>5</v>
      </c>
      <c r="D37">
        <v>4650</v>
      </c>
      <c r="E37">
        <v>3</v>
      </c>
      <c r="F37" s="3">
        <f t="shared" si="21"/>
        <v>6.4516129032258064E-4</v>
      </c>
      <c r="G37" s="2">
        <v>0.5</v>
      </c>
      <c r="H37" s="3">
        <f t="shared" si="22"/>
        <v>3.2206119162640897E-3</v>
      </c>
      <c r="I37" s="3">
        <f t="shared" si="23"/>
        <v>0.9967793880837359</v>
      </c>
      <c r="J37" s="5">
        <f t="shared" si="30"/>
        <v>98004.195001260596</v>
      </c>
      <c r="K37" s="5">
        <f t="shared" si="24"/>
        <v>315.63347826492941</v>
      </c>
      <c r="L37" s="5">
        <f t="shared" si="25"/>
        <v>489231.89131064061</v>
      </c>
      <c r="M37" s="5">
        <f t="shared" si="16"/>
        <v>4392483.571479612</v>
      </c>
      <c r="N37" s="33">
        <f t="shared" si="26"/>
        <v>44.819342390630453</v>
      </c>
      <c r="O37" s="4"/>
      <c r="Q37" s="27" t="s">
        <v>50</v>
      </c>
      <c r="R37" s="29">
        <f t="shared" si="17"/>
        <v>98004.195001260596</v>
      </c>
      <c r="S37" s="29">
        <f t="shared" si="18"/>
        <v>489231.89131064061</v>
      </c>
      <c r="T37" s="35">
        <f t="shared" si="19"/>
        <v>44.819342390630453</v>
      </c>
      <c r="U37" s="42">
        <v>0.95343645724036619</v>
      </c>
      <c r="V37" s="43">
        <f t="shared" si="31"/>
        <v>4.6563542759633814E-2</v>
      </c>
      <c r="W37" s="29">
        <f t="shared" si="27"/>
        <v>466451.52122022107</v>
      </c>
      <c r="X37" s="29">
        <f t="shared" si="20"/>
        <v>3634363.6462608534</v>
      </c>
      <c r="Y37" s="35">
        <f t="shared" si="28"/>
        <v>37.083755916918719</v>
      </c>
      <c r="Z37" s="36">
        <f t="shared" si="29"/>
        <v>7.7355864737117344</v>
      </c>
    </row>
    <row r="38" spans="1:26" s="2" customFormat="1">
      <c r="A38" s="2">
        <v>10</v>
      </c>
      <c r="B38" s="1" t="s">
        <v>51</v>
      </c>
      <c r="C38" s="1">
        <v>5</v>
      </c>
      <c r="D38">
        <v>4815</v>
      </c>
      <c r="E38">
        <v>11</v>
      </c>
      <c r="F38" s="3">
        <f t="shared" si="21"/>
        <v>2.284527518172378E-3</v>
      </c>
      <c r="G38" s="2">
        <v>0.5</v>
      </c>
      <c r="H38" s="3">
        <f t="shared" si="22"/>
        <v>1.1357769747031492E-2</v>
      </c>
      <c r="I38" s="3">
        <f t="shared" si="23"/>
        <v>0.98864223025296849</v>
      </c>
      <c r="J38" s="5">
        <f t="shared" si="30"/>
        <v>97688.56152299566</v>
      </c>
      <c r="K38" s="5">
        <f t="shared" si="24"/>
        <v>1109.5241886969047</v>
      </c>
      <c r="L38" s="5">
        <f t="shared" si="25"/>
        <v>485668.99714323605</v>
      </c>
      <c r="M38" s="5">
        <f t="shared" si="16"/>
        <v>3903251.6801689714</v>
      </c>
      <c r="N38" s="33">
        <f t="shared" si="26"/>
        <v>39.95607693793459</v>
      </c>
      <c r="O38" s="4"/>
      <c r="Q38" s="27" t="s">
        <v>52</v>
      </c>
      <c r="R38" s="29">
        <f t="shared" si="17"/>
        <v>97688.56152299566</v>
      </c>
      <c r="S38" s="29">
        <f t="shared" si="18"/>
        <v>485668.99714323605</v>
      </c>
      <c r="T38" s="35">
        <f t="shared" si="19"/>
        <v>39.95607693793459</v>
      </c>
      <c r="U38" s="42">
        <v>0.93748024841036759</v>
      </c>
      <c r="V38" s="43">
        <f t="shared" si="31"/>
        <v>6.2519751589632411E-2</v>
      </c>
      <c r="W38" s="29">
        <f t="shared" si="27"/>
        <v>455305.09208705503</v>
      </c>
      <c r="X38" s="29">
        <f t="shared" si="20"/>
        <v>3167912.1250406322</v>
      </c>
      <c r="Y38" s="35">
        <f t="shared" si="28"/>
        <v>32.428690479743764</v>
      </c>
      <c r="Z38" s="36">
        <f t="shared" si="29"/>
        <v>7.5273864581908256</v>
      </c>
    </row>
    <row r="39" spans="1:26" s="2" customFormat="1">
      <c r="A39" s="2">
        <v>11</v>
      </c>
      <c r="B39" s="1" t="s">
        <v>53</v>
      </c>
      <c r="C39" s="1">
        <v>5</v>
      </c>
      <c r="D39">
        <v>4911</v>
      </c>
      <c r="E39">
        <v>13</v>
      </c>
      <c r="F39" s="3">
        <f t="shared" si="21"/>
        <v>2.6471187130930563E-3</v>
      </c>
      <c r="G39" s="2">
        <v>0.5</v>
      </c>
      <c r="H39" s="3">
        <f t="shared" si="22"/>
        <v>1.3148578942045111E-2</v>
      </c>
      <c r="I39" s="3">
        <f t="shared" si="23"/>
        <v>0.98685142105795487</v>
      </c>
      <c r="J39" s="5">
        <f t="shared" si="30"/>
        <v>96579.037334298759</v>
      </c>
      <c r="K39" s="5">
        <f t="shared" si="24"/>
        <v>1269.8770965367494</v>
      </c>
      <c r="L39" s="5">
        <f t="shared" si="25"/>
        <v>479720.49393015192</v>
      </c>
      <c r="M39" s="5">
        <f t="shared" si="16"/>
        <v>3417582.6830257354</v>
      </c>
      <c r="N39" s="33">
        <f t="shared" si="26"/>
        <v>35.386381738265953</v>
      </c>
      <c r="O39" s="4"/>
      <c r="Q39" s="27" t="s">
        <v>54</v>
      </c>
      <c r="R39" s="29">
        <f t="shared" si="17"/>
        <v>96579.037334298759</v>
      </c>
      <c r="S39" s="29">
        <f t="shared" si="18"/>
        <v>479720.49393015192</v>
      </c>
      <c r="T39" s="35">
        <f t="shared" si="19"/>
        <v>35.386381738265953</v>
      </c>
      <c r="U39" s="42">
        <v>0.91788799906018037</v>
      </c>
      <c r="V39" s="43">
        <f t="shared" si="31"/>
        <v>8.2112000939819629E-2</v>
      </c>
      <c r="W39" s="29">
        <f t="shared" si="27"/>
        <v>440329.68428170856</v>
      </c>
      <c r="X39" s="29">
        <f t="shared" si="20"/>
        <v>2712607.0329535771</v>
      </c>
      <c r="Y39" s="35">
        <f t="shared" si="28"/>
        <v>28.08691314207406</v>
      </c>
      <c r="Z39" s="36">
        <f t="shared" si="29"/>
        <v>7.2994685961918933</v>
      </c>
    </row>
    <row r="40" spans="1:26" s="2" customFormat="1">
      <c r="A40" s="2">
        <v>12</v>
      </c>
      <c r="B40" s="1" t="s">
        <v>55</v>
      </c>
      <c r="C40" s="1">
        <v>5</v>
      </c>
      <c r="D40">
        <v>3948</v>
      </c>
      <c r="E40">
        <v>14</v>
      </c>
      <c r="F40" s="3">
        <f t="shared" si="21"/>
        <v>3.5460992907801418E-3</v>
      </c>
      <c r="G40" s="2">
        <v>0.5</v>
      </c>
      <c r="H40" s="3">
        <f t="shared" si="22"/>
        <v>1.7574692442882244E-2</v>
      </c>
      <c r="I40" s="3">
        <f t="shared" si="23"/>
        <v>0.98242530755711777</v>
      </c>
      <c r="J40" s="5">
        <f t="shared" si="30"/>
        <v>95309.160237762015</v>
      </c>
      <c r="K40" s="5">
        <f t="shared" si="24"/>
        <v>1675.0291781680489</v>
      </c>
      <c r="L40" s="5">
        <f t="shared" si="25"/>
        <v>472358.22824338998</v>
      </c>
      <c r="M40" s="5">
        <f t="shared" si="16"/>
        <v>2937862.1890955833</v>
      </c>
      <c r="N40" s="33">
        <f t="shared" si="26"/>
        <v>30.82455224415655</v>
      </c>
      <c r="O40" s="4"/>
      <c r="Q40" s="27" t="s">
        <v>56</v>
      </c>
      <c r="R40" s="29">
        <f t="shared" si="17"/>
        <v>95309.160237762015</v>
      </c>
      <c r="S40" s="29">
        <f t="shared" si="18"/>
        <v>472358.22824338998</v>
      </c>
      <c r="T40" s="35">
        <f t="shared" si="19"/>
        <v>30.82455224415655</v>
      </c>
      <c r="U40" s="42">
        <v>0.89571782863194893</v>
      </c>
      <c r="V40" s="43">
        <f t="shared" si="31"/>
        <v>0.10428217136805107</v>
      </c>
      <c r="W40" s="29">
        <f t="shared" si="27"/>
        <v>423099.6865386038</v>
      </c>
      <c r="X40" s="29">
        <f t="shared" si="20"/>
        <v>2272277.3486718684</v>
      </c>
      <c r="Y40" s="35">
        <f t="shared" si="28"/>
        <v>23.841122332872885</v>
      </c>
      <c r="Z40" s="36">
        <f t="shared" si="29"/>
        <v>6.9834299112836646</v>
      </c>
    </row>
    <row r="41" spans="1:26" s="2" customFormat="1">
      <c r="A41" s="2">
        <v>13</v>
      </c>
      <c r="B41" s="1" t="s">
        <v>57</v>
      </c>
      <c r="C41" s="1">
        <v>5</v>
      </c>
      <c r="D41">
        <v>3196</v>
      </c>
      <c r="E41">
        <v>30</v>
      </c>
      <c r="F41" s="3">
        <f t="shared" si="21"/>
        <v>9.3867334167709645E-3</v>
      </c>
      <c r="G41" s="2">
        <v>0.5</v>
      </c>
      <c r="H41" s="3">
        <f t="shared" si="22"/>
        <v>4.5857535921736477E-2</v>
      </c>
      <c r="I41" s="3">
        <f t="shared" si="23"/>
        <v>0.95414246407826353</v>
      </c>
      <c r="J41" s="5">
        <f t="shared" si="30"/>
        <v>93634.131059593972</v>
      </c>
      <c r="K41" s="5">
        <f t="shared" si="24"/>
        <v>4293.8305285659117</v>
      </c>
      <c r="L41" s="5">
        <f t="shared" si="25"/>
        <v>457436.07897655509</v>
      </c>
      <c r="M41" s="5">
        <f t="shared" si="16"/>
        <v>2465503.9608521932</v>
      </c>
      <c r="N41" s="33">
        <f t="shared" si="26"/>
        <v>26.331252642084213</v>
      </c>
      <c r="O41" s="4"/>
      <c r="Q41" s="27" t="s">
        <v>58</v>
      </c>
      <c r="R41" s="29">
        <f t="shared" si="17"/>
        <v>93634.131059593972</v>
      </c>
      <c r="S41" s="29">
        <f t="shared" si="18"/>
        <v>457436.07897655509</v>
      </c>
      <c r="T41" s="35">
        <f t="shared" si="19"/>
        <v>26.331252642084213</v>
      </c>
      <c r="U41" s="42">
        <v>0.86473435856680392</v>
      </c>
      <c r="V41" s="43">
        <f t="shared" si="31"/>
        <v>0.13526564143319608</v>
      </c>
      <c r="W41" s="29">
        <f t="shared" si="27"/>
        <v>395560.69433910522</v>
      </c>
      <c r="X41" s="29">
        <f t="shared" si="20"/>
        <v>1849177.6621332646</v>
      </c>
      <c r="Y41" s="35">
        <f t="shared" si="28"/>
        <v>19.748970180076164</v>
      </c>
      <c r="Z41" s="36">
        <f t="shared" si="29"/>
        <v>6.5822824620080489</v>
      </c>
    </row>
    <row r="42" spans="1:26" s="2" customFormat="1">
      <c r="A42" s="2">
        <v>14</v>
      </c>
      <c r="B42" s="1" t="s">
        <v>59</v>
      </c>
      <c r="C42" s="1">
        <v>5</v>
      </c>
      <c r="D42">
        <v>2432</v>
      </c>
      <c r="E42">
        <v>32</v>
      </c>
      <c r="F42" s="3">
        <f t="shared" si="21"/>
        <v>1.3157894736842105E-2</v>
      </c>
      <c r="G42" s="2">
        <v>0.5</v>
      </c>
      <c r="H42" s="3">
        <f t="shared" si="22"/>
        <v>6.3694267515923567E-2</v>
      </c>
      <c r="I42" s="3">
        <f t="shared" si="23"/>
        <v>0.93630573248407645</v>
      </c>
      <c r="J42" s="5">
        <f t="shared" si="30"/>
        <v>89340.300531028057</v>
      </c>
      <c r="K42" s="5">
        <f t="shared" si="24"/>
        <v>5690.4650019763094</v>
      </c>
      <c r="L42" s="5">
        <f t="shared" si="25"/>
        <v>432475.34015019954</v>
      </c>
      <c r="M42" s="5">
        <f t="shared" si="16"/>
        <v>2008067.8818756382</v>
      </c>
      <c r="N42" s="33">
        <f t="shared" si="26"/>
        <v>22.476618837634561</v>
      </c>
      <c r="O42" s="4"/>
      <c r="Q42" s="27" t="s">
        <v>60</v>
      </c>
      <c r="R42" s="29">
        <f t="shared" si="17"/>
        <v>89340.300531028057</v>
      </c>
      <c r="S42" s="29">
        <f t="shared" si="18"/>
        <v>432475.34015019954</v>
      </c>
      <c r="T42" s="35">
        <f t="shared" si="19"/>
        <v>22.476618837634561</v>
      </c>
      <c r="U42" s="42">
        <v>0.81758889711164551</v>
      </c>
      <c r="V42" s="43">
        <f t="shared" si="31"/>
        <v>0.18241110288835449</v>
      </c>
      <c r="W42" s="29">
        <f t="shared" si="27"/>
        <v>353587.03638138541</v>
      </c>
      <c r="X42" s="29">
        <f t="shared" si="20"/>
        <v>1453616.9677941594</v>
      </c>
      <c r="Y42" s="35">
        <f t="shared" si="28"/>
        <v>16.27056277126934</v>
      </c>
      <c r="Z42" s="36">
        <f t="shared" si="29"/>
        <v>6.2060560663652211</v>
      </c>
    </row>
    <row r="43" spans="1:26" s="2" customFormat="1">
      <c r="A43" s="2">
        <v>15</v>
      </c>
      <c r="B43" s="1" t="s">
        <v>61</v>
      </c>
      <c r="C43" s="1">
        <v>5</v>
      </c>
      <c r="D43">
        <v>1902</v>
      </c>
      <c r="E43">
        <v>39</v>
      </c>
      <c r="F43" s="3">
        <f t="shared" si="21"/>
        <v>2.0504731861198739E-2</v>
      </c>
      <c r="G43" s="2">
        <v>0.5</v>
      </c>
      <c r="H43" s="3">
        <f t="shared" si="22"/>
        <v>9.7524381095273824E-2</v>
      </c>
      <c r="I43" s="3">
        <f t="shared" si="23"/>
        <v>0.90247561890472616</v>
      </c>
      <c r="J43" s="5">
        <f t="shared" si="30"/>
        <v>83649.83552905175</v>
      </c>
      <c r="K43" s="5">
        <f t="shared" si="24"/>
        <v>8157.8984386922193</v>
      </c>
      <c r="L43" s="5">
        <f t="shared" si="25"/>
        <v>397854.43154852814</v>
      </c>
      <c r="M43" s="5">
        <f t="shared" si="16"/>
        <v>1575592.5417254386</v>
      </c>
      <c r="N43" s="33">
        <f t="shared" si="26"/>
        <v>18.835572500058678</v>
      </c>
      <c r="O43" s="4"/>
      <c r="Q43" s="27" t="s">
        <v>62</v>
      </c>
      <c r="R43" s="29">
        <f t="shared" si="17"/>
        <v>83649.83552905175</v>
      </c>
      <c r="S43" s="29">
        <f t="shared" si="18"/>
        <v>397854.43154852814</v>
      </c>
      <c r="T43" s="35">
        <f t="shared" si="19"/>
        <v>18.835572500058678</v>
      </c>
      <c r="U43" s="42">
        <v>0.77888026534586052</v>
      </c>
      <c r="V43" s="43">
        <f t="shared" si="31"/>
        <v>0.22111973465413948</v>
      </c>
      <c r="W43" s="29">
        <f t="shared" si="27"/>
        <v>309880.96521354408</v>
      </c>
      <c r="X43" s="29">
        <f t="shared" si="20"/>
        <v>1100029.9314127741</v>
      </c>
      <c r="Y43" s="35">
        <f t="shared" si="28"/>
        <v>13.150413559758066</v>
      </c>
      <c r="Z43" s="36">
        <f t="shared" si="29"/>
        <v>5.685158940300612</v>
      </c>
    </row>
    <row r="44" spans="1:26" s="2" customFormat="1">
      <c r="A44" s="2">
        <v>16</v>
      </c>
      <c r="B44" s="1" t="s">
        <v>63</v>
      </c>
      <c r="C44" s="1">
        <v>5</v>
      </c>
      <c r="D44">
        <v>1350</v>
      </c>
      <c r="E44">
        <v>36</v>
      </c>
      <c r="F44" s="3">
        <f t="shared" si="21"/>
        <v>2.6666666666666668E-2</v>
      </c>
      <c r="G44" s="2">
        <v>0.5</v>
      </c>
      <c r="H44" s="3">
        <f t="shared" si="22"/>
        <v>0.125</v>
      </c>
      <c r="I44" s="3">
        <f t="shared" si="23"/>
        <v>0.875</v>
      </c>
      <c r="J44" s="5">
        <f t="shared" si="30"/>
        <v>75491.937090359526</v>
      </c>
      <c r="K44" s="5">
        <f t="shared" si="24"/>
        <v>9436.4921362949408</v>
      </c>
      <c r="L44" s="5">
        <f t="shared" si="25"/>
        <v>353868.45511106029</v>
      </c>
      <c r="M44" s="5">
        <f t="shared" si="16"/>
        <v>1177738.1101769104</v>
      </c>
      <c r="N44" s="33">
        <f t="shared" si="26"/>
        <v>15.600846336307749</v>
      </c>
      <c r="O44" s="4"/>
      <c r="Q44" s="27" t="s">
        <v>64</v>
      </c>
      <c r="R44" s="29">
        <f t="shared" si="17"/>
        <v>75491.937090359526</v>
      </c>
      <c r="S44" s="29">
        <f t="shared" si="18"/>
        <v>353868.45511106029</v>
      </c>
      <c r="T44" s="35">
        <f t="shared" si="19"/>
        <v>15.600846336307749</v>
      </c>
      <c r="U44" s="42">
        <v>0.71980976748499381</v>
      </c>
      <c r="V44" s="43">
        <f t="shared" si="31"/>
        <v>0.28019023251500619</v>
      </c>
      <c r="W44" s="29">
        <f t="shared" si="27"/>
        <v>254717.97039376627</v>
      </c>
      <c r="X44" s="29">
        <f t="shared" si="20"/>
        <v>790148.96619923005</v>
      </c>
      <c r="Y44" s="35">
        <f t="shared" si="28"/>
        <v>10.46666699323753</v>
      </c>
      <c r="Z44" s="36">
        <f t="shared" si="29"/>
        <v>5.1341793430702189</v>
      </c>
    </row>
    <row r="45" spans="1:26" s="2" customFormat="1">
      <c r="A45" s="2">
        <v>17</v>
      </c>
      <c r="B45" s="1" t="s">
        <v>65</v>
      </c>
      <c r="C45" s="1">
        <v>5</v>
      </c>
      <c r="D45">
        <v>966</v>
      </c>
      <c r="E45">
        <v>41</v>
      </c>
      <c r="F45" s="3">
        <f t="shared" si="21"/>
        <v>4.2443064182194616E-2</v>
      </c>
      <c r="G45" s="2">
        <v>0.5</v>
      </c>
      <c r="H45" s="3">
        <f t="shared" si="22"/>
        <v>0.19185774450163781</v>
      </c>
      <c r="I45" s="3">
        <f t="shared" si="23"/>
        <v>0.80814225549836216</v>
      </c>
      <c r="J45" s="5">
        <f t="shared" si="30"/>
        <v>66055.444954064587</v>
      </c>
      <c r="K45" s="5">
        <f t="shared" si="24"/>
        <v>12673.248680938925</v>
      </c>
      <c r="L45" s="5">
        <f t="shared" si="25"/>
        <v>298594.10306797561</v>
      </c>
      <c r="M45" s="5">
        <f t="shared" si="16"/>
        <v>823869.65506585012</v>
      </c>
      <c r="N45" s="33">
        <f t="shared" si="26"/>
        <v>12.472395812923141</v>
      </c>
      <c r="O45" s="4"/>
      <c r="Q45" s="27" t="s">
        <v>66</v>
      </c>
      <c r="R45" s="29">
        <f t="shared" si="17"/>
        <v>66055.444954064587</v>
      </c>
      <c r="S45" s="29">
        <f t="shared" si="18"/>
        <v>298594.10306797561</v>
      </c>
      <c r="T45" s="35">
        <f t="shared" si="19"/>
        <v>12.472395812923141</v>
      </c>
      <c r="U45" s="42">
        <v>0.68480776711742686</v>
      </c>
      <c r="V45" s="43">
        <f t="shared" si="31"/>
        <v>0.31519223288257314</v>
      </c>
      <c r="W45" s="29">
        <f t="shared" si="27"/>
        <v>204479.56099641119</v>
      </c>
      <c r="X45" s="29">
        <f t="shared" si="20"/>
        <v>535430.99580546375</v>
      </c>
      <c r="Y45" s="35">
        <f t="shared" si="28"/>
        <v>8.105781380744709</v>
      </c>
      <c r="Z45" s="36">
        <f t="shared" si="29"/>
        <v>4.3666144321784319</v>
      </c>
    </row>
    <row r="46" spans="1:26" s="2" customFormat="1">
      <c r="A46" s="2">
        <v>18</v>
      </c>
      <c r="B46" s="1" t="s">
        <v>67</v>
      </c>
      <c r="C46" s="1">
        <v>5</v>
      </c>
      <c r="D46">
        <v>585</v>
      </c>
      <c r="E46">
        <v>39</v>
      </c>
      <c r="F46" s="3">
        <f t="shared" si="21"/>
        <v>6.6666666666666666E-2</v>
      </c>
      <c r="G46" s="2">
        <v>0.5</v>
      </c>
      <c r="H46" s="3">
        <f t="shared" si="22"/>
        <v>0.2857142857142857</v>
      </c>
      <c r="I46" s="3">
        <f t="shared" si="23"/>
        <v>0.7142857142857143</v>
      </c>
      <c r="J46" s="5">
        <f t="shared" si="30"/>
        <v>53382.196273125664</v>
      </c>
      <c r="K46" s="5">
        <f t="shared" si="24"/>
        <v>15252.056078035903</v>
      </c>
      <c r="L46" s="5">
        <f t="shared" si="25"/>
        <v>228780.8411705386</v>
      </c>
      <c r="M46" s="5">
        <f>L46+M47</f>
        <v>525275.55199787451</v>
      </c>
      <c r="N46" s="33">
        <f t="shared" si="26"/>
        <v>9.8399014778325142</v>
      </c>
      <c r="O46" s="4"/>
      <c r="Q46" s="27" t="s">
        <v>68</v>
      </c>
      <c r="R46" s="29">
        <f t="shared" si="17"/>
        <v>53382.196273125664</v>
      </c>
      <c r="S46" s="29">
        <f t="shared" si="18"/>
        <v>228780.8411705386</v>
      </c>
      <c r="T46" s="35">
        <f t="shared" si="19"/>
        <v>9.8399014778325142</v>
      </c>
      <c r="U46" s="42">
        <v>0.65629805890441617</v>
      </c>
      <c r="V46" s="43">
        <f t="shared" si="31"/>
        <v>0.34370194109558383</v>
      </c>
      <c r="W46" s="29">
        <f t="shared" si="27"/>
        <v>150148.42197474401</v>
      </c>
      <c r="X46" s="29">
        <f>X47+W46</f>
        <v>330951.43480905256</v>
      </c>
      <c r="Y46" s="35">
        <f t="shared" si="28"/>
        <v>6.1996593979716845</v>
      </c>
      <c r="Z46" s="36">
        <f t="shared" si="29"/>
        <v>3.6402420798608297</v>
      </c>
    </row>
    <row r="47" spans="1:26" s="2" customFormat="1">
      <c r="A47" s="12">
        <v>19</v>
      </c>
      <c r="B47" s="13" t="s">
        <v>69</v>
      </c>
      <c r="C47" s="12"/>
      <c r="D47">
        <v>451</v>
      </c>
      <c r="E47">
        <v>58</v>
      </c>
      <c r="F47" s="17">
        <f t="shared" si="21"/>
        <v>0.12860310421286031</v>
      </c>
      <c r="G47" s="12"/>
      <c r="H47" s="17">
        <v>1</v>
      </c>
      <c r="I47" s="17">
        <f t="shared" si="23"/>
        <v>0</v>
      </c>
      <c r="J47" s="21">
        <f t="shared" si="30"/>
        <v>38130.140195089763</v>
      </c>
      <c r="K47" s="21">
        <f t="shared" si="24"/>
        <v>38130.140195089763</v>
      </c>
      <c r="L47" s="21">
        <f>K47/F47</f>
        <v>296494.71082733595</v>
      </c>
      <c r="M47" s="21">
        <f>L47</f>
        <v>296494.71082733595</v>
      </c>
      <c r="N47" s="34">
        <f t="shared" si="26"/>
        <v>7.7758620689655178</v>
      </c>
      <c r="O47" s="4"/>
      <c r="Q47" s="30" t="s">
        <v>69</v>
      </c>
      <c r="R47" s="31">
        <f t="shared" si="17"/>
        <v>38130.140195089763</v>
      </c>
      <c r="S47" s="31">
        <f t="shared" si="18"/>
        <v>296494.71082733595</v>
      </c>
      <c r="T47" s="38">
        <f t="shared" si="19"/>
        <v>7.7758620689655178</v>
      </c>
      <c r="U47" s="44">
        <v>0.6098018151143324</v>
      </c>
      <c r="V47" s="45">
        <f t="shared" si="31"/>
        <v>0.3901981848856676</v>
      </c>
      <c r="W47" s="31">
        <f t="shared" si="27"/>
        <v>180803.01283430855</v>
      </c>
      <c r="X47" s="31">
        <f>W47</f>
        <v>180803.01283430855</v>
      </c>
      <c r="Y47" s="38">
        <f t="shared" si="28"/>
        <v>4.7417348037338609</v>
      </c>
      <c r="Z47" s="37">
        <f t="shared" si="29"/>
        <v>3.0341272652316569</v>
      </c>
    </row>
    <row r="48" spans="1:26" s="2" customFormat="1" ht="13.2">
      <c r="B48" s="2" t="s">
        <v>70</v>
      </c>
      <c r="D48" s="25">
        <f>SUM(D29:D47)</f>
        <v>54621</v>
      </c>
      <c r="E48" s="25">
        <f>SUM(E29:E47)</f>
        <v>331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1167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7591940.2912621023</v>
      </c>
      <c r="N54" s="32">
        <f>M54/J54</f>
        <v>75.919402912621024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75.919402912621024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6729121.2075310964</v>
      </c>
      <c r="Y54" s="40">
        <f>X54/R54</f>
        <v>67.291212075310966</v>
      </c>
      <c r="Z54" s="36">
        <f>T54-Y54</f>
        <v>8.6281908373100578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5341</v>
      </c>
      <c r="E55" s="49">
        <f t="shared" si="37"/>
        <v>4</v>
      </c>
      <c r="F55" s="3">
        <f t="shared" ref="F55:F72" si="38">E55/D55</f>
        <v>7.4892342258004124E-4</v>
      </c>
      <c r="G55" s="2">
        <v>0.4</v>
      </c>
      <c r="H55" s="3">
        <f t="shared" ref="H55:H71" si="39">C55*F55/(1+(1-G55)*C55*F55)</f>
        <v>2.9903188427466082E-3</v>
      </c>
      <c r="I55" s="3">
        <f t="shared" ref="I55:I72" si="40">1-H55</f>
        <v>0.99700968115725341</v>
      </c>
      <c r="J55" s="5">
        <f>I54*J54</f>
        <v>100000</v>
      </c>
      <c r="K55" s="5">
        <f t="shared" ref="K55:K72" si="41">J55*H55</f>
        <v>299.0318842746608</v>
      </c>
      <c r="L55" s="5">
        <f t="shared" ref="L55:L71" si="42">C55*(J56+G55*K55)</f>
        <v>399282.32347774081</v>
      </c>
      <c r="M55" s="5">
        <f t="shared" si="32"/>
        <v>7491940.2912621023</v>
      </c>
      <c r="N55" s="33">
        <f t="shared" ref="N55:N72" si="43">M55/J55</f>
        <v>74.919402912621024</v>
      </c>
      <c r="O55" s="4"/>
      <c r="Q55" s="27" t="s">
        <v>36</v>
      </c>
      <c r="R55" s="29">
        <f t="shared" si="33"/>
        <v>100000</v>
      </c>
      <c r="S55" s="29">
        <f t="shared" si="34"/>
        <v>399282.32347774081</v>
      </c>
      <c r="T55" s="35">
        <f t="shared" si="35"/>
        <v>74.919402912621024</v>
      </c>
      <c r="U55" s="42">
        <v>0.96170886472285344</v>
      </c>
      <c r="V55" s="43">
        <f>1-U55</f>
        <v>3.829113527714656E-2</v>
      </c>
      <c r="W55" s="29">
        <f t="shared" ref="W55:W72" si="44">S55*U55</f>
        <v>383993.35001568124</v>
      </c>
      <c r="X55" s="29">
        <f t="shared" si="36"/>
        <v>6632950.3210588107</v>
      </c>
      <c r="Y55" s="35">
        <f t="shared" ref="Y55:Y72" si="45">X55/R55</f>
        <v>66.329503210588101</v>
      </c>
      <c r="Z55" s="36">
        <f t="shared" ref="Z55:Z72" si="46">T55-Y55</f>
        <v>8.5898997020329233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6559</v>
      </c>
      <c r="E56" s="49">
        <f t="shared" si="37"/>
        <v>2</v>
      </c>
      <c r="F56" s="3">
        <f t="shared" si="38"/>
        <v>3.0492453117853332E-4</v>
      </c>
      <c r="G56" s="2">
        <v>0.5</v>
      </c>
      <c r="H56" s="3">
        <f t="shared" si="39"/>
        <v>1.5234613040828765E-3</v>
      </c>
      <c r="I56" s="3">
        <f t="shared" si="40"/>
        <v>0.99847653869591713</v>
      </c>
      <c r="J56" s="5">
        <f t="shared" ref="J56:J72" si="47">I55*J55</f>
        <v>99700.968115725336</v>
      </c>
      <c r="K56" s="5">
        <f t="shared" si="41"/>
        <v>151.89056690390822</v>
      </c>
      <c r="L56" s="5">
        <f t="shared" si="42"/>
        <v>498125.11416136689</v>
      </c>
      <c r="M56" s="5">
        <f t="shared" si="32"/>
        <v>7092657.9677843619</v>
      </c>
      <c r="N56" s="33">
        <f t="shared" si="43"/>
        <v>71.139308893688394</v>
      </c>
      <c r="O56" s="4"/>
      <c r="Q56" s="27" t="s">
        <v>38</v>
      </c>
      <c r="R56" s="29">
        <f t="shared" si="33"/>
        <v>99700.968115725336</v>
      </c>
      <c r="S56" s="29">
        <f t="shared" si="34"/>
        <v>498125.11416136689</v>
      </c>
      <c r="T56" s="35">
        <f t="shared" si="35"/>
        <v>71.139308893688394</v>
      </c>
      <c r="U56" s="42">
        <v>0.96170886472285344</v>
      </c>
      <c r="V56" s="43">
        <f>1-U56</f>
        <v>3.829113527714656E-2</v>
      </c>
      <c r="W56" s="29">
        <f t="shared" si="44"/>
        <v>479051.33803006989</v>
      </c>
      <c r="X56" s="29">
        <f t="shared" si="36"/>
        <v>6248956.9710431295</v>
      </c>
      <c r="Y56" s="35">
        <f t="shared" si="45"/>
        <v>62.676993906316071</v>
      </c>
      <c r="Z56" s="36">
        <f t="shared" si="46"/>
        <v>8.4623149873723236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7112</v>
      </c>
      <c r="E57" s="49">
        <f t="shared" si="37"/>
        <v>5</v>
      </c>
      <c r="F57" s="3">
        <f t="shared" si="38"/>
        <v>7.0303712035995496E-4</v>
      </c>
      <c r="G57" s="2">
        <v>0.5</v>
      </c>
      <c r="H57" s="3">
        <f t="shared" si="39"/>
        <v>3.5090181767141546E-3</v>
      </c>
      <c r="I57" s="3">
        <f t="shared" si="40"/>
        <v>0.99649098182328588</v>
      </c>
      <c r="J57" s="5">
        <f t="shared" si="47"/>
        <v>99549.077548821428</v>
      </c>
      <c r="K57" s="5">
        <f t="shared" si="41"/>
        <v>349.31952259394137</v>
      </c>
      <c r="L57" s="5">
        <f t="shared" si="42"/>
        <v>496872.08893762226</v>
      </c>
      <c r="M57" s="5">
        <f t="shared" si="32"/>
        <v>6594532.8536229953</v>
      </c>
      <c r="N57" s="33">
        <f t="shared" si="43"/>
        <v>66.244037775125207</v>
      </c>
      <c r="O57" s="4"/>
      <c r="Q57" s="27" t="s">
        <v>40</v>
      </c>
      <c r="R57" s="29">
        <f t="shared" si="33"/>
        <v>99549.077548821428</v>
      </c>
      <c r="S57" s="29">
        <f t="shared" si="34"/>
        <v>496872.08893762226</v>
      </c>
      <c r="T57" s="35">
        <f t="shared" si="35"/>
        <v>66.244037775125207</v>
      </c>
      <c r="U57" s="42">
        <v>0.96170886472285344</v>
      </c>
      <c r="V57" s="43">
        <f>1-U57</f>
        <v>3.829113527714656E-2</v>
      </c>
      <c r="W57" s="29">
        <f t="shared" si="44"/>
        <v>477846.29256467335</v>
      </c>
      <c r="X57" s="29">
        <f t="shared" si="36"/>
        <v>5769905.6330130594</v>
      </c>
      <c r="Y57" s="35">
        <f t="shared" si="45"/>
        <v>57.960412844441969</v>
      </c>
      <c r="Z57" s="36">
        <f t="shared" si="46"/>
        <v>8.2836249306832386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8183</v>
      </c>
      <c r="E58" s="49">
        <f t="shared" si="37"/>
        <v>13</v>
      </c>
      <c r="F58" s="3">
        <f t="shared" si="38"/>
        <v>1.5886594158621532E-3</v>
      </c>
      <c r="G58" s="2">
        <v>0.5</v>
      </c>
      <c r="H58" s="3">
        <f t="shared" si="39"/>
        <v>7.9118738969021964E-3</v>
      </c>
      <c r="I58" s="3">
        <f t="shared" si="40"/>
        <v>0.99208812610309782</v>
      </c>
      <c r="J58" s="5">
        <f t="shared" si="47"/>
        <v>99199.758026227486</v>
      </c>
      <c r="K58" s="5">
        <f t="shared" si="41"/>
        <v>784.85597610672335</v>
      </c>
      <c r="L58" s="5">
        <f t="shared" si="42"/>
        <v>494036.65019087063</v>
      </c>
      <c r="M58" s="5">
        <f t="shared" si="32"/>
        <v>6097660.7646853728</v>
      </c>
      <c r="N58" s="33">
        <f t="shared" si="43"/>
        <v>61.468504419871756</v>
      </c>
      <c r="O58" s="4"/>
      <c r="Q58" s="27" t="s">
        <v>42</v>
      </c>
      <c r="R58" s="29">
        <f t="shared" si="33"/>
        <v>99199.758026227486</v>
      </c>
      <c r="S58" s="29">
        <f t="shared" si="34"/>
        <v>494036.65019087063</v>
      </c>
      <c r="T58" s="35">
        <f t="shared" si="35"/>
        <v>61.468504419871756</v>
      </c>
      <c r="U58" s="42">
        <v>0.96170886472285344</v>
      </c>
      <c r="V58" s="43">
        <f>1-U58</f>
        <v>3.829113527714656E-2</v>
      </c>
      <c r="W58" s="29">
        <f t="shared" si="44"/>
        <v>475119.42598654365</v>
      </c>
      <c r="X58" s="29">
        <f t="shared" si="36"/>
        <v>5292059.340448386</v>
      </c>
      <c r="Y58" s="35">
        <f t="shared" si="45"/>
        <v>53.347502511540554</v>
      </c>
      <c r="Z58" s="36">
        <f t="shared" si="46"/>
        <v>8.1210019083312019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8116</v>
      </c>
      <c r="E59" s="49">
        <f t="shared" si="37"/>
        <v>9</v>
      </c>
      <c r="F59" s="3">
        <f t="shared" si="38"/>
        <v>1.1089206505667817E-3</v>
      </c>
      <c r="G59" s="2">
        <v>0.5</v>
      </c>
      <c r="H59" s="3">
        <f t="shared" si="39"/>
        <v>5.5292744363211899E-3</v>
      </c>
      <c r="I59" s="3">
        <f t="shared" si="40"/>
        <v>0.99447072556367877</v>
      </c>
      <c r="J59" s="5">
        <f t="shared" si="47"/>
        <v>98414.902050120771</v>
      </c>
      <c r="K59" s="5">
        <f t="shared" si="41"/>
        <v>544.16300205878667</v>
      </c>
      <c r="L59" s="5">
        <f t="shared" si="42"/>
        <v>490714.10274545685</v>
      </c>
      <c r="M59" s="5">
        <f t="shared" si="32"/>
        <v>5603624.1144945025</v>
      </c>
      <c r="N59" s="33">
        <f t="shared" si="43"/>
        <v>56.938776524318314</v>
      </c>
      <c r="O59" s="4"/>
      <c r="Q59" s="27" t="s">
        <v>44</v>
      </c>
      <c r="R59" s="29">
        <f t="shared" si="33"/>
        <v>98414.902050120771</v>
      </c>
      <c r="S59" s="29">
        <f t="shared" si="34"/>
        <v>490714.10274545685</v>
      </c>
      <c r="T59" s="35">
        <f t="shared" si="35"/>
        <v>56.938776524318314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472602.67408334475</v>
      </c>
      <c r="X59" s="29">
        <f t="shared" si="36"/>
        <v>4816939.9144618427</v>
      </c>
      <c r="Y59" s="35">
        <f t="shared" si="45"/>
        <v>48.945228965514495</v>
      </c>
      <c r="Z59" s="36">
        <f t="shared" si="46"/>
        <v>7.9935475588038187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7695</v>
      </c>
      <c r="E60" s="49">
        <f t="shared" si="37"/>
        <v>10</v>
      </c>
      <c r="F60" s="3">
        <f t="shared" si="38"/>
        <v>1.2995451591942819E-3</v>
      </c>
      <c r="G60" s="2">
        <v>0.5</v>
      </c>
      <c r="H60" s="3">
        <f t="shared" si="39"/>
        <v>6.4766839378238338E-3</v>
      </c>
      <c r="I60" s="3">
        <f t="shared" si="40"/>
        <v>0.99352331606217614</v>
      </c>
      <c r="J60" s="5">
        <f t="shared" si="47"/>
        <v>97870.73904806198</v>
      </c>
      <c r="K60" s="5">
        <f t="shared" si="41"/>
        <v>633.87784357553096</v>
      </c>
      <c r="L60" s="5">
        <f t="shared" si="42"/>
        <v>487769.00063137105</v>
      </c>
      <c r="M60" s="5">
        <f t="shared" si="32"/>
        <v>5112910.0117490459</v>
      </c>
      <c r="N60" s="33">
        <f t="shared" si="43"/>
        <v>52.241457063466314</v>
      </c>
      <c r="O60" s="4"/>
      <c r="Q60" s="27" t="s">
        <v>46</v>
      </c>
      <c r="R60" s="29">
        <f t="shared" si="33"/>
        <v>97870.73904806198</v>
      </c>
      <c r="S60" s="29">
        <f t="shared" si="34"/>
        <v>487769.00063137105</v>
      </c>
      <c r="T60" s="35">
        <f t="shared" si="35"/>
        <v>52.241457063466314</v>
      </c>
      <c r="U60" s="42">
        <v>0.95736753435116873</v>
      </c>
      <c r="V60" s="43">
        <f t="shared" si="48"/>
        <v>4.2632465648831275E-2</v>
      </c>
      <c r="W60" s="29">
        <f t="shared" si="44"/>
        <v>466974.20546738937</v>
      </c>
      <c r="X60" s="29">
        <f t="shared" si="36"/>
        <v>4344337.2403784981</v>
      </c>
      <c r="Y60" s="35">
        <f t="shared" si="45"/>
        <v>44.388519823530686</v>
      </c>
      <c r="Z60" s="36">
        <f t="shared" si="46"/>
        <v>7.8529372399356276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8358</v>
      </c>
      <c r="E61" s="49">
        <f t="shared" si="37"/>
        <v>15</v>
      </c>
      <c r="F61" s="3">
        <f t="shared" si="38"/>
        <v>1.7946877243359654E-3</v>
      </c>
      <c r="G61" s="2">
        <v>0.5</v>
      </c>
      <c r="H61" s="3">
        <f t="shared" si="39"/>
        <v>8.9333571556190813E-3</v>
      </c>
      <c r="I61" s="3">
        <f t="shared" si="40"/>
        <v>0.99106664284438095</v>
      </c>
      <c r="J61" s="5">
        <f t="shared" si="47"/>
        <v>97236.861204486442</v>
      </c>
      <c r="K61" s="5">
        <f t="shared" si="41"/>
        <v>868.6516098310384</v>
      </c>
      <c r="L61" s="5">
        <f t="shared" si="42"/>
        <v>484012.67699785461</v>
      </c>
      <c r="M61" s="5">
        <f t="shared" si="32"/>
        <v>4625141.0111176753</v>
      </c>
      <c r="N61" s="33">
        <f t="shared" si="43"/>
        <v>47.56571688786962</v>
      </c>
      <c r="O61" s="4"/>
      <c r="Q61" s="27" t="s">
        <v>48</v>
      </c>
      <c r="R61" s="29">
        <f t="shared" si="33"/>
        <v>97236.861204486442</v>
      </c>
      <c r="S61" s="29">
        <f t="shared" si="34"/>
        <v>484012.67699785461</v>
      </c>
      <c r="T61" s="35">
        <f t="shared" si="35"/>
        <v>47.56571688786962</v>
      </c>
      <c r="U61" s="42">
        <v>0.95681081085376496</v>
      </c>
      <c r="V61" s="43">
        <f t="shared" si="48"/>
        <v>4.3189189146235041E-2</v>
      </c>
      <c r="W61" s="29">
        <f t="shared" si="44"/>
        <v>463108.56194181868</v>
      </c>
      <c r="X61" s="29">
        <f t="shared" si="36"/>
        <v>3877363.0349111087</v>
      </c>
      <c r="Y61" s="35">
        <f t="shared" si="45"/>
        <v>39.875444218187184</v>
      </c>
      <c r="Z61" s="36">
        <f t="shared" si="46"/>
        <v>7.6902726696824359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9449</v>
      </c>
      <c r="E62" s="49">
        <f t="shared" si="37"/>
        <v>11</v>
      </c>
      <c r="F62" s="3">
        <f t="shared" si="38"/>
        <v>1.1641443538998836E-3</v>
      </c>
      <c r="G62" s="2">
        <v>0.5</v>
      </c>
      <c r="H62" s="3">
        <f t="shared" si="39"/>
        <v>5.803830528148579E-3</v>
      </c>
      <c r="I62" s="3">
        <f t="shared" si="40"/>
        <v>0.99419616947185141</v>
      </c>
      <c r="J62" s="5">
        <f t="shared" si="47"/>
        <v>96368.209594655404</v>
      </c>
      <c r="K62" s="5">
        <f t="shared" si="41"/>
        <v>559.30475678848188</v>
      </c>
      <c r="L62" s="5">
        <f t="shared" si="42"/>
        <v>480442.78608130582</v>
      </c>
      <c r="M62" s="5">
        <f t="shared" si="32"/>
        <v>4141128.3341198205</v>
      </c>
      <c r="N62" s="33">
        <f t="shared" si="43"/>
        <v>42.971933914080815</v>
      </c>
      <c r="O62" s="4"/>
      <c r="Q62" s="27" t="s">
        <v>50</v>
      </c>
      <c r="R62" s="29">
        <f t="shared" si="33"/>
        <v>96368.209594655404</v>
      </c>
      <c r="S62" s="29">
        <f t="shared" si="34"/>
        <v>480442.78608130582</v>
      </c>
      <c r="T62" s="35">
        <f t="shared" si="35"/>
        <v>42.971933914080815</v>
      </c>
      <c r="U62" s="42">
        <v>0.94800928093814252</v>
      </c>
      <c r="V62" s="43">
        <f t="shared" si="48"/>
        <v>5.1990719061857482E-2</v>
      </c>
      <c r="W62" s="29">
        <f t="shared" si="44"/>
        <v>455464.22016485658</v>
      </c>
      <c r="X62" s="29">
        <f t="shared" si="36"/>
        <v>3414254.4729692899</v>
      </c>
      <c r="Y62" s="35">
        <f t="shared" si="45"/>
        <v>35.429261240095144</v>
      </c>
      <c r="Z62" s="36">
        <f t="shared" si="46"/>
        <v>7.5426726739856704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9840</v>
      </c>
      <c r="E63" s="49">
        <f t="shared" si="37"/>
        <v>33</v>
      </c>
      <c r="F63" s="3">
        <f t="shared" si="38"/>
        <v>3.3536585365853658E-3</v>
      </c>
      <c r="G63" s="2">
        <v>0.5</v>
      </c>
      <c r="H63" s="3">
        <f t="shared" si="39"/>
        <v>1.6628873771730918E-2</v>
      </c>
      <c r="I63" s="3">
        <f t="shared" si="40"/>
        <v>0.98337112622826905</v>
      </c>
      <c r="J63" s="5">
        <f t="shared" si="47"/>
        <v>95808.904837866925</v>
      </c>
      <c r="K63" s="5">
        <f t="shared" si="41"/>
        <v>1593.1941847566688</v>
      </c>
      <c r="L63" s="5">
        <f t="shared" si="42"/>
        <v>475061.53872744291</v>
      </c>
      <c r="M63" s="5">
        <f t="shared" si="32"/>
        <v>3660685.5480385148</v>
      </c>
      <c r="N63" s="33">
        <f t="shared" si="43"/>
        <v>38.208197392855368</v>
      </c>
      <c r="O63" s="4"/>
      <c r="Q63" s="27" t="s">
        <v>52</v>
      </c>
      <c r="R63" s="29">
        <f t="shared" si="33"/>
        <v>95808.904837866925</v>
      </c>
      <c r="S63" s="29">
        <f t="shared" si="34"/>
        <v>475061.53872744291</v>
      </c>
      <c r="T63" s="35">
        <f t="shared" si="35"/>
        <v>38.208197392855368</v>
      </c>
      <c r="U63" s="42">
        <v>0.94216194080535964</v>
      </c>
      <c r="V63" s="43">
        <f t="shared" si="48"/>
        <v>5.7838059194640357E-2</v>
      </c>
      <c r="W63" s="29">
        <f t="shared" si="44"/>
        <v>447584.90132942813</v>
      </c>
      <c r="X63" s="29">
        <f t="shared" si="36"/>
        <v>2958790.2528044335</v>
      </c>
      <c r="Y63" s="35">
        <f t="shared" si="45"/>
        <v>30.882205133348098</v>
      </c>
      <c r="Z63" s="36">
        <f t="shared" si="46"/>
        <v>7.3259922595072702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9742</v>
      </c>
      <c r="E64" s="49">
        <f t="shared" si="37"/>
        <v>46</v>
      </c>
      <c r="F64" s="3">
        <f t="shared" si="38"/>
        <v>4.7218230342845413E-3</v>
      </c>
      <c r="G64" s="2">
        <v>0.5</v>
      </c>
      <c r="H64" s="3">
        <f t="shared" si="39"/>
        <v>2.3333671502485543E-2</v>
      </c>
      <c r="I64" s="3">
        <f t="shared" si="40"/>
        <v>0.97666632849751445</v>
      </c>
      <c r="J64" s="5">
        <f t="shared" si="47"/>
        <v>94215.710653110247</v>
      </c>
      <c r="K64" s="5">
        <f t="shared" si="41"/>
        <v>2198.3984427529022</v>
      </c>
      <c r="L64" s="5">
        <f t="shared" si="42"/>
        <v>465582.55715866893</v>
      </c>
      <c r="M64" s="5">
        <f t="shared" si="32"/>
        <v>3185624.0093110721</v>
      </c>
      <c r="N64" s="33">
        <f t="shared" si="43"/>
        <v>33.81202548097437</v>
      </c>
      <c r="O64" s="4"/>
      <c r="Q64" s="27" t="s">
        <v>54</v>
      </c>
      <c r="R64" s="29">
        <f t="shared" si="33"/>
        <v>94215.710653110247</v>
      </c>
      <c r="S64" s="29">
        <f t="shared" si="34"/>
        <v>465582.55715866893</v>
      </c>
      <c r="T64" s="35">
        <f t="shared" si="35"/>
        <v>33.81202548097437</v>
      </c>
      <c r="U64" s="42">
        <v>0.92489605986448908</v>
      </c>
      <c r="V64" s="43">
        <f t="shared" si="48"/>
        <v>7.5103940135510916E-2</v>
      </c>
      <c r="W64" s="29">
        <f t="shared" si="44"/>
        <v>430615.47265768616</v>
      </c>
      <c r="X64" s="29">
        <f t="shared" si="36"/>
        <v>2511205.3514750055</v>
      </c>
      <c r="Y64" s="35">
        <f t="shared" si="45"/>
        <v>26.653785595492991</v>
      </c>
      <c r="Z64" s="36">
        <f t="shared" si="46"/>
        <v>7.1582398854813789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7870</v>
      </c>
      <c r="E65" s="49">
        <f t="shared" si="37"/>
        <v>47</v>
      </c>
      <c r="F65" s="3">
        <f t="shared" si="38"/>
        <v>5.9720457433290975E-3</v>
      </c>
      <c r="G65" s="2">
        <v>0.5</v>
      </c>
      <c r="H65" s="3">
        <f t="shared" si="39"/>
        <v>2.9420970266040691E-2</v>
      </c>
      <c r="I65" s="3">
        <f t="shared" si="40"/>
        <v>0.97057902973395926</v>
      </c>
      <c r="J65" s="5">
        <f t="shared" si="47"/>
        <v>92017.312210357341</v>
      </c>
      <c r="K65" s="5">
        <f t="shared" si="41"/>
        <v>2707.2386065019064</v>
      </c>
      <c r="L65" s="5">
        <f t="shared" si="42"/>
        <v>453318.46453553188</v>
      </c>
      <c r="M65" s="5">
        <f t="shared" si="32"/>
        <v>2720041.4521524031</v>
      </c>
      <c r="N65" s="33">
        <f t="shared" si="43"/>
        <v>29.560105449876843</v>
      </c>
      <c r="O65" s="4"/>
      <c r="Q65" s="27" t="s">
        <v>56</v>
      </c>
      <c r="R65" s="29">
        <f t="shared" si="33"/>
        <v>92017.312210357341</v>
      </c>
      <c r="S65" s="29">
        <f t="shared" si="34"/>
        <v>453318.46453553188</v>
      </c>
      <c r="T65" s="35">
        <f t="shared" si="35"/>
        <v>29.560105449876843</v>
      </c>
      <c r="U65" s="42">
        <v>0.89970667843387275</v>
      </c>
      <c r="V65" s="43">
        <f t="shared" si="48"/>
        <v>0.10029332156612725</v>
      </c>
      <c r="W65" s="29">
        <f t="shared" si="44"/>
        <v>407853.65000000672</v>
      </c>
      <c r="X65" s="29">
        <f t="shared" si="36"/>
        <v>2080589.8788173192</v>
      </c>
      <c r="Y65" s="35">
        <f t="shared" si="45"/>
        <v>22.610852554147208</v>
      </c>
      <c r="Z65" s="36">
        <f t="shared" si="46"/>
        <v>6.9492528957296358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6305</v>
      </c>
      <c r="E66" s="49">
        <f t="shared" si="37"/>
        <v>72</v>
      </c>
      <c r="F66" s="3">
        <f t="shared" si="38"/>
        <v>1.1419508326724821E-2</v>
      </c>
      <c r="G66" s="2">
        <v>0.5</v>
      </c>
      <c r="H66" s="3">
        <f t="shared" si="39"/>
        <v>5.5512721665381654E-2</v>
      </c>
      <c r="I66" s="3">
        <f t="shared" si="40"/>
        <v>0.94448727833461832</v>
      </c>
      <c r="J66" s="5">
        <f t="shared" si="47"/>
        <v>89310.073603855431</v>
      </c>
      <c r="K66" s="5">
        <f t="shared" si="41"/>
        <v>4957.8452578855758</v>
      </c>
      <c r="L66" s="5">
        <f t="shared" si="42"/>
        <v>434155.75487456319</v>
      </c>
      <c r="M66" s="5">
        <f t="shared" si="32"/>
        <v>2266722.987616871</v>
      </c>
      <c r="N66" s="33">
        <f t="shared" si="43"/>
        <v>25.380373077186881</v>
      </c>
      <c r="O66" s="4"/>
      <c r="Q66" s="27" t="s">
        <v>58</v>
      </c>
      <c r="R66" s="29">
        <f t="shared" si="33"/>
        <v>89310.073603855431</v>
      </c>
      <c r="S66" s="29">
        <f t="shared" si="34"/>
        <v>434155.75487456319</v>
      </c>
      <c r="T66" s="35">
        <f t="shared" si="35"/>
        <v>25.380373077186881</v>
      </c>
      <c r="U66" s="42">
        <v>0.86438699185239576</v>
      </c>
      <c r="V66" s="43">
        <f t="shared" si="48"/>
        <v>0.13561300814760424</v>
      </c>
      <c r="W66" s="29">
        <f t="shared" si="44"/>
        <v>375278.58695142978</v>
      </c>
      <c r="X66" s="29">
        <f t="shared" si="36"/>
        <v>1672736.2288173125</v>
      </c>
      <c r="Y66" s="35">
        <f t="shared" si="45"/>
        <v>18.729535889052297</v>
      </c>
      <c r="Z66" s="36">
        <f t="shared" si="46"/>
        <v>6.6508371881345845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4649</v>
      </c>
      <c r="E67" s="49">
        <f t="shared" si="37"/>
        <v>76</v>
      </c>
      <c r="F67" s="3">
        <f t="shared" si="38"/>
        <v>1.6347601634760164E-2</v>
      </c>
      <c r="G67" s="2">
        <v>0.5</v>
      </c>
      <c r="H67" s="3">
        <f t="shared" si="39"/>
        <v>7.8528621616036381E-2</v>
      </c>
      <c r="I67" s="3">
        <f t="shared" si="40"/>
        <v>0.92147137838396365</v>
      </c>
      <c r="J67" s="5">
        <f t="shared" si="47"/>
        <v>84352.228345969852</v>
      </c>
      <c r="K67" s="5">
        <f t="shared" si="41"/>
        <v>6624.0642222501647</v>
      </c>
      <c r="L67" s="5">
        <f t="shared" si="42"/>
        <v>405200.98117422382</v>
      </c>
      <c r="M67" s="5">
        <f t="shared" si="32"/>
        <v>1832567.2327423079</v>
      </c>
      <c r="N67" s="33">
        <f t="shared" si="43"/>
        <v>21.725178678458274</v>
      </c>
      <c r="O67" s="4"/>
      <c r="Q67" s="27" t="s">
        <v>60</v>
      </c>
      <c r="R67" s="29">
        <f t="shared" si="33"/>
        <v>84352.228345969852</v>
      </c>
      <c r="S67" s="29">
        <f t="shared" si="34"/>
        <v>405200.98117422382</v>
      </c>
      <c r="T67" s="35">
        <f t="shared" si="35"/>
        <v>21.725178678458274</v>
      </c>
      <c r="U67" s="42">
        <v>0.82345390469096191</v>
      </c>
      <c r="V67" s="43">
        <f t="shared" si="48"/>
        <v>0.17654609530903809</v>
      </c>
      <c r="W67" s="29">
        <f t="shared" si="44"/>
        <v>333664.33013252355</v>
      </c>
      <c r="X67" s="29">
        <f t="shared" si="36"/>
        <v>1297457.6418658828</v>
      </c>
      <c r="Y67" s="35">
        <f t="shared" si="45"/>
        <v>15.381426991405286</v>
      </c>
      <c r="Z67" s="36">
        <f t="shared" si="46"/>
        <v>6.343751687052988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3574</v>
      </c>
      <c r="E68" s="49">
        <f t="shared" si="37"/>
        <v>89</v>
      </c>
      <c r="F68" s="3">
        <f t="shared" si="38"/>
        <v>2.4902070509233352E-2</v>
      </c>
      <c r="G68" s="2">
        <v>0.5</v>
      </c>
      <c r="H68" s="3">
        <f t="shared" si="39"/>
        <v>0.11721322270512313</v>
      </c>
      <c r="I68" s="3">
        <f t="shared" si="40"/>
        <v>0.88278677729487687</v>
      </c>
      <c r="J68" s="5">
        <f t="shared" si="47"/>
        <v>77728.164123719689</v>
      </c>
      <c r="K68" s="5">
        <f t="shared" si="41"/>
        <v>9110.7686118939182</v>
      </c>
      <c r="L68" s="5">
        <f t="shared" si="42"/>
        <v>365863.89908886369</v>
      </c>
      <c r="M68" s="5">
        <f t="shared" si="32"/>
        <v>1427366.2515680841</v>
      </c>
      <c r="N68" s="33">
        <f t="shared" si="43"/>
        <v>18.363565737846958</v>
      </c>
      <c r="O68" s="4"/>
      <c r="Q68" s="27" t="s">
        <v>62</v>
      </c>
      <c r="R68" s="29">
        <f t="shared" si="33"/>
        <v>77728.164123719689</v>
      </c>
      <c r="S68" s="29">
        <f t="shared" si="34"/>
        <v>365863.89908886369</v>
      </c>
      <c r="T68" s="35">
        <f t="shared" si="35"/>
        <v>18.363565737846958</v>
      </c>
      <c r="U68" s="42">
        <v>0.7557222850963411</v>
      </c>
      <c r="V68" s="43">
        <f t="shared" si="48"/>
        <v>0.2442777149036589</v>
      </c>
      <c r="W68" s="29">
        <f t="shared" si="44"/>
        <v>276491.50185369322</v>
      </c>
      <c r="X68" s="29">
        <f t="shared" si="36"/>
        <v>963793.31173335924</v>
      </c>
      <c r="Y68" s="35">
        <f t="shared" si="45"/>
        <v>12.399537832892751</v>
      </c>
      <c r="Z68" s="36">
        <f t="shared" si="46"/>
        <v>5.9640279049542073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2507</v>
      </c>
      <c r="E69" s="49">
        <f t="shared" si="37"/>
        <v>76</v>
      </c>
      <c r="F69" s="3">
        <f t="shared" si="38"/>
        <v>3.0315117670522536E-2</v>
      </c>
      <c r="G69" s="2">
        <v>0.5</v>
      </c>
      <c r="H69" s="3">
        <f t="shared" si="39"/>
        <v>0.14089729328883943</v>
      </c>
      <c r="I69" s="3">
        <f t="shared" si="40"/>
        <v>0.85910270671116051</v>
      </c>
      <c r="J69" s="5">
        <f t="shared" si="47"/>
        <v>68617.395511825773</v>
      </c>
      <c r="K69" s="5">
        <f t="shared" si="41"/>
        <v>9668.005300146011</v>
      </c>
      <c r="L69" s="5">
        <f t="shared" si="42"/>
        <v>318916.96430876385</v>
      </c>
      <c r="M69" s="5">
        <f t="shared" si="32"/>
        <v>1061502.3524792204</v>
      </c>
      <c r="N69" s="33">
        <f t="shared" si="43"/>
        <v>15.469872392581225</v>
      </c>
      <c r="O69" s="4"/>
      <c r="Q69" s="27" t="s">
        <v>64</v>
      </c>
      <c r="R69" s="29">
        <f t="shared" si="33"/>
        <v>68617.395511825773</v>
      </c>
      <c r="S69" s="29">
        <f t="shared" si="34"/>
        <v>318916.96430876385</v>
      </c>
      <c r="T69" s="35">
        <f t="shared" si="35"/>
        <v>15.469872392581225</v>
      </c>
      <c r="U69" s="42">
        <v>0.69850988448397933</v>
      </c>
      <c r="V69" s="43">
        <f t="shared" si="48"/>
        <v>0.30149011551602067</v>
      </c>
      <c r="W69" s="29">
        <f t="shared" si="44"/>
        <v>222766.651899296</v>
      </c>
      <c r="X69" s="29">
        <f t="shared" si="36"/>
        <v>687301.80987966608</v>
      </c>
      <c r="Y69" s="35">
        <f t="shared" si="45"/>
        <v>10.016436863465824</v>
      </c>
      <c r="Z69" s="36">
        <f t="shared" si="46"/>
        <v>5.4534355291154011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1736</v>
      </c>
      <c r="E70" s="49">
        <f t="shared" si="37"/>
        <v>81</v>
      </c>
      <c r="F70" s="3">
        <f t="shared" si="38"/>
        <v>4.6658986175115207E-2</v>
      </c>
      <c r="G70" s="2">
        <v>0.5</v>
      </c>
      <c r="H70" s="3">
        <f t="shared" si="39"/>
        <v>0.20892442610265669</v>
      </c>
      <c r="I70" s="3">
        <f t="shared" si="40"/>
        <v>0.79107557389734329</v>
      </c>
      <c r="J70" s="5">
        <f t="shared" si="47"/>
        <v>58949.390211679762</v>
      </c>
      <c r="K70" s="5">
        <f t="shared" si="41"/>
        <v>12315.967519076761</v>
      </c>
      <c r="L70" s="5">
        <f t="shared" si="42"/>
        <v>263957.03226070688</v>
      </c>
      <c r="M70" s="5">
        <f t="shared" si="32"/>
        <v>742585.3881704564</v>
      </c>
      <c r="N70" s="33">
        <f t="shared" si="43"/>
        <v>12.596998637372273</v>
      </c>
      <c r="O70" s="4"/>
      <c r="Q70" s="27" t="s">
        <v>66</v>
      </c>
      <c r="R70" s="29">
        <f t="shared" si="33"/>
        <v>58949.390211679762</v>
      </c>
      <c r="S70" s="29">
        <f t="shared" si="34"/>
        <v>263957.03226070688</v>
      </c>
      <c r="T70" s="35">
        <f t="shared" si="35"/>
        <v>12.596998637372273</v>
      </c>
      <c r="U70" s="42">
        <v>0.67065690345363116</v>
      </c>
      <c r="V70" s="43">
        <f t="shared" si="48"/>
        <v>0.32934309654636884</v>
      </c>
      <c r="W70" s="29">
        <f t="shared" si="44"/>
        <v>177024.6059007759</v>
      </c>
      <c r="X70" s="29">
        <f t="shared" si="36"/>
        <v>464535.1579803701</v>
      </c>
      <c r="Y70" s="35">
        <f t="shared" si="45"/>
        <v>7.8802368661029982</v>
      </c>
      <c r="Z70" s="36">
        <f t="shared" si="46"/>
        <v>4.7167617712692751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1042</v>
      </c>
      <c r="E71" s="49">
        <f t="shared" si="49"/>
        <v>69</v>
      </c>
      <c r="F71" s="3">
        <f t="shared" si="38"/>
        <v>6.6218809980806148E-2</v>
      </c>
      <c r="G71" s="2">
        <v>0.5</v>
      </c>
      <c r="H71" s="3">
        <f t="shared" si="39"/>
        <v>0.28406751749691234</v>
      </c>
      <c r="I71" s="3">
        <f t="shared" si="40"/>
        <v>0.71593248250308772</v>
      </c>
      <c r="J71" s="5">
        <f t="shared" si="47"/>
        <v>46633.422692602995</v>
      </c>
      <c r="K71" s="5">
        <f t="shared" si="41"/>
        <v>13247.040616671909</v>
      </c>
      <c r="L71" s="5">
        <f t="shared" si="42"/>
        <v>200049.51192133522</v>
      </c>
      <c r="M71" s="5">
        <f>L71+M72</f>
        <v>478628.35590974952</v>
      </c>
      <c r="N71" s="33">
        <f t="shared" si="43"/>
        <v>10.263633425853378</v>
      </c>
      <c r="O71" s="4"/>
      <c r="Q71" s="27" t="s">
        <v>68</v>
      </c>
      <c r="R71" s="29">
        <f t="shared" si="33"/>
        <v>46633.422692602995</v>
      </c>
      <c r="S71" s="29">
        <f t="shared" si="34"/>
        <v>200049.51192133522</v>
      </c>
      <c r="T71" s="35">
        <f t="shared" si="35"/>
        <v>10.263633425853378</v>
      </c>
      <c r="U71" s="42">
        <v>0.63527807449444496</v>
      </c>
      <c r="V71" s="43">
        <f t="shared" si="48"/>
        <v>0.36472192550555504</v>
      </c>
      <c r="W71" s="29">
        <f t="shared" si="44"/>
        <v>127087.06873693934</v>
      </c>
      <c r="X71" s="29">
        <f>X72+W71</f>
        <v>287510.55207959423</v>
      </c>
      <c r="Y71" s="35">
        <f t="shared" si="45"/>
        <v>6.1653324049319504</v>
      </c>
      <c r="Z71" s="36">
        <f t="shared" si="46"/>
        <v>4.0983010209214275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776</v>
      </c>
      <c r="E72" s="50">
        <f t="shared" si="49"/>
        <v>93</v>
      </c>
      <c r="F72" s="17">
        <f t="shared" si="38"/>
        <v>0.11984536082474227</v>
      </c>
      <c r="G72" s="12"/>
      <c r="H72" s="17">
        <v>1</v>
      </c>
      <c r="I72" s="17">
        <f t="shared" si="40"/>
        <v>0</v>
      </c>
      <c r="J72" s="21">
        <f t="shared" si="47"/>
        <v>33386.382075931091</v>
      </c>
      <c r="K72" s="21">
        <f t="shared" si="41"/>
        <v>33386.382075931091</v>
      </c>
      <c r="L72" s="21">
        <f>K72/F72</f>
        <v>278578.84398841427</v>
      </c>
      <c r="M72" s="21">
        <f>L72</f>
        <v>278578.84398841427</v>
      </c>
      <c r="N72" s="34">
        <f t="shared" si="43"/>
        <v>8.344086021505376</v>
      </c>
      <c r="O72" s="4"/>
      <c r="Q72" s="30" t="s">
        <v>69</v>
      </c>
      <c r="R72" s="31">
        <f t="shared" si="33"/>
        <v>33386.382075931091</v>
      </c>
      <c r="S72" s="31">
        <f t="shared" si="34"/>
        <v>278578.84398841427</v>
      </c>
      <c r="T72" s="38">
        <f t="shared" si="35"/>
        <v>8.344086021505376</v>
      </c>
      <c r="U72" s="44">
        <v>0.57586384179742911</v>
      </c>
      <c r="V72" s="45">
        <f t="shared" si="48"/>
        <v>0.42413615820257089</v>
      </c>
      <c r="W72" s="31">
        <f t="shared" si="44"/>
        <v>160423.48334265489</v>
      </c>
      <c r="X72" s="31">
        <f>W72</f>
        <v>160423.48334265489</v>
      </c>
      <c r="Y72" s="38">
        <f t="shared" si="45"/>
        <v>4.8050574326323119</v>
      </c>
      <c r="Z72" s="37">
        <f t="shared" si="46"/>
        <v>3.5390285888730642</v>
      </c>
    </row>
    <row r="73" spans="1:26" s="2" customFormat="1" ht="13.2">
      <c r="B73" s="2" t="s">
        <v>70</v>
      </c>
      <c r="D73" s="25">
        <f>SUM(D54:D72)</f>
        <v>110021</v>
      </c>
      <c r="E73" s="25">
        <f>SUM(E54:E72)</f>
        <v>751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73.468256869786202</v>
      </c>
      <c r="F78" s="55">
        <f>$Y$4</f>
        <v>66.459751915014849</v>
      </c>
      <c r="G78" s="55">
        <f>E78-F78</f>
        <v>7.0085049547713538</v>
      </c>
    </row>
    <row r="79" spans="1:26" s="52" customFormat="1" ht="17.399999999999999">
      <c r="C79" s="53" t="s">
        <v>85</v>
      </c>
      <c r="D79" s="54">
        <v>0</v>
      </c>
      <c r="E79" s="55">
        <f>$N$29</f>
        <v>78.59306789527372</v>
      </c>
      <c r="F79" s="55">
        <f>$Y$29</f>
        <v>69.631253924643801</v>
      </c>
      <c r="G79" s="55">
        <f t="shared" ref="G79:G80" si="50">E79-F79</f>
        <v>8.9618139706299189</v>
      </c>
    </row>
    <row r="80" spans="1:26" s="52" customFormat="1" ht="17.399999999999999">
      <c r="C80" s="53" t="s">
        <v>86</v>
      </c>
      <c r="D80" s="54">
        <v>0</v>
      </c>
      <c r="E80" s="55">
        <f>$N$54</f>
        <v>75.919402912621024</v>
      </c>
      <c r="F80" s="55">
        <f>$Y$54</f>
        <v>67.291212075310966</v>
      </c>
      <c r="G80" s="55">
        <f t="shared" si="50"/>
        <v>8.6281908373100578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47" workbookViewId="0">
      <selection activeCell="H37" sqref="H37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>
      <c r="A4" s="2">
        <v>1</v>
      </c>
      <c r="B4" s="1">
        <v>0</v>
      </c>
      <c r="C4" s="1">
        <v>1</v>
      </c>
      <c r="D4">
        <v>571</v>
      </c>
      <c r="E4" s="51">
        <v>2</v>
      </c>
      <c r="F4" s="3">
        <f>E4/D4</f>
        <v>3.5026269702276708E-3</v>
      </c>
      <c r="G4" s="2">
        <v>0.3</v>
      </c>
      <c r="H4" s="18">
        <f>C4*F4/(1+(1-G4)*C4*F4)</f>
        <v>3.4940600978336823E-3</v>
      </c>
      <c r="I4" s="18">
        <f>1-H4</f>
        <v>0.99650593990216629</v>
      </c>
      <c r="J4" s="41">
        <v>100000</v>
      </c>
      <c r="K4" s="20">
        <f>J4*H4</f>
        <v>349.40600978336823</v>
      </c>
      <c r="L4" s="20">
        <f>C4*(J5+G4*K4)</f>
        <v>99755.415793151638</v>
      </c>
      <c r="M4" s="5">
        <f t="shared" ref="M4:M20" si="0">L4+M5</f>
        <v>7202084.9339032378</v>
      </c>
      <c r="N4" s="32">
        <f>M4/J4</f>
        <v>72.020849339032381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99755.415793151638</v>
      </c>
      <c r="T4" s="35">
        <f t="shared" ref="T4:T22" si="3">N4</f>
        <v>72.020849339032381</v>
      </c>
      <c r="U4" s="42">
        <v>0.96680194174873568</v>
      </c>
      <c r="V4" s="43">
        <f>1-U4</f>
        <v>3.3198058251264317E-2</v>
      </c>
      <c r="W4" s="29">
        <f>S4*U4</f>
        <v>96443.729688771491</v>
      </c>
      <c r="X4" s="29">
        <f t="shared" ref="X4:X20" si="4">X5+W4</f>
        <v>6533296.3763341065</v>
      </c>
      <c r="Y4" s="40">
        <f>X4/R4</f>
        <v>65.33296376334107</v>
      </c>
      <c r="Z4" s="36">
        <f>T4-Y4</f>
        <v>6.6878855756913111</v>
      </c>
    </row>
    <row r="5" spans="1:26" s="2" customFormat="1">
      <c r="A5" s="2">
        <v>2</v>
      </c>
      <c r="B5" s="1" t="s">
        <v>35</v>
      </c>
      <c r="C5" s="1">
        <v>4</v>
      </c>
      <c r="D5">
        <v>2674</v>
      </c>
      <c r="E5" s="51">
        <v>2</v>
      </c>
      <c r="F5" s="3">
        <f t="shared" ref="F5:F22" si="5">E5/D5</f>
        <v>7.4794315632011965E-4</v>
      </c>
      <c r="G5" s="2">
        <v>0.4</v>
      </c>
      <c r="H5" s="3">
        <f t="shared" ref="H5:H21" si="6">C5*F5/(1+(1-G5)*C5*F5)</f>
        <v>2.9864118261908319E-3</v>
      </c>
      <c r="I5" s="3">
        <f t="shared" ref="I5:I22" si="7">1-H5</f>
        <v>0.99701358817380914</v>
      </c>
      <c r="J5" s="5">
        <f>I4*J4</f>
        <v>99650.593990216628</v>
      </c>
      <c r="K5" s="5">
        <f t="shared" ref="K5:K22" si="8">J5*H5</f>
        <v>297.59771237932398</v>
      </c>
      <c r="L5" s="5">
        <f t="shared" ref="L5:L21" si="9">C5*(J6+G5*K5)</f>
        <v>397888.14145115612</v>
      </c>
      <c r="M5" s="5">
        <f t="shared" si="0"/>
        <v>7102329.5181100862</v>
      </c>
      <c r="N5" s="33">
        <f t="shared" ref="N5:N22" si="10">M5/J5</f>
        <v>71.272324967850864</v>
      </c>
      <c r="O5" s="4"/>
      <c r="Q5" s="27" t="s">
        <v>36</v>
      </c>
      <c r="R5" s="29">
        <f t="shared" si="1"/>
        <v>99650.593990216628</v>
      </c>
      <c r="S5" s="29">
        <f t="shared" si="2"/>
        <v>397888.14145115612</v>
      </c>
      <c r="T5" s="35">
        <f t="shared" si="3"/>
        <v>71.272324967850864</v>
      </c>
      <c r="U5" s="42">
        <v>0.96680194174873568</v>
      </c>
      <c r="V5" s="43">
        <f>1-U5</f>
        <v>3.3198058251264317E-2</v>
      </c>
      <c r="W5" s="29">
        <f t="shared" ref="W5:W22" si="11">S5*U5</f>
        <v>384679.02775377332</v>
      </c>
      <c r="X5" s="29">
        <f t="shared" si="4"/>
        <v>6436852.6466453355</v>
      </c>
      <c r="Y5" s="35">
        <f t="shared" ref="Y5:Y22" si="12">X5/R5</f>
        <v>64.594222562058036</v>
      </c>
      <c r="Z5" s="36">
        <f t="shared" ref="Z5:Z22" si="13">T5-Y5</f>
        <v>6.6781024057928278</v>
      </c>
    </row>
    <row r="6" spans="1:26" s="2" customFormat="1">
      <c r="A6" s="2">
        <v>3</v>
      </c>
      <c r="B6" s="1" t="s">
        <v>37</v>
      </c>
      <c r="C6" s="1">
        <v>5</v>
      </c>
      <c r="D6">
        <v>3349</v>
      </c>
      <c r="E6" s="51">
        <v>5</v>
      </c>
      <c r="F6" s="3">
        <f t="shared" si="5"/>
        <v>1.4929829799940281E-3</v>
      </c>
      <c r="G6" s="2">
        <v>0.5</v>
      </c>
      <c r="H6" s="3">
        <f t="shared" si="6"/>
        <v>7.4371560315335417E-3</v>
      </c>
      <c r="I6" s="3">
        <f t="shared" si="7"/>
        <v>0.9925628439684665</v>
      </c>
      <c r="J6" s="5">
        <f t="shared" ref="J6:J22" si="14">I5*J5</f>
        <v>99352.996277837301</v>
      </c>
      <c r="K6" s="5">
        <f t="shared" si="8"/>
        <v>738.90373551864718</v>
      </c>
      <c r="L6" s="5">
        <f t="shared" si="9"/>
        <v>494917.72205038992</v>
      </c>
      <c r="M6" s="5">
        <f t="shared" si="0"/>
        <v>6704441.3766589304</v>
      </c>
      <c r="N6" s="33">
        <f t="shared" si="10"/>
        <v>67.481018467829458</v>
      </c>
      <c r="O6" s="4"/>
      <c r="Q6" s="27" t="s">
        <v>38</v>
      </c>
      <c r="R6" s="29">
        <f t="shared" si="1"/>
        <v>99352.996277837301</v>
      </c>
      <c r="S6" s="29">
        <f t="shared" si="2"/>
        <v>494917.72205038992</v>
      </c>
      <c r="T6" s="35">
        <f t="shared" si="3"/>
        <v>67.481018467829458</v>
      </c>
      <c r="U6" s="42">
        <v>0.96680194174873568</v>
      </c>
      <c r="V6" s="43">
        <f>1-U6</f>
        <v>3.3198058251264317E-2</v>
      </c>
      <c r="W6" s="29">
        <f t="shared" si="11"/>
        <v>478487.41468417802</v>
      </c>
      <c r="X6" s="29">
        <f t="shared" si="4"/>
        <v>6052173.6188915623</v>
      </c>
      <c r="Y6" s="35">
        <f t="shared" si="12"/>
        <v>60.915864097010854</v>
      </c>
      <c r="Z6" s="36">
        <f t="shared" si="13"/>
        <v>6.565154370818604</v>
      </c>
    </row>
    <row r="7" spans="1:26" s="2" customFormat="1">
      <c r="A7" s="2">
        <v>4</v>
      </c>
      <c r="B7" s="1" t="s">
        <v>39</v>
      </c>
      <c r="C7" s="1">
        <v>5</v>
      </c>
      <c r="D7">
        <v>3549</v>
      </c>
      <c r="E7" s="51">
        <v>4</v>
      </c>
      <c r="F7" s="3">
        <f t="shared" si="5"/>
        <v>1.1270780501549732E-3</v>
      </c>
      <c r="G7" s="2">
        <v>0.5</v>
      </c>
      <c r="H7" s="3">
        <f t="shared" si="6"/>
        <v>5.6195560550716481E-3</v>
      </c>
      <c r="I7" s="3">
        <f t="shared" si="7"/>
        <v>0.99438044394492831</v>
      </c>
      <c r="J7" s="5">
        <f t="shared" si="14"/>
        <v>98614.092542318656</v>
      </c>
      <c r="K7" s="5">
        <f t="shared" si="8"/>
        <v>554.16742086158263</v>
      </c>
      <c r="L7" s="5">
        <f t="shared" si="9"/>
        <v>491685.04415943928</v>
      </c>
      <c r="M7" s="5">
        <f t="shared" si="0"/>
        <v>6209523.6546085402</v>
      </c>
      <c r="N7" s="33">
        <f t="shared" si="10"/>
        <v>62.967913556004412</v>
      </c>
      <c r="O7" s="4"/>
      <c r="Q7" s="27" t="s">
        <v>40</v>
      </c>
      <c r="R7" s="29">
        <f t="shared" si="1"/>
        <v>98614.092542318656</v>
      </c>
      <c r="S7" s="29">
        <f t="shared" si="2"/>
        <v>491685.04415943928</v>
      </c>
      <c r="T7" s="35">
        <f t="shared" si="3"/>
        <v>62.967913556004412</v>
      </c>
      <c r="U7" s="42">
        <v>0.96680194174873568</v>
      </c>
      <c r="V7" s="43">
        <f>1-U7</f>
        <v>3.3198058251264317E-2</v>
      </c>
      <c r="W7" s="29">
        <f t="shared" si="11"/>
        <v>475362.05542215874</v>
      </c>
      <c r="X7" s="29">
        <f t="shared" si="4"/>
        <v>5573686.204207384</v>
      </c>
      <c r="Y7" s="35">
        <f t="shared" si="12"/>
        <v>56.520179423803206</v>
      </c>
      <c r="Z7" s="36">
        <f t="shared" si="13"/>
        <v>6.4477341322012052</v>
      </c>
    </row>
    <row r="8" spans="1:26" s="2" customFormat="1">
      <c r="A8" s="2">
        <v>5</v>
      </c>
      <c r="B8" s="1" t="s">
        <v>41</v>
      </c>
      <c r="C8" s="1">
        <v>5</v>
      </c>
      <c r="D8">
        <v>4179</v>
      </c>
      <c r="E8" s="51">
        <v>8</v>
      </c>
      <c r="F8" s="3">
        <f t="shared" si="5"/>
        <v>1.9143335726250299E-3</v>
      </c>
      <c r="G8" s="2">
        <v>0.5</v>
      </c>
      <c r="H8" s="3">
        <f t="shared" si="6"/>
        <v>9.5260776375327479E-3</v>
      </c>
      <c r="I8" s="3">
        <f t="shared" si="7"/>
        <v>0.99047392236246723</v>
      </c>
      <c r="J8" s="5">
        <f t="shared" si="14"/>
        <v>98059.925121457069</v>
      </c>
      <c r="K8" s="5">
        <f t="shared" si="8"/>
        <v>934.12645983764787</v>
      </c>
      <c r="L8" s="5">
        <f t="shared" si="9"/>
        <v>487964.30945769127</v>
      </c>
      <c r="M8" s="5">
        <f t="shared" si="0"/>
        <v>5717838.6104491008</v>
      </c>
      <c r="N8" s="33">
        <f t="shared" si="10"/>
        <v>58.309636718231054</v>
      </c>
      <c r="O8" s="4"/>
      <c r="Q8" s="27" t="s">
        <v>42</v>
      </c>
      <c r="R8" s="29">
        <f t="shared" si="1"/>
        <v>98059.925121457069</v>
      </c>
      <c r="S8" s="29">
        <f t="shared" si="2"/>
        <v>487964.30945769127</v>
      </c>
      <c r="T8" s="35">
        <f t="shared" si="3"/>
        <v>58.309636718231054</v>
      </c>
      <c r="U8" s="42">
        <v>0.96680194174873568</v>
      </c>
      <c r="V8" s="43">
        <f>1-U8</f>
        <v>3.3198058251264317E-2</v>
      </c>
      <c r="W8" s="29">
        <f t="shared" si="11"/>
        <v>471764.84188777686</v>
      </c>
      <c r="X8" s="29">
        <f t="shared" si="4"/>
        <v>5098324.1487852251</v>
      </c>
      <c r="Y8" s="35">
        <f t="shared" si="12"/>
        <v>51.991923739187428</v>
      </c>
      <c r="Z8" s="36">
        <f t="shared" si="13"/>
        <v>6.3177129790436268</v>
      </c>
    </row>
    <row r="9" spans="1:26" s="2" customFormat="1">
      <c r="A9" s="2">
        <v>6</v>
      </c>
      <c r="B9" s="1" t="s">
        <v>43</v>
      </c>
      <c r="C9" s="1">
        <v>5</v>
      </c>
      <c r="D9">
        <v>4120</v>
      </c>
      <c r="E9" s="51">
        <v>6</v>
      </c>
      <c r="F9" s="3">
        <f t="shared" si="5"/>
        <v>1.4563106796116505E-3</v>
      </c>
      <c r="G9" s="2">
        <v>0.5</v>
      </c>
      <c r="H9" s="3">
        <f t="shared" si="6"/>
        <v>7.2551390568319227E-3</v>
      </c>
      <c r="I9" s="3">
        <f t="shared" si="7"/>
        <v>0.99274486094316805</v>
      </c>
      <c r="J9" s="5">
        <f t="shared" si="14"/>
        <v>97125.798661619425</v>
      </c>
      <c r="K9" s="5">
        <f t="shared" si="8"/>
        <v>704.66117529590872</v>
      </c>
      <c r="L9" s="5">
        <f t="shared" si="9"/>
        <v>483867.34036985732</v>
      </c>
      <c r="M9" s="5">
        <f t="shared" si="0"/>
        <v>5229874.3009914095</v>
      </c>
      <c r="N9" s="33">
        <f t="shared" si="10"/>
        <v>53.846396869404224</v>
      </c>
      <c r="O9" s="4"/>
      <c r="Q9" s="27" t="s">
        <v>44</v>
      </c>
      <c r="R9" s="29">
        <f t="shared" si="1"/>
        <v>97125.798661619425</v>
      </c>
      <c r="S9" s="29">
        <f t="shared" si="2"/>
        <v>483867.34036985732</v>
      </c>
      <c r="T9" s="35">
        <f t="shared" si="3"/>
        <v>53.846396869404224</v>
      </c>
      <c r="U9" s="42">
        <v>0.9555940589531835</v>
      </c>
      <c r="V9" s="43">
        <f t="shared" ref="V9:V22" si="15">1-U9</f>
        <v>4.4405941046816499E-2</v>
      </c>
      <c r="W9" s="29">
        <f t="shared" si="11"/>
        <v>462380.75577891356</v>
      </c>
      <c r="X9" s="29">
        <f t="shared" si="4"/>
        <v>4626559.3068974484</v>
      </c>
      <c r="Y9" s="35">
        <f t="shared" si="12"/>
        <v>47.634710557347475</v>
      </c>
      <c r="Z9" s="36">
        <f t="shared" si="13"/>
        <v>6.2116863120567487</v>
      </c>
    </row>
    <row r="10" spans="1:26" s="2" customFormat="1">
      <c r="A10" s="2">
        <v>7</v>
      </c>
      <c r="B10" s="1" t="s">
        <v>45</v>
      </c>
      <c r="C10" s="1">
        <v>5</v>
      </c>
      <c r="D10">
        <v>4044</v>
      </c>
      <c r="E10" s="51">
        <v>4</v>
      </c>
      <c r="F10" s="3">
        <f t="shared" si="5"/>
        <v>9.8911968348170125E-4</v>
      </c>
      <c r="G10" s="2">
        <v>0.5</v>
      </c>
      <c r="H10" s="3">
        <f t="shared" si="6"/>
        <v>4.933399111988159E-3</v>
      </c>
      <c r="I10" s="3">
        <f t="shared" si="7"/>
        <v>0.9950666008880118</v>
      </c>
      <c r="J10" s="5">
        <f t="shared" si="14"/>
        <v>96421.137486323511</v>
      </c>
      <c r="K10" s="5">
        <f t="shared" si="8"/>
        <v>475.6839540519166</v>
      </c>
      <c r="L10" s="5">
        <f t="shared" si="9"/>
        <v>480916.47754648782</v>
      </c>
      <c r="M10" s="5">
        <f t="shared" si="0"/>
        <v>4746006.9606215525</v>
      </c>
      <c r="N10" s="33">
        <f t="shared" si="10"/>
        <v>49.22164459317576</v>
      </c>
      <c r="O10" s="4"/>
      <c r="Q10" s="27" t="s">
        <v>46</v>
      </c>
      <c r="R10" s="29">
        <f t="shared" si="1"/>
        <v>96421.137486323511</v>
      </c>
      <c r="S10" s="29">
        <f t="shared" si="2"/>
        <v>480916.47754648782</v>
      </c>
      <c r="T10" s="35">
        <f t="shared" si="3"/>
        <v>49.22164459317576</v>
      </c>
      <c r="U10" s="42">
        <v>0.96363095511775332</v>
      </c>
      <c r="V10" s="43">
        <f t="shared" si="15"/>
        <v>3.6369044882246682E-2</v>
      </c>
      <c r="W10" s="29">
        <f t="shared" si="11"/>
        <v>463426.00458998763</v>
      </c>
      <c r="X10" s="29">
        <f t="shared" si="4"/>
        <v>4164178.5511185345</v>
      </c>
      <c r="Y10" s="35">
        <f t="shared" si="12"/>
        <v>43.187403298464368</v>
      </c>
      <c r="Z10" s="36">
        <f t="shared" si="13"/>
        <v>6.0342412947113928</v>
      </c>
    </row>
    <row r="11" spans="1:26" s="2" customFormat="1">
      <c r="A11" s="2">
        <v>8</v>
      </c>
      <c r="B11" s="1" t="s">
        <v>47</v>
      </c>
      <c r="C11" s="1">
        <v>5</v>
      </c>
      <c r="D11">
        <v>4125</v>
      </c>
      <c r="E11" s="51">
        <v>9</v>
      </c>
      <c r="F11" s="3">
        <f t="shared" si="5"/>
        <v>2.1818181818181819E-3</v>
      </c>
      <c r="G11" s="2">
        <v>0.5</v>
      </c>
      <c r="H11" s="3">
        <f t="shared" si="6"/>
        <v>1.0849909584086801E-2</v>
      </c>
      <c r="I11" s="3">
        <f t="shared" si="7"/>
        <v>0.98915009041591317</v>
      </c>
      <c r="J11" s="5">
        <f t="shared" si="14"/>
        <v>95945.453532271596</v>
      </c>
      <c r="K11" s="5">
        <f t="shared" si="8"/>
        <v>1040.9994958293485</v>
      </c>
      <c r="L11" s="5">
        <f t="shared" si="9"/>
        <v>477124.76892178459</v>
      </c>
      <c r="M11" s="5">
        <f t="shared" si="0"/>
        <v>4265090.4830750646</v>
      </c>
      <c r="N11" s="33">
        <f t="shared" si="10"/>
        <v>44.453283882185062</v>
      </c>
      <c r="O11" s="4"/>
      <c r="Q11" s="27" t="s">
        <v>48</v>
      </c>
      <c r="R11" s="29">
        <f t="shared" si="1"/>
        <v>95945.453532271596</v>
      </c>
      <c r="S11" s="29">
        <f t="shared" si="2"/>
        <v>477124.76892178459</v>
      </c>
      <c r="T11" s="35">
        <f t="shared" si="3"/>
        <v>44.453283882185062</v>
      </c>
      <c r="U11" s="42">
        <v>0.96005435016735896</v>
      </c>
      <c r="V11" s="43">
        <f t="shared" si="15"/>
        <v>3.9945649832641039E-2</v>
      </c>
      <c r="W11" s="29">
        <f t="shared" si="11"/>
        <v>458065.70997595519</v>
      </c>
      <c r="X11" s="29">
        <f t="shared" si="4"/>
        <v>3700752.5465285471</v>
      </c>
      <c r="Y11" s="35">
        <f t="shared" si="12"/>
        <v>38.571421680588394</v>
      </c>
      <c r="Z11" s="36">
        <f t="shared" si="13"/>
        <v>5.8818622015966682</v>
      </c>
    </row>
    <row r="12" spans="1:26" s="2" customFormat="1">
      <c r="A12" s="2">
        <v>9</v>
      </c>
      <c r="B12" s="1" t="s">
        <v>49</v>
      </c>
      <c r="C12" s="1">
        <v>5</v>
      </c>
      <c r="D12">
        <v>4729</v>
      </c>
      <c r="E12" s="51">
        <v>24</v>
      </c>
      <c r="F12" s="3">
        <f t="shared" si="5"/>
        <v>5.0750687248889825E-3</v>
      </c>
      <c r="G12" s="2">
        <v>0.5</v>
      </c>
      <c r="H12" s="3">
        <f t="shared" si="6"/>
        <v>2.5057423261641263E-2</v>
      </c>
      <c r="I12" s="3">
        <f t="shared" si="7"/>
        <v>0.97494257673835871</v>
      </c>
      <c r="J12" s="5">
        <f t="shared" si="14"/>
        <v>94904.454036442243</v>
      </c>
      <c r="K12" s="5">
        <f t="shared" si="8"/>
        <v>2378.0610742061117</v>
      </c>
      <c r="L12" s="5">
        <f t="shared" si="9"/>
        <v>468577.11749669595</v>
      </c>
      <c r="M12" s="5">
        <f t="shared" si="0"/>
        <v>3787965.71415328</v>
      </c>
      <c r="N12" s="33">
        <f t="shared" si="10"/>
        <v>39.913466155115792</v>
      </c>
      <c r="O12" s="4"/>
      <c r="Q12" s="27" t="s">
        <v>50</v>
      </c>
      <c r="R12" s="29">
        <f t="shared" si="1"/>
        <v>94904.454036442243</v>
      </c>
      <c r="S12" s="29">
        <f t="shared" si="2"/>
        <v>468577.11749669595</v>
      </c>
      <c r="T12" s="35">
        <f t="shared" si="3"/>
        <v>39.913466155115792</v>
      </c>
      <c r="U12" s="42">
        <v>0.94127750867207383</v>
      </c>
      <c r="V12" s="43">
        <f t="shared" si="15"/>
        <v>5.8722491327926174E-2</v>
      </c>
      <c r="W12" s="29">
        <f t="shared" si="11"/>
        <v>441061.10177803156</v>
      </c>
      <c r="X12" s="29">
        <f t="shared" si="4"/>
        <v>3242686.836552592</v>
      </c>
      <c r="Y12" s="35">
        <f t="shared" si="12"/>
        <v>34.167909920301916</v>
      </c>
      <c r="Z12" s="36">
        <f t="shared" si="13"/>
        <v>5.7455562348138756</v>
      </c>
    </row>
    <row r="13" spans="1:26" s="2" customFormat="1">
      <c r="A13" s="2">
        <v>10</v>
      </c>
      <c r="B13" s="1" t="s">
        <v>51</v>
      </c>
      <c r="C13" s="1">
        <v>5</v>
      </c>
      <c r="D13">
        <v>4906</v>
      </c>
      <c r="E13" s="51">
        <v>33</v>
      </c>
      <c r="F13" s="3">
        <f t="shared" si="5"/>
        <v>6.7264573991031393E-3</v>
      </c>
      <c r="G13" s="2">
        <v>0.5</v>
      </c>
      <c r="H13" s="3">
        <f t="shared" si="6"/>
        <v>3.3076074972436607E-2</v>
      </c>
      <c r="I13" s="3">
        <f t="shared" si="7"/>
        <v>0.96692392502756341</v>
      </c>
      <c r="J13" s="5">
        <f t="shared" si="14"/>
        <v>92526.392962236132</v>
      </c>
      <c r="K13" s="5">
        <f t="shared" si="8"/>
        <v>3060.4099105480532</v>
      </c>
      <c r="L13" s="5">
        <f t="shared" si="9"/>
        <v>454980.94003481045</v>
      </c>
      <c r="M13" s="5">
        <f t="shared" si="0"/>
        <v>3319388.5966565842</v>
      </c>
      <c r="N13" s="33">
        <f t="shared" si="10"/>
        <v>35.875045923506008</v>
      </c>
      <c r="O13" s="4"/>
      <c r="Q13" s="27" t="s">
        <v>52</v>
      </c>
      <c r="R13" s="29">
        <f t="shared" si="1"/>
        <v>92526.392962236132</v>
      </c>
      <c r="S13" s="29">
        <f t="shared" si="2"/>
        <v>454980.94003481045</v>
      </c>
      <c r="T13" s="35">
        <f t="shared" si="3"/>
        <v>35.875045923506008</v>
      </c>
      <c r="U13" s="42">
        <v>0.95386474178345915</v>
      </c>
      <c r="V13" s="43">
        <f t="shared" si="15"/>
        <v>4.6135258216540853E-2</v>
      </c>
      <c r="W13" s="29">
        <f t="shared" si="11"/>
        <v>433990.27688269998</v>
      </c>
      <c r="X13" s="29">
        <f t="shared" si="4"/>
        <v>2801625.7347745602</v>
      </c>
      <c r="Y13" s="35">
        <f t="shared" si="12"/>
        <v>30.279206235976584</v>
      </c>
      <c r="Z13" s="36">
        <f t="shared" si="13"/>
        <v>5.5958396875294234</v>
      </c>
    </row>
    <row r="14" spans="1:26" s="2" customFormat="1">
      <c r="A14" s="2">
        <v>11</v>
      </c>
      <c r="B14" s="1" t="s">
        <v>53</v>
      </c>
      <c r="C14" s="1">
        <v>5</v>
      </c>
      <c r="D14">
        <v>4873</v>
      </c>
      <c r="E14" s="51">
        <v>34</v>
      </c>
      <c r="F14" s="3">
        <f t="shared" si="5"/>
        <v>6.9772214241740202E-3</v>
      </c>
      <c r="G14" s="2">
        <v>0.5</v>
      </c>
      <c r="H14" s="3">
        <f t="shared" si="6"/>
        <v>3.4288019362646228E-2</v>
      </c>
      <c r="I14" s="3">
        <f t="shared" si="7"/>
        <v>0.96571198063735375</v>
      </c>
      <c r="J14" s="5">
        <f t="shared" si="14"/>
        <v>89465.983051688076</v>
      </c>
      <c r="K14" s="5">
        <f t="shared" si="8"/>
        <v>3067.6113591744602</v>
      </c>
      <c r="L14" s="5">
        <f t="shared" si="9"/>
        <v>439660.88686050416</v>
      </c>
      <c r="M14" s="5">
        <f t="shared" si="0"/>
        <v>2864407.6566217737</v>
      </c>
      <c r="N14" s="33">
        <f t="shared" si="10"/>
        <v>32.016723663192643</v>
      </c>
      <c r="O14" s="4"/>
      <c r="Q14" s="27" t="s">
        <v>54</v>
      </c>
      <c r="R14" s="29">
        <f t="shared" si="1"/>
        <v>89465.983051688076</v>
      </c>
      <c r="S14" s="29">
        <f t="shared" si="2"/>
        <v>439660.88686050416</v>
      </c>
      <c r="T14" s="35">
        <f t="shared" si="3"/>
        <v>32.016723663192643</v>
      </c>
      <c r="U14" s="42">
        <v>0.94210046609890041</v>
      </c>
      <c r="V14" s="43">
        <f t="shared" si="15"/>
        <v>5.7899533901099587E-2</v>
      </c>
      <c r="W14" s="29">
        <f t="shared" si="11"/>
        <v>414204.72643673688</v>
      </c>
      <c r="X14" s="29">
        <f t="shared" si="4"/>
        <v>2367635.45789186</v>
      </c>
      <c r="Y14" s="35">
        <f t="shared" si="12"/>
        <v>26.46408586964257</v>
      </c>
      <c r="Z14" s="36">
        <f t="shared" si="13"/>
        <v>5.5526377935500726</v>
      </c>
    </row>
    <row r="15" spans="1:26" s="2" customFormat="1">
      <c r="A15" s="2">
        <v>12</v>
      </c>
      <c r="B15" s="1" t="s">
        <v>55</v>
      </c>
      <c r="C15" s="1">
        <v>5</v>
      </c>
      <c r="D15">
        <v>4136</v>
      </c>
      <c r="E15" s="51">
        <v>31</v>
      </c>
      <c r="F15" s="3">
        <f t="shared" si="5"/>
        <v>7.4951644100580269E-3</v>
      </c>
      <c r="G15" s="2">
        <v>0.5</v>
      </c>
      <c r="H15" s="3">
        <f t="shared" si="6"/>
        <v>3.6786519520588583E-2</v>
      </c>
      <c r="I15" s="3">
        <f t="shared" si="7"/>
        <v>0.96321348047941147</v>
      </c>
      <c r="J15" s="5">
        <f t="shared" si="14"/>
        <v>86398.37169251361</v>
      </c>
      <c r="K15" s="5">
        <f t="shared" si="8"/>
        <v>3178.2953868137201</v>
      </c>
      <c r="L15" s="5">
        <f t="shared" si="9"/>
        <v>424046.11999553384</v>
      </c>
      <c r="M15" s="5">
        <f t="shared" si="0"/>
        <v>2424746.7697612694</v>
      </c>
      <c r="N15" s="33">
        <f t="shared" si="10"/>
        <v>28.064727636196562</v>
      </c>
      <c r="O15" s="4"/>
      <c r="Q15" s="27" t="s">
        <v>56</v>
      </c>
      <c r="R15" s="29">
        <f t="shared" si="1"/>
        <v>86398.37169251361</v>
      </c>
      <c r="S15" s="29">
        <f t="shared" si="2"/>
        <v>424046.11999553384</v>
      </c>
      <c r="T15" s="35">
        <f t="shared" si="3"/>
        <v>28.064727636196562</v>
      </c>
      <c r="U15" s="42">
        <v>0.91645683631107144</v>
      </c>
      <c r="V15" s="43">
        <f t="shared" si="15"/>
        <v>8.3543163688928557E-2</v>
      </c>
      <c r="W15" s="29">
        <f t="shared" si="11"/>
        <v>388619.96558109194</v>
      </c>
      <c r="X15" s="29">
        <f t="shared" si="4"/>
        <v>1953430.7314551231</v>
      </c>
      <c r="Y15" s="35">
        <f t="shared" si="12"/>
        <v>22.609578087967453</v>
      </c>
      <c r="Z15" s="36">
        <f t="shared" si="13"/>
        <v>5.4551495482291088</v>
      </c>
    </row>
    <row r="16" spans="1:26" s="2" customFormat="1">
      <c r="A16" s="2">
        <v>13</v>
      </c>
      <c r="B16" s="1" t="s">
        <v>57</v>
      </c>
      <c r="C16" s="1">
        <v>5</v>
      </c>
      <c r="D16">
        <v>3275</v>
      </c>
      <c r="E16" s="51">
        <v>35</v>
      </c>
      <c r="F16" s="3">
        <f t="shared" si="5"/>
        <v>1.0687022900763359E-2</v>
      </c>
      <c r="G16" s="2">
        <v>0.5</v>
      </c>
      <c r="H16" s="3">
        <f t="shared" si="6"/>
        <v>5.2044609665427503E-2</v>
      </c>
      <c r="I16" s="3">
        <f t="shared" si="7"/>
        <v>0.94795539033457255</v>
      </c>
      <c r="J16" s="5">
        <f t="shared" si="14"/>
        <v>83220.076305699899</v>
      </c>
      <c r="K16" s="5">
        <f t="shared" si="8"/>
        <v>4331.1563876572436</v>
      </c>
      <c r="L16" s="5">
        <f t="shared" si="9"/>
        <v>405272.49055935646</v>
      </c>
      <c r="M16" s="5">
        <f t="shared" si="0"/>
        <v>2000700.6497657357</v>
      </c>
      <c r="N16" s="33">
        <f t="shared" si="10"/>
        <v>24.041081654580314</v>
      </c>
      <c r="O16" s="4"/>
      <c r="Q16" s="27" t="s">
        <v>58</v>
      </c>
      <c r="R16" s="29">
        <f t="shared" si="1"/>
        <v>83220.076305699899</v>
      </c>
      <c r="S16" s="29">
        <f t="shared" si="2"/>
        <v>405272.49055935646</v>
      </c>
      <c r="T16" s="35">
        <f t="shared" si="3"/>
        <v>24.041081654580314</v>
      </c>
      <c r="U16" s="42">
        <v>0.8859396016463057</v>
      </c>
      <c r="V16" s="43">
        <f t="shared" si="15"/>
        <v>0.1140603983536943</v>
      </c>
      <c r="W16" s="29">
        <f t="shared" si="11"/>
        <v>359046.94884436246</v>
      </c>
      <c r="X16" s="29">
        <f t="shared" si="4"/>
        <v>1564810.7658740312</v>
      </c>
      <c r="Y16" s="35">
        <f t="shared" si="12"/>
        <v>18.803284439753085</v>
      </c>
      <c r="Z16" s="36">
        <f t="shared" si="13"/>
        <v>5.2377972148272285</v>
      </c>
    </row>
    <row r="17" spans="1:26" s="2" customFormat="1">
      <c r="A17" s="2">
        <v>14</v>
      </c>
      <c r="B17" s="1" t="s">
        <v>59</v>
      </c>
      <c r="C17" s="1">
        <v>5</v>
      </c>
      <c r="D17">
        <v>2252</v>
      </c>
      <c r="E17" s="51">
        <v>41</v>
      </c>
      <c r="F17" s="3">
        <f t="shared" si="5"/>
        <v>1.8206039076376555E-2</v>
      </c>
      <c r="G17" s="2">
        <v>0.5</v>
      </c>
      <c r="H17" s="3">
        <f t="shared" si="6"/>
        <v>8.7067317901889998E-2</v>
      </c>
      <c r="I17" s="3">
        <f t="shared" si="7"/>
        <v>0.91293268209810996</v>
      </c>
      <c r="J17" s="5">
        <f t="shared" si="14"/>
        <v>78888.919918042666</v>
      </c>
      <c r="K17" s="5">
        <f t="shared" si="8"/>
        <v>6868.6466694409628</v>
      </c>
      <c r="L17" s="5">
        <f t="shared" si="9"/>
        <v>377272.9829166109</v>
      </c>
      <c r="M17" s="5">
        <f t="shared" si="0"/>
        <v>1595428.1592063792</v>
      </c>
      <c r="N17" s="33">
        <f t="shared" si="10"/>
        <v>20.223729274831779</v>
      </c>
      <c r="O17" s="4"/>
      <c r="Q17" s="27" t="s">
        <v>60</v>
      </c>
      <c r="R17" s="29">
        <f t="shared" si="1"/>
        <v>78888.919918042666</v>
      </c>
      <c r="S17" s="29">
        <f t="shared" si="2"/>
        <v>377272.9829166109</v>
      </c>
      <c r="T17" s="35">
        <f t="shared" si="3"/>
        <v>20.223729274831779</v>
      </c>
      <c r="U17" s="42">
        <v>0.85631920960893304</v>
      </c>
      <c r="V17" s="43">
        <f t="shared" si="15"/>
        <v>0.14368079039106696</v>
      </c>
      <c r="W17" s="29">
        <f t="shared" si="11"/>
        <v>323066.10253795673</v>
      </c>
      <c r="X17" s="29">
        <f t="shared" si="4"/>
        <v>1205763.8170296687</v>
      </c>
      <c r="Y17" s="35">
        <f t="shared" si="12"/>
        <v>15.284324063282032</v>
      </c>
      <c r="Z17" s="36">
        <f t="shared" si="13"/>
        <v>4.9394052115497473</v>
      </c>
    </row>
    <row r="18" spans="1:26" s="2" customFormat="1">
      <c r="A18" s="2">
        <v>15</v>
      </c>
      <c r="B18" s="1" t="s">
        <v>61</v>
      </c>
      <c r="C18" s="1">
        <v>5</v>
      </c>
      <c r="D18">
        <v>1794</v>
      </c>
      <c r="E18" s="51">
        <v>38</v>
      </c>
      <c r="F18" s="3">
        <f t="shared" si="5"/>
        <v>2.1181716833890748E-2</v>
      </c>
      <c r="G18" s="2">
        <v>0.5</v>
      </c>
      <c r="H18" s="3">
        <f t="shared" si="6"/>
        <v>0.10058231868713606</v>
      </c>
      <c r="I18" s="3">
        <f t="shared" si="7"/>
        <v>0.89941768131286393</v>
      </c>
      <c r="J18" s="5">
        <f t="shared" si="14"/>
        <v>72020.273248601705</v>
      </c>
      <c r="K18" s="5">
        <f t="shared" si="8"/>
        <v>7243.9660758254768</v>
      </c>
      <c r="L18" s="5">
        <f t="shared" si="9"/>
        <v>341991.45105344482</v>
      </c>
      <c r="M18" s="5">
        <f t="shared" si="0"/>
        <v>1218155.1762897682</v>
      </c>
      <c r="N18" s="33">
        <f t="shared" si="10"/>
        <v>16.914059352217453</v>
      </c>
      <c r="O18" s="4"/>
      <c r="Q18" s="27" t="s">
        <v>62</v>
      </c>
      <c r="R18" s="29">
        <f t="shared" si="1"/>
        <v>72020.273248601705</v>
      </c>
      <c r="S18" s="29">
        <f t="shared" si="2"/>
        <v>341991.45105344482</v>
      </c>
      <c r="T18" s="35">
        <f t="shared" si="3"/>
        <v>16.914059352217453</v>
      </c>
      <c r="U18" s="42">
        <v>0.77613843304153718</v>
      </c>
      <c r="V18" s="43">
        <f t="shared" si="15"/>
        <v>0.22386156695846282</v>
      </c>
      <c r="W18" s="29">
        <f t="shared" si="11"/>
        <v>265432.70893422223</v>
      </c>
      <c r="X18" s="29">
        <f t="shared" si="4"/>
        <v>882697.71449171205</v>
      </c>
      <c r="Y18" s="35">
        <f t="shared" si="12"/>
        <v>12.256239454199099</v>
      </c>
      <c r="Z18" s="36">
        <f t="shared" si="13"/>
        <v>4.6578198980183547</v>
      </c>
    </row>
    <row r="19" spans="1:26" s="2" customFormat="1">
      <c r="A19" s="2">
        <v>16</v>
      </c>
      <c r="B19" s="1" t="s">
        <v>63</v>
      </c>
      <c r="C19" s="1">
        <v>5</v>
      </c>
      <c r="D19">
        <v>1167</v>
      </c>
      <c r="E19" s="51">
        <v>49</v>
      </c>
      <c r="F19" s="3">
        <f t="shared" si="5"/>
        <v>4.1988003427592117E-2</v>
      </c>
      <c r="G19" s="2">
        <v>0.5</v>
      </c>
      <c r="H19" s="3">
        <f t="shared" si="6"/>
        <v>0.18999612252811171</v>
      </c>
      <c r="I19" s="3">
        <f t="shared" si="7"/>
        <v>0.81000387747188829</v>
      </c>
      <c r="J19" s="5">
        <f t="shared" si="14"/>
        <v>64776.307172776229</v>
      </c>
      <c r="K19" s="5">
        <f t="shared" si="8"/>
        <v>12307.247194517395</v>
      </c>
      <c r="L19" s="5">
        <f t="shared" si="9"/>
        <v>293113.41787758761</v>
      </c>
      <c r="M19" s="5">
        <f t="shared" si="0"/>
        <v>876163.72523632331</v>
      </c>
      <c r="N19" s="33">
        <f t="shared" si="10"/>
        <v>13.525990651170552</v>
      </c>
      <c r="O19" s="4"/>
      <c r="Q19" s="27" t="s">
        <v>64</v>
      </c>
      <c r="R19" s="29">
        <f t="shared" si="1"/>
        <v>64776.307172776229</v>
      </c>
      <c r="S19" s="29">
        <f t="shared" si="2"/>
        <v>293113.41787758761</v>
      </c>
      <c r="T19" s="35">
        <f t="shared" si="3"/>
        <v>13.525990651170552</v>
      </c>
      <c r="U19" s="42">
        <v>0.73716277889453141</v>
      </c>
      <c r="V19" s="43">
        <f t="shared" si="15"/>
        <v>0.26283722110546859</v>
      </c>
      <c r="W19" s="29">
        <f t="shared" si="11"/>
        <v>216072.30165391651</v>
      </c>
      <c r="X19" s="29">
        <f t="shared" si="4"/>
        <v>617265.00555748981</v>
      </c>
      <c r="Y19" s="35">
        <f t="shared" si="12"/>
        <v>9.5291786842845827</v>
      </c>
      <c r="Z19" s="36">
        <f t="shared" si="13"/>
        <v>3.9968119668859696</v>
      </c>
    </row>
    <row r="20" spans="1:26" s="2" customFormat="1">
      <c r="A20" s="2">
        <v>17</v>
      </c>
      <c r="B20" s="1" t="s">
        <v>65</v>
      </c>
      <c r="C20" s="1">
        <v>5</v>
      </c>
      <c r="D20">
        <v>815</v>
      </c>
      <c r="E20" s="51">
        <v>48</v>
      </c>
      <c r="F20" s="3">
        <f t="shared" si="5"/>
        <v>5.8895705521472393E-2</v>
      </c>
      <c r="G20" s="2">
        <v>0.5</v>
      </c>
      <c r="H20" s="3">
        <f t="shared" si="6"/>
        <v>0.25668449197860965</v>
      </c>
      <c r="I20" s="3">
        <f t="shared" si="7"/>
        <v>0.74331550802139035</v>
      </c>
      <c r="J20" s="5">
        <f t="shared" si="14"/>
        <v>52469.059978258832</v>
      </c>
      <c r="K20" s="5">
        <f t="shared" si="8"/>
        <v>13467.994005114568</v>
      </c>
      <c r="L20" s="5">
        <f t="shared" si="9"/>
        <v>228675.31487850775</v>
      </c>
      <c r="M20" s="5">
        <f t="shared" si="0"/>
        <v>583050.30735873571</v>
      </c>
      <c r="N20" s="33">
        <f t="shared" si="10"/>
        <v>11.11226897528428</v>
      </c>
      <c r="O20" s="4"/>
      <c r="Q20" s="27" t="s">
        <v>66</v>
      </c>
      <c r="R20" s="29">
        <f t="shared" si="1"/>
        <v>52469.059978258832</v>
      </c>
      <c r="S20" s="29">
        <f t="shared" si="2"/>
        <v>228675.31487850775</v>
      </c>
      <c r="T20" s="35">
        <f t="shared" si="3"/>
        <v>11.11226897528428</v>
      </c>
      <c r="U20" s="42">
        <v>0.7271372759570951</v>
      </c>
      <c r="V20" s="43">
        <f t="shared" si="15"/>
        <v>0.2728627240429049</v>
      </c>
      <c r="W20" s="29">
        <f t="shared" si="11"/>
        <v>166278.34553938909</v>
      </c>
      <c r="X20" s="29">
        <f t="shared" si="4"/>
        <v>401192.70390357333</v>
      </c>
      <c r="Y20" s="35">
        <f t="shared" si="12"/>
        <v>7.6462719947681972</v>
      </c>
      <c r="Z20" s="36">
        <f t="shared" si="13"/>
        <v>3.4659969805160831</v>
      </c>
    </row>
    <row r="21" spans="1:26" s="2" customFormat="1">
      <c r="A21" s="2">
        <v>18</v>
      </c>
      <c r="B21" s="1" t="s">
        <v>67</v>
      </c>
      <c r="C21" s="1">
        <v>5</v>
      </c>
      <c r="D21">
        <v>454</v>
      </c>
      <c r="E21" s="51">
        <v>39</v>
      </c>
      <c r="F21" s="3">
        <f t="shared" si="5"/>
        <v>8.590308370044053E-2</v>
      </c>
      <c r="G21" s="2">
        <v>0.5</v>
      </c>
      <c r="H21" s="3">
        <f t="shared" si="6"/>
        <v>0.35358114233907528</v>
      </c>
      <c r="I21" s="3">
        <f t="shared" si="7"/>
        <v>0.64641885766092466</v>
      </c>
      <c r="J21" s="5">
        <f t="shared" si="14"/>
        <v>39001.065973144265</v>
      </c>
      <c r="K21" s="5">
        <f t="shared" si="8"/>
        <v>13790.041459225988</v>
      </c>
      <c r="L21" s="5">
        <f t="shared" si="9"/>
        <v>160530.22621765634</v>
      </c>
      <c r="M21" s="5">
        <f>L21+M22</f>
        <v>354374.99248022796</v>
      </c>
      <c r="N21" s="33">
        <f t="shared" si="10"/>
        <v>9.086289916389644</v>
      </c>
      <c r="O21" s="4"/>
      <c r="Q21" s="27" t="s">
        <v>68</v>
      </c>
      <c r="R21" s="29">
        <f t="shared" si="1"/>
        <v>39001.065973144265</v>
      </c>
      <c r="S21" s="29">
        <f t="shared" si="2"/>
        <v>160530.22621765634</v>
      </c>
      <c r="T21" s="35">
        <f t="shared" si="3"/>
        <v>9.086289916389644</v>
      </c>
      <c r="U21" s="42">
        <v>0.68635947845240242</v>
      </c>
      <c r="V21" s="43">
        <f t="shared" si="15"/>
        <v>0.31364052154759758</v>
      </c>
      <c r="W21" s="29">
        <f t="shared" si="11"/>
        <v>110181.44234259678</v>
      </c>
      <c r="X21" s="29">
        <f>X22+W21</f>
        <v>234914.35836418421</v>
      </c>
      <c r="Y21" s="35">
        <f t="shared" si="12"/>
        <v>6.0232804540764047</v>
      </c>
      <c r="Z21" s="36">
        <f t="shared" si="13"/>
        <v>3.0630094623132393</v>
      </c>
    </row>
    <row r="22" spans="1:26" s="2" customFormat="1">
      <c r="A22" s="12">
        <v>19</v>
      </c>
      <c r="B22" s="13" t="s">
        <v>69</v>
      </c>
      <c r="C22" s="12"/>
      <c r="D22">
        <v>346</v>
      </c>
      <c r="E22" s="51">
        <v>45</v>
      </c>
      <c r="F22" s="17">
        <f t="shared" si="5"/>
        <v>0.13005780346820808</v>
      </c>
      <c r="G22" s="12"/>
      <c r="H22" s="17">
        <v>1</v>
      </c>
      <c r="I22" s="17">
        <f t="shared" si="7"/>
        <v>0</v>
      </c>
      <c r="J22" s="21">
        <f t="shared" si="14"/>
        <v>25211.024513918273</v>
      </c>
      <c r="K22" s="21">
        <f t="shared" si="8"/>
        <v>25211.024513918273</v>
      </c>
      <c r="L22" s="21">
        <f>K22/F22</f>
        <v>193844.76626257162</v>
      </c>
      <c r="M22" s="21">
        <f>L22</f>
        <v>193844.76626257162</v>
      </c>
      <c r="N22" s="34">
        <f t="shared" si="10"/>
        <v>7.6888888888888891</v>
      </c>
      <c r="O22" s="4"/>
      <c r="Q22" s="30" t="s">
        <v>69</v>
      </c>
      <c r="R22" s="31">
        <f t="shared" si="1"/>
        <v>25211.024513918273</v>
      </c>
      <c r="S22" s="31">
        <f t="shared" si="2"/>
        <v>193844.76626257162</v>
      </c>
      <c r="T22" s="38">
        <f t="shared" si="3"/>
        <v>7.6888888888888891</v>
      </c>
      <c r="U22" s="44">
        <v>0.64346806172022719</v>
      </c>
      <c r="V22" s="45">
        <f t="shared" si="15"/>
        <v>0.35653193827977281</v>
      </c>
      <c r="W22" s="31">
        <f t="shared" si="11"/>
        <v>124732.91602158744</v>
      </c>
      <c r="X22" s="31">
        <f>W22</f>
        <v>124732.91602158744</v>
      </c>
      <c r="Y22" s="38">
        <f t="shared" si="12"/>
        <v>4.9475544301155248</v>
      </c>
      <c r="Z22" s="37">
        <f t="shared" si="13"/>
        <v>2.7413344587733643</v>
      </c>
    </row>
    <row r="23" spans="1:26" s="2" customFormat="1" ht="13.2">
      <c r="B23" s="2" t="s">
        <v>70</v>
      </c>
      <c r="D23" s="25">
        <f>SUM(D4:D22)</f>
        <v>55358</v>
      </c>
      <c r="E23" s="57">
        <f>SUM(E4:E22)</f>
        <v>457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>
      <c r="A29" s="2">
        <v>1</v>
      </c>
      <c r="B29" s="1">
        <v>0</v>
      </c>
      <c r="C29" s="1">
        <v>1</v>
      </c>
      <c r="D29">
        <v>531</v>
      </c>
      <c r="E29" s="51">
        <v>4</v>
      </c>
      <c r="F29" s="3">
        <f>E29/D29</f>
        <v>7.5329566854990581E-3</v>
      </c>
      <c r="G29" s="2">
        <v>0.3</v>
      </c>
      <c r="H29" s="18">
        <f>C29*F29/(1+(1-G29)*C29*F29)</f>
        <v>7.4934432371674782E-3</v>
      </c>
      <c r="I29" s="18">
        <f>1-H29</f>
        <v>0.9925065567628325</v>
      </c>
      <c r="J29" s="19">
        <v>100000</v>
      </c>
      <c r="K29" s="20">
        <f>J29*H29</f>
        <v>749.34432371674779</v>
      </c>
      <c r="L29" s="20">
        <f>C29*(J30+G29*K29)</f>
        <v>99475.458973398272</v>
      </c>
      <c r="M29" s="5">
        <f t="shared" ref="M29:M45" si="16">L29+M30</f>
        <v>7864262.4840851119</v>
      </c>
      <c r="N29" s="32">
        <f>M29/J29</f>
        <v>78.642624840851113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99475.458973398272</v>
      </c>
      <c r="T29" s="35">
        <f t="shared" ref="T29:T47" si="19">N29</f>
        <v>78.642624840851113</v>
      </c>
      <c r="U29" s="42">
        <v>0.95864674002964168</v>
      </c>
      <c r="V29" s="43">
        <f>1-U29</f>
        <v>4.1353259970358325E-2</v>
      </c>
      <c r="W29" s="29">
        <f>S29*U29</f>
        <v>95361.824457800612</v>
      </c>
      <c r="X29" s="29">
        <f t="shared" ref="X29:X45" si="20">X30+W29</f>
        <v>6966863.2588639734</v>
      </c>
      <c r="Y29" s="40">
        <f>X29/R29</f>
        <v>69.668632588639738</v>
      </c>
      <c r="Z29" s="36">
        <f>T29-Y29</f>
        <v>8.9739922522113744</v>
      </c>
    </row>
    <row r="30" spans="1:26" s="2" customFormat="1">
      <c r="A30" s="2">
        <v>2</v>
      </c>
      <c r="B30" s="1" t="s">
        <v>35</v>
      </c>
      <c r="C30" s="1">
        <v>4</v>
      </c>
      <c r="D30">
        <v>2557</v>
      </c>
      <c r="E30" s="51">
        <v>2</v>
      </c>
      <c r="F30" s="3">
        <f t="shared" ref="F30:F47" si="21">E30/D30</f>
        <v>7.8216660148611649E-4</v>
      </c>
      <c r="G30" s="2">
        <v>0.4</v>
      </c>
      <c r="H30" s="3">
        <f t="shared" ref="H30:H46" si="22">C30*F30/(1+(1-G30)*C30*F30)</f>
        <v>3.1228042782418608E-3</v>
      </c>
      <c r="I30" s="3">
        <f t="shared" ref="I30:I47" si="23">1-H30</f>
        <v>0.99687719572175815</v>
      </c>
      <c r="J30" s="5">
        <f>I29*J29</f>
        <v>99250.655676283248</v>
      </c>
      <c r="K30" s="5">
        <f t="shared" ref="K30:K47" si="24">J30*H30</f>
        <v>309.94037216420713</v>
      </c>
      <c r="L30" s="5">
        <f t="shared" ref="L30:L46" si="25">C30*(J31+G30*K30)</f>
        <v>396258.76581193891</v>
      </c>
      <c r="M30" s="5">
        <f t="shared" si="16"/>
        <v>7764787.0251117134</v>
      </c>
      <c r="N30" s="33">
        <f t="shared" ref="N30:N47" si="26">M30/J30</f>
        <v>78.234113137120289</v>
      </c>
      <c r="O30" s="4"/>
      <c r="Q30" s="27" t="s">
        <v>36</v>
      </c>
      <c r="R30" s="29">
        <f t="shared" si="17"/>
        <v>99250.655676283248</v>
      </c>
      <c r="S30" s="29">
        <f t="shared" si="18"/>
        <v>396258.76581193891</v>
      </c>
      <c r="T30" s="35">
        <f t="shared" si="19"/>
        <v>78.234113137120289</v>
      </c>
      <c r="U30" s="42">
        <v>0.95864674002964168</v>
      </c>
      <c r="V30" s="43">
        <f>1-U30</f>
        <v>4.1353259970358325E-2</v>
      </c>
      <c r="W30" s="29">
        <f t="shared" ref="W30:W47" si="27">S30*U30</f>
        <v>379872.17405378446</v>
      </c>
      <c r="X30" s="29">
        <f t="shared" si="20"/>
        <v>6871501.4344061725</v>
      </c>
      <c r="Y30" s="35">
        <f t="shared" ref="Y30:Y47" si="28">X30/R30</f>
        <v>69.233813999358532</v>
      </c>
      <c r="Z30" s="36">
        <f t="shared" ref="Z30:Z47" si="29">T30-Y30</f>
        <v>9.0002991377617576</v>
      </c>
    </row>
    <row r="31" spans="1:26" s="2" customFormat="1">
      <c r="A31" s="2">
        <v>3</v>
      </c>
      <c r="B31" s="1" t="s">
        <v>37</v>
      </c>
      <c r="C31" s="1">
        <v>5</v>
      </c>
      <c r="D31">
        <v>3059</v>
      </c>
      <c r="E31" s="51">
        <v>1</v>
      </c>
      <c r="F31" s="3">
        <f t="shared" si="21"/>
        <v>3.2690421706440013E-4</v>
      </c>
      <c r="G31" s="2">
        <v>0.5</v>
      </c>
      <c r="H31" s="3">
        <f t="shared" si="22"/>
        <v>1.6331863465621427E-3</v>
      </c>
      <c r="I31" s="3">
        <f t="shared" si="23"/>
        <v>0.99836681365343782</v>
      </c>
      <c r="J31" s="5">
        <f t="shared" ref="J31:J47" si="30">I30*J30</f>
        <v>98940.715304119047</v>
      </c>
      <c r="K31" s="5">
        <f t="shared" si="24"/>
        <v>161.58862535377926</v>
      </c>
      <c r="L31" s="5">
        <f t="shared" si="25"/>
        <v>494299.60495721083</v>
      </c>
      <c r="M31" s="5">
        <f t="shared" si="16"/>
        <v>7368528.2592997747</v>
      </c>
      <c r="N31" s="33">
        <f t="shared" si="26"/>
        <v>74.474176143266789</v>
      </c>
      <c r="O31" s="4"/>
      <c r="Q31" s="27" t="s">
        <v>38</v>
      </c>
      <c r="R31" s="29">
        <f t="shared" si="17"/>
        <v>98940.715304119047</v>
      </c>
      <c r="S31" s="29">
        <f t="shared" si="18"/>
        <v>494299.60495721083</v>
      </c>
      <c r="T31" s="35">
        <f t="shared" si="19"/>
        <v>74.474176143266789</v>
      </c>
      <c r="U31" s="42">
        <v>0.95864674002964168</v>
      </c>
      <c r="V31" s="43">
        <f>1-U31</f>
        <v>4.1353259970358325E-2</v>
      </c>
      <c r="W31" s="29">
        <f t="shared" si="27"/>
        <v>473858.70489016984</v>
      </c>
      <c r="X31" s="29">
        <f t="shared" si="20"/>
        <v>6491629.260352388</v>
      </c>
      <c r="Y31" s="35">
        <f t="shared" si="28"/>
        <v>65.611303095987751</v>
      </c>
      <c r="Z31" s="36">
        <f t="shared" si="29"/>
        <v>8.862873047279038</v>
      </c>
    </row>
    <row r="32" spans="1:26" s="2" customFormat="1">
      <c r="A32" s="2">
        <v>4</v>
      </c>
      <c r="B32" s="1" t="s">
        <v>39</v>
      </c>
      <c r="C32" s="1">
        <v>5</v>
      </c>
      <c r="D32">
        <v>3413</v>
      </c>
      <c r="E32" s="51">
        <v>1</v>
      </c>
      <c r="F32" s="3">
        <f t="shared" si="21"/>
        <v>2.9299736302373279E-4</v>
      </c>
      <c r="G32" s="2">
        <v>0.5</v>
      </c>
      <c r="H32" s="3">
        <f t="shared" si="22"/>
        <v>1.4639145073927682E-3</v>
      </c>
      <c r="I32" s="3">
        <f t="shared" si="23"/>
        <v>0.99853608549260719</v>
      </c>
      <c r="J32" s="5">
        <f t="shared" si="30"/>
        <v>98779.126678765271</v>
      </c>
      <c r="K32" s="5">
        <f t="shared" si="24"/>
        <v>144.6041965726325</v>
      </c>
      <c r="L32" s="5">
        <f t="shared" si="25"/>
        <v>493534.12290239474</v>
      </c>
      <c r="M32" s="5">
        <f t="shared" si="16"/>
        <v>6874228.6543425638</v>
      </c>
      <c r="N32" s="33">
        <f t="shared" si="26"/>
        <v>69.591915675645765</v>
      </c>
      <c r="O32" s="4"/>
      <c r="Q32" s="27" t="s">
        <v>40</v>
      </c>
      <c r="R32" s="29">
        <f t="shared" si="17"/>
        <v>98779.126678765271</v>
      </c>
      <c r="S32" s="29">
        <f t="shared" si="18"/>
        <v>493534.12290239474</v>
      </c>
      <c r="T32" s="35">
        <f t="shared" si="19"/>
        <v>69.591915675645765</v>
      </c>
      <c r="U32" s="42">
        <v>0.95864674002964168</v>
      </c>
      <c r="V32" s="43">
        <f>1-U32</f>
        <v>4.1353259970358325E-2</v>
      </c>
      <c r="W32" s="29">
        <f t="shared" si="27"/>
        <v>473124.87801376922</v>
      </c>
      <c r="X32" s="29">
        <f t="shared" si="20"/>
        <v>6017770.5554622179</v>
      </c>
      <c r="Y32" s="35">
        <f t="shared" si="28"/>
        <v>60.921479646528084</v>
      </c>
      <c r="Z32" s="36">
        <f t="shared" si="29"/>
        <v>8.6704360291176812</v>
      </c>
    </row>
    <row r="33" spans="1:26" s="2" customFormat="1">
      <c r="A33" s="2">
        <v>5</v>
      </c>
      <c r="B33" s="1" t="s">
        <v>41</v>
      </c>
      <c r="C33" s="1">
        <v>5</v>
      </c>
      <c r="D33">
        <v>3814</v>
      </c>
      <c r="E33" s="51">
        <v>1</v>
      </c>
      <c r="F33" s="3">
        <f t="shared" si="21"/>
        <v>2.6219192448872575E-4</v>
      </c>
      <c r="G33" s="2">
        <v>0.5</v>
      </c>
      <c r="H33" s="3">
        <f t="shared" si="22"/>
        <v>1.3101008777675882E-3</v>
      </c>
      <c r="I33" s="3">
        <f t="shared" si="23"/>
        <v>0.99868989912223238</v>
      </c>
      <c r="J33" s="5">
        <f t="shared" si="30"/>
        <v>98634.522482192639</v>
      </c>
      <c r="K33" s="5">
        <f t="shared" si="24"/>
        <v>129.2211744821075</v>
      </c>
      <c r="L33" s="5">
        <f t="shared" si="25"/>
        <v>492849.55947475793</v>
      </c>
      <c r="M33" s="5">
        <f t="shared" si="16"/>
        <v>6380694.5314401696</v>
      </c>
      <c r="N33" s="33">
        <f t="shared" si="26"/>
        <v>64.690276496164245</v>
      </c>
      <c r="O33" s="4"/>
      <c r="Q33" s="27" t="s">
        <v>42</v>
      </c>
      <c r="R33" s="29">
        <f t="shared" si="17"/>
        <v>98634.522482192639</v>
      </c>
      <c r="S33" s="29">
        <f t="shared" si="18"/>
        <v>492849.55947475793</v>
      </c>
      <c r="T33" s="35">
        <f t="shared" si="19"/>
        <v>64.690276496164245</v>
      </c>
      <c r="U33" s="42">
        <v>0.95864674002964168</v>
      </c>
      <c r="V33" s="43">
        <f>1-U33</f>
        <v>4.1353259970358325E-2</v>
      </c>
      <c r="W33" s="29">
        <f t="shared" si="27"/>
        <v>472468.6235155217</v>
      </c>
      <c r="X33" s="29">
        <f t="shared" si="20"/>
        <v>5544645.6774484487</v>
      </c>
      <c r="Y33" s="35">
        <f t="shared" si="28"/>
        <v>56.214046947400924</v>
      </c>
      <c r="Z33" s="36">
        <f t="shared" si="29"/>
        <v>8.476229548763321</v>
      </c>
    </row>
    <row r="34" spans="1:26" s="2" customFormat="1">
      <c r="A34" s="2">
        <v>6</v>
      </c>
      <c r="B34" s="1" t="s">
        <v>43</v>
      </c>
      <c r="C34" s="1">
        <v>5</v>
      </c>
      <c r="D34">
        <v>3983</v>
      </c>
      <c r="E34" s="51">
        <v>1</v>
      </c>
      <c r="F34" s="3">
        <f t="shared" si="21"/>
        <v>2.5106703489831785E-4</v>
      </c>
      <c r="G34" s="2">
        <v>0.5</v>
      </c>
      <c r="H34" s="3">
        <f t="shared" si="22"/>
        <v>1.2545477355413374E-3</v>
      </c>
      <c r="I34" s="3">
        <f t="shared" si="23"/>
        <v>0.99874545226445866</v>
      </c>
      <c r="J34" s="5">
        <f t="shared" si="30"/>
        <v>98505.301307710528</v>
      </c>
      <c r="K34" s="5">
        <f t="shared" si="24"/>
        <v>123.57960269440538</v>
      </c>
      <c r="L34" s="5">
        <f t="shared" si="25"/>
        <v>492217.55753181665</v>
      </c>
      <c r="M34" s="5">
        <f t="shared" si="16"/>
        <v>5887844.9719654117</v>
      </c>
      <c r="N34" s="33">
        <f t="shared" si="26"/>
        <v>59.771858913186627</v>
      </c>
      <c r="O34" s="4"/>
      <c r="Q34" s="27" t="s">
        <v>44</v>
      </c>
      <c r="R34" s="29">
        <f t="shared" si="17"/>
        <v>98505.301307710528</v>
      </c>
      <c r="S34" s="29">
        <f t="shared" si="18"/>
        <v>492217.55753181665</v>
      </c>
      <c r="T34" s="35">
        <f t="shared" si="19"/>
        <v>59.771858913186627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477047.51934981503</v>
      </c>
      <c r="X34" s="29">
        <f t="shared" si="20"/>
        <v>5072177.0539329266</v>
      </c>
      <c r="Y34" s="35">
        <f t="shared" si="28"/>
        <v>51.491412001151865</v>
      </c>
      <c r="Z34" s="36">
        <f t="shared" si="29"/>
        <v>8.2804469120347619</v>
      </c>
    </row>
    <row r="35" spans="1:26" s="2" customFormat="1">
      <c r="A35" s="2">
        <v>7</v>
      </c>
      <c r="B35" s="1" t="s">
        <v>45</v>
      </c>
      <c r="C35" s="1">
        <v>5</v>
      </c>
      <c r="D35">
        <v>3727</v>
      </c>
      <c r="E35" s="51">
        <v>5</v>
      </c>
      <c r="F35" s="3">
        <f t="shared" si="21"/>
        <v>1.3415615776764154E-3</v>
      </c>
      <c r="G35" s="2">
        <v>0.5</v>
      </c>
      <c r="H35" s="3">
        <f t="shared" si="22"/>
        <v>6.6853857467575883E-3</v>
      </c>
      <c r="I35" s="3">
        <f t="shared" si="23"/>
        <v>0.99331461425324241</v>
      </c>
      <c r="J35" s="5">
        <f t="shared" si="30"/>
        <v>98381.721705016127</v>
      </c>
      <c r="K35" s="5">
        <f t="shared" si="24"/>
        <v>657.71976002818644</v>
      </c>
      <c r="L35" s="5">
        <f t="shared" si="25"/>
        <v>490264.30912501016</v>
      </c>
      <c r="M35" s="5">
        <f t="shared" si="16"/>
        <v>5395627.4144335948</v>
      </c>
      <c r="N35" s="33">
        <f t="shared" si="26"/>
        <v>54.843799446930106</v>
      </c>
      <c r="O35" s="4"/>
      <c r="Q35" s="27" t="s">
        <v>46</v>
      </c>
      <c r="R35" s="29">
        <f t="shared" si="17"/>
        <v>98381.721705016127</v>
      </c>
      <c r="S35" s="29">
        <f t="shared" si="18"/>
        <v>490264.30912501016</v>
      </c>
      <c r="T35" s="35">
        <f t="shared" si="19"/>
        <v>54.843799446930106</v>
      </c>
      <c r="U35" s="42">
        <v>0.96192878092594225</v>
      </c>
      <c r="V35" s="43">
        <f t="shared" si="31"/>
        <v>3.8071219074057749E-2</v>
      </c>
      <c r="W35" s="29">
        <f t="shared" si="27"/>
        <v>471599.34920812031</v>
      </c>
      <c r="X35" s="29">
        <f t="shared" si="20"/>
        <v>4595129.5345831113</v>
      </c>
      <c r="Y35" s="35">
        <f t="shared" si="28"/>
        <v>46.707146967410942</v>
      </c>
      <c r="Z35" s="36">
        <f t="shared" si="29"/>
        <v>8.1366524795191637</v>
      </c>
    </row>
    <row r="36" spans="1:26" s="2" customFormat="1">
      <c r="A36" s="2">
        <v>8</v>
      </c>
      <c r="B36" s="1" t="s">
        <v>47</v>
      </c>
      <c r="C36" s="1">
        <v>5</v>
      </c>
      <c r="D36">
        <v>3866</v>
      </c>
      <c r="E36" s="51">
        <v>2</v>
      </c>
      <c r="F36" s="3">
        <f t="shared" si="21"/>
        <v>5.1733057423693739E-4</v>
      </c>
      <c r="G36" s="2">
        <v>0.5</v>
      </c>
      <c r="H36" s="3">
        <f t="shared" si="22"/>
        <v>2.5833118057349523E-3</v>
      </c>
      <c r="I36" s="3">
        <f t="shared" si="23"/>
        <v>0.9974166881942651</v>
      </c>
      <c r="J36" s="5">
        <f t="shared" si="30"/>
        <v>97724.001944987947</v>
      </c>
      <c r="K36" s="5">
        <f t="shared" si="24"/>
        <v>252.4515679281528</v>
      </c>
      <c r="L36" s="5">
        <f t="shared" si="25"/>
        <v>487988.88080511941</v>
      </c>
      <c r="M36" s="5">
        <f t="shared" si="16"/>
        <v>4905363.1053085849</v>
      </c>
      <c r="N36" s="33">
        <f t="shared" si="26"/>
        <v>50.196093157031932</v>
      </c>
      <c r="O36" s="4"/>
      <c r="Q36" s="27" t="s">
        <v>48</v>
      </c>
      <c r="R36" s="29">
        <f t="shared" si="17"/>
        <v>97724.001944987947</v>
      </c>
      <c r="S36" s="29">
        <f t="shared" si="18"/>
        <v>487988.88080511941</v>
      </c>
      <c r="T36" s="35">
        <f t="shared" si="19"/>
        <v>50.196093157031932</v>
      </c>
      <c r="U36" s="42">
        <v>0.95558309086652893</v>
      </c>
      <c r="V36" s="43">
        <f t="shared" si="31"/>
        <v>4.4416909133471072E-2</v>
      </c>
      <c r="W36" s="29">
        <f t="shared" si="27"/>
        <v>466313.92302825418</v>
      </c>
      <c r="X36" s="29">
        <f t="shared" si="20"/>
        <v>4123530.185374991</v>
      </c>
      <c r="Y36" s="35">
        <f t="shared" si="28"/>
        <v>42.195674586641076</v>
      </c>
      <c r="Z36" s="36">
        <f t="shared" si="29"/>
        <v>8.0004185703908561</v>
      </c>
    </row>
    <row r="37" spans="1:26" s="2" customFormat="1">
      <c r="A37" s="2">
        <v>9</v>
      </c>
      <c r="B37" s="1" t="s">
        <v>49</v>
      </c>
      <c r="C37" s="1">
        <v>5</v>
      </c>
      <c r="D37">
        <v>4519</v>
      </c>
      <c r="E37" s="51">
        <v>3</v>
      </c>
      <c r="F37" s="3">
        <f t="shared" si="21"/>
        <v>6.6386368665633986E-4</v>
      </c>
      <c r="G37" s="2">
        <v>0.5</v>
      </c>
      <c r="H37" s="3">
        <f t="shared" si="22"/>
        <v>3.3138186236606648E-3</v>
      </c>
      <c r="I37" s="3">
        <f t="shared" si="23"/>
        <v>0.99668618137633935</v>
      </c>
      <c r="J37" s="5">
        <f t="shared" si="30"/>
        <v>97471.550377059801</v>
      </c>
      <c r="K37" s="5">
        <f t="shared" si="24"/>
        <v>323.00303891657944</v>
      </c>
      <c r="L37" s="5">
        <f t="shared" si="25"/>
        <v>486550.24428800761</v>
      </c>
      <c r="M37" s="5">
        <f t="shared" si="16"/>
        <v>4417374.224503465</v>
      </c>
      <c r="N37" s="33">
        <f t="shared" si="26"/>
        <v>45.31962616184164</v>
      </c>
      <c r="O37" s="4"/>
      <c r="Q37" s="27" t="s">
        <v>50</v>
      </c>
      <c r="R37" s="29">
        <f t="shared" si="17"/>
        <v>97471.550377059801</v>
      </c>
      <c r="S37" s="29">
        <f t="shared" si="18"/>
        <v>486550.24428800761</v>
      </c>
      <c r="T37" s="35">
        <f t="shared" si="19"/>
        <v>45.31962616184164</v>
      </c>
      <c r="U37" s="42">
        <v>0.95343645724036619</v>
      </c>
      <c r="V37" s="43">
        <f t="shared" si="31"/>
        <v>4.6563542759633814E-2</v>
      </c>
      <c r="W37" s="29">
        <f t="shared" si="27"/>
        <v>463894.7411833927</v>
      </c>
      <c r="X37" s="29">
        <f t="shared" si="20"/>
        <v>3657216.2623467371</v>
      </c>
      <c r="Y37" s="35">
        <f t="shared" si="28"/>
        <v>37.520858632073967</v>
      </c>
      <c r="Z37" s="36">
        <f t="shared" si="29"/>
        <v>7.7987675297676731</v>
      </c>
    </row>
    <row r="38" spans="1:26" s="2" customFormat="1">
      <c r="A38" s="2">
        <v>10</v>
      </c>
      <c r="B38" s="1" t="s">
        <v>51</v>
      </c>
      <c r="C38" s="1">
        <v>5</v>
      </c>
      <c r="D38">
        <v>4747</v>
      </c>
      <c r="E38" s="51">
        <v>6</v>
      </c>
      <c r="F38" s="3">
        <f t="shared" si="21"/>
        <v>1.2639561828523278E-3</v>
      </c>
      <c r="G38" s="2">
        <v>0.5</v>
      </c>
      <c r="H38" s="3">
        <f t="shared" si="22"/>
        <v>6.29987400251995E-3</v>
      </c>
      <c r="I38" s="3">
        <f t="shared" si="23"/>
        <v>0.99370012599748003</v>
      </c>
      <c r="J38" s="5">
        <f t="shared" si="30"/>
        <v>97148.547338143224</v>
      </c>
      <c r="K38" s="5">
        <f t="shared" si="24"/>
        <v>612.02360775814714</v>
      </c>
      <c r="L38" s="5">
        <f t="shared" si="25"/>
        <v>484212.67767132074</v>
      </c>
      <c r="M38" s="5">
        <f t="shared" si="16"/>
        <v>3930823.9802154573</v>
      </c>
      <c r="N38" s="33">
        <f t="shared" si="26"/>
        <v>40.46199441905712</v>
      </c>
      <c r="O38" s="4"/>
      <c r="Q38" s="27" t="s">
        <v>52</v>
      </c>
      <c r="R38" s="29">
        <f t="shared" si="17"/>
        <v>97148.547338143224</v>
      </c>
      <c r="S38" s="29">
        <f t="shared" si="18"/>
        <v>484212.67767132074</v>
      </c>
      <c r="T38" s="35">
        <f t="shared" si="19"/>
        <v>40.46199441905712</v>
      </c>
      <c r="U38" s="42">
        <v>0.93748024841036759</v>
      </c>
      <c r="V38" s="43">
        <f t="shared" si="31"/>
        <v>6.2519751589632411E-2</v>
      </c>
      <c r="W38" s="29">
        <f t="shared" si="27"/>
        <v>453939.82134675904</v>
      </c>
      <c r="X38" s="29">
        <f t="shared" si="20"/>
        <v>3193321.5211633444</v>
      </c>
      <c r="Y38" s="35">
        <f t="shared" si="28"/>
        <v>32.870502016344176</v>
      </c>
      <c r="Z38" s="36">
        <f t="shared" si="29"/>
        <v>7.5914924027129445</v>
      </c>
    </row>
    <row r="39" spans="1:26" s="2" customFormat="1">
      <c r="A39" s="2">
        <v>11</v>
      </c>
      <c r="B39" s="1" t="s">
        <v>53</v>
      </c>
      <c r="C39" s="1">
        <v>5</v>
      </c>
      <c r="D39">
        <v>5008</v>
      </c>
      <c r="E39" s="51">
        <v>17</v>
      </c>
      <c r="F39" s="3">
        <f t="shared" si="21"/>
        <v>3.3945686900958465E-3</v>
      </c>
      <c r="G39" s="2">
        <v>0.5</v>
      </c>
      <c r="H39" s="3">
        <f t="shared" si="22"/>
        <v>1.6830016830016829E-2</v>
      </c>
      <c r="I39" s="3">
        <f t="shared" si="23"/>
        <v>0.98316998316998316</v>
      </c>
      <c r="J39" s="5">
        <f t="shared" si="30"/>
        <v>96536.523730385074</v>
      </c>
      <c r="K39" s="5">
        <f t="shared" si="24"/>
        <v>1624.7113190936998</v>
      </c>
      <c r="L39" s="5">
        <f t="shared" si="25"/>
        <v>478620.84035419114</v>
      </c>
      <c r="M39" s="5">
        <f t="shared" si="16"/>
        <v>3446611.3025441365</v>
      </c>
      <c r="N39" s="33">
        <f t="shared" si="26"/>
        <v>35.702666403962382</v>
      </c>
      <c r="O39" s="4"/>
      <c r="Q39" s="27" t="s">
        <v>54</v>
      </c>
      <c r="R39" s="29">
        <f t="shared" si="17"/>
        <v>96536.523730385074</v>
      </c>
      <c r="S39" s="29">
        <f t="shared" si="18"/>
        <v>478620.84035419114</v>
      </c>
      <c r="T39" s="35">
        <f t="shared" si="19"/>
        <v>35.702666403962382</v>
      </c>
      <c r="U39" s="42">
        <v>0.91788799906018037</v>
      </c>
      <c r="V39" s="43">
        <f t="shared" si="31"/>
        <v>8.2112000939819629E-2</v>
      </c>
      <c r="W39" s="29">
        <f t="shared" si="27"/>
        <v>439320.32546121051</v>
      </c>
      <c r="X39" s="29">
        <f t="shared" si="20"/>
        <v>2739381.6998165855</v>
      </c>
      <c r="Y39" s="35">
        <f t="shared" si="28"/>
        <v>28.37663501813417</v>
      </c>
      <c r="Z39" s="36">
        <f t="shared" si="29"/>
        <v>7.3260313858282124</v>
      </c>
    </row>
    <row r="40" spans="1:26" s="2" customFormat="1">
      <c r="A40" s="2">
        <v>12</v>
      </c>
      <c r="B40" s="1" t="s">
        <v>55</v>
      </c>
      <c r="C40" s="1">
        <v>5</v>
      </c>
      <c r="D40">
        <v>4192</v>
      </c>
      <c r="E40" s="51">
        <v>4</v>
      </c>
      <c r="F40" s="3">
        <f t="shared" si="21"/>
        <v>9.5419847328244271E-4</v>
      </c>
      <c r="G40" s="2">
        <v>0.5</v>
      </c>
      <c r="H40" s="3">
        <f t="shared" si="22"/>
        <v>4.7596382674916704E-3</v>
      </c>
      <c r="I40" s="3">
        <f t="shared" si="23"/>
        <v>0.99524036173250829</v>
      </c>
      <c r="J40" s="5">
        <f t="shared" si="30"/>
        <v>94911.812411291379</v>
      </c>
      <c r="K40" s="5">
        <f t="shared" si="24"/>
        <v>451.7458943897733</v>
      </c>
      <c r="L40" s="5">
        <f t="shared" si="25"/>
        <v>473429.69732048246</v>
      </c>
      <c r="M40" s="5">
        <f t="shared" si="16"/>
        <v>2967990.4621899454</v>
      </c>
      <c r="N40" s="33">
        <f t="shared" si="26"/>
        <v>31.27103346555473</v>
      </c>
      <c r="O40" s="4"/>
      <c r="Q40" s="27" t="s">
        <v>56</v>
      </c>
      <c r="R40" s="29">
        <f t="shared" si="17"/>
        <v>94911.812411291379</v>
      </c>
      <c r="S40" s="29">
        <f t="shared" si="18"/>
        <v>473429.69732048246</v>
      </c>
      <c r="T40" s="35">
        <f t="shared" si="19"/>
        <v>31.27103346555473</v>
      </c>
      <c r="U40" s="42">
        <v>0.89571782863194893</v>
      </c>
      <c r="V40" s="43">
        <f t="shared" si="31"/>
        <v>0.10428217136805107</v>
      </c>
      <c r="W40" s="29">
        <f t="shared" si="27"/>
        <v>424059.42049378337</v>
      </c>
      <c r="X40" s="29">
        <f t="shared" si="20"/>
        <v>2300061.3743553748</v>
      </c>
      <c r="Y40" s="35">
        <f t="shared" si="28"/>
        <v>24.233668243403425</v>
      </c>
      <c r="Z40" s="36">
        <f t="shared" si="29"/>
        <v>7.0373652221513048</v>
      </c>
    </row>
    <row r="41" spans="1:26" s="2" customFormat="1">
      <c r="A41" s="2">
        <v>13</v>
      </c>
      <c r="B41" s="1" t="s">
        <v>57</v>
      </c>
      <c r="C41" s="1">
        <v>5</v>
      </c>
      <c r="D41">
        <v>3294</v>
      </c>
      <c r="E41" s="51">
        <v>24</v>
      </c>
      <c r="F41" s="3">
        <f t="shared" si="21"/>
        <v>7.2859744990892532E-3</v>
      </c>
      <c r="G41" s="2">
        <v>0.5</v>
      </c>
      <c r="H41" s="3">
        <f t="shared" si="22"/>
        <v>3.5778175313059039E-2</v>
      </c>
      <c r="I41" s="3">
        <f t="shared" si="23"/>
        <v>0.96422182468694095</v>
      </c>
      <c r="J41" s="5">
        <f t="shared" si="30"/>
        <v>94460.066516901599</v>
      </c>
      <c r="K41" s="5">
        <f t="shared" si="24"/>
        <v>3379.6088199249234</v>
      </c>
      <c r="L41" s="5">
        <f t="shared" si="25"/>
        <v>463851.31053469575</v>
      </c>
      <c r="M41" s="5">
        <f t="shared" si="16"/>
        <v>2494560.7648694627</v>
      </c>
      <c r="N41" s="33">
        <f t="shared" si="26"/>
        <v>26.408628078015536</v>
      </c>
      <c r="O41" s="4"/>
      <c r="Q41" s="27" t="s">
        <v>58</v>
      </c>
      <c r="R41" s="29">
        <f t="shared" si="17"/>
        <v>94460.066516901599</v>
      </c>
      <c r="S41" s="29">
        <f t="shared" si="18"/>
        <v>463851.31053469575</v>
      </c>
      <c r="T41" s="35">
        <f t="shared" si="19"/>
        <v>26.408628078015536</v>
      </c>
      <c r="U41" s="42">
        <v>0.86473435856680392</v>
      </c>
      <c r="V41" s="43">
        <f t="shared" si="31"/>
        <v>0.13526564143319608</v>
      </c>
      <c r="W41" s="29">
        <f t="shared" si="27"/>
        <v>401108.16548559151</v>
      </c>
      <c r="X41" s="29">
        <f t="shared" si="20"/>
        <v>1876001.9538615914</v>
      </c>
      <c r="Y41" s="35">
        <f t="shared" si="28"/>
        <v>19.860265009721555</v>
      </c>
      <c r="Z41" s="36">
        <f t="shared" si="29"/>
        <v>6.5483630682939804</v>
      </c>
    </row>
    <row r="42" spans="1:26" s="2" customFormat="1">
      <c r="A42" s="2">
        <v>14</v>
      </c>
      <c r="B42" s="1" t="s">
        <v>59</v>
      </c>
      <c r="C42" s="1">
        <v>5</v>
      </c>
      <c r="D42">
        <v>2556</v>
      </c>
      <c r="E42" s="51">
        <v>27</v>
      </c>
      <c r="F42" s="3">
        <f t="shared" si="21"/>
        <v>1.0563380281690141E-2</v>
      </c>
      <c r="G42" s="2">
        <v>0.5</v>
      </c>
      <c r="H42" s="3">
        <f t="shared" si="22"/>
        <v>5.1457975986277875E-2</v>
      </c>
      <c r="I42" s="3">
        <f t="shared" si="23"/>
        <v>0.94854202401372212</v>
      </c>
      <c r="J42" s="5">
        <f t="shared" si="30"/>
        <v>91080.457696976679</v>
      </c>
      <c r="K42" s="5">
        <f t="shared" si="24"/>
        <v>4686.8160049902235</v>
      </c>
      <c r="L42" s="5">
        <f t="shared" si="25"/>
        <v>443685.24847240781</v>
      </c>
      <c r="M42" s="5">
        <f t="shared" si="16"/>
        <v>2030709.4543347671</v>
      </c>
      <c r="N42" s="33">
        <f t="shared" si="26"/>
        <v>22.295775687589394</v>
      </c>
      <c r="O42" s="4"/>
      <c r="Q42" s="27" t="s">
        <v>60</v>
      </c>
      <c r="R42" s="29">
        <f t="shared" si="17"/>
        <v>91080.457696976679</v>
      </c>
      <c r="S42" s="29">
        <f t="shared" si="18"/>
        <v>443685.24847240781</v>
      </c>
      <c r="T42" s="35">
        <f t="shared" si="19"/>
        <v>22.295775687589394</v>
      </c>
      <c r="U42" s="42">
        <v>0.81758889711164551</v>
      </c>
      <c r="V42" s="43">
        <f t="shared" si="31"/>
        <v>0.18241110288835449</v>
      </c>
      <c r="W42" s="29">
        <f t="shared" si="27"/>
        <v>362752.13296326232</v>
      </c>
      <c r="X42" s="29">
        <f t="shared" si="20"/>
        <v>1474893.7883759998</v>
      </c>
      <c r="Y42" s="35">
        <f t="shared" si="28"/>
        <v>16.193306727585288</v>
      </c>
      <c r="Z42" s="36">
        <f t="shared" si="29"/>
        <v>6.1024689600041064</v>
      </c>
    </row>
    <row r="43" spans="1:26" s="2" customFormat="1">
      <c r="A43" s="2">
        <v>15</v>
      </c>
      <c r="B43" s="1" t="s">
        <v>61</v>
      </c>
      <c r="C43" s="1">
        <v>5</v>
      </c>
      <c r="D43">
        <v>2010</v>
      </c>
      <c r="E43" s="51">
        <v>35</v>
      </c>
      <c r="F43" s="3">
        <f t="shared" si="21"/>
        <v>1.7412935323383085E-2</v>
      </c>
      <c r="G43" s="2">
        <v>0.5</v>
      </c>
      <c r="H43" s="3">
        <f t="shared" si="22"/>
        <v>8.3432657926102494E-2</v>
      </c>
      <c r="I43" s="3">
        <f t="shared" si="23"/>
        <v>0.91656734207389756</v>
      </c>
      <c r="J43" s="5">
        <f t="shared" si="30"/>
        <v>86393.641691986457</v>
      </c>
      <c r="K43" s="5">
        <f t="shared" si="24"/>
        <v>7208.0511542777731</v>
      </c>
      <c r="L43" s="5">
        <f t="shared" si="25"/>
        <v>413948.08057423792</v>
      </c>
      <c r="M43" s="5">
        <f t="shared" si="16"/>
        <v>1587024.2058623594</v>
      </c>
      <c r="N43" s="33">
        <f t="shared" si="26"/>
        <v>18.36968756937544</v>
      </c>
      <c r="O43" s="4"/>
      <c r="Q43" s="27" t="s">
        <v>62</v>
      </c>
      <c r="R43" s="29">
        <f t="shared" si="17"/>
        <v>86393.641691986457</v>
      </c>
      <c r="S43" s="29">
        <f t="shared" si="18"/>
        <v>413948.08057423792</v>
      </c>
      <c r="T43" s="35">
        <f t="shared" si="19"/>
        <v>18.36968756937544</v>
      </c>
      <c r="U43" s="42">
        <v>0.77888026534586052</v>
      </c>
      <c r="V43" s="43">
        <f t="shared" si="31"/>
        <v>0.22111973465413948</v>
      </c>
      <c r="W43" s="29">
        <f t="shared" si="27"/>
        <v>322415.99083707208</v>
      </c>
      <c r="X43" s="29">
        <f t="shared" si="20"/>
        <v>1112141.6554127375</v>
      </c>
      <c r="Y43" s="35">
        <f t="shared" si="28"/>
        <v>12.872957241202803</v>
      </c>
      <c r="Z43" s="36">
        <f t="shared" si="29"/>
        <v>5.496730328172637</v>
      </c>
    </row>
    <row r="44" spans="1:26" s="2" customFormat="1">
      <c r="A44" s="2">
        <v>16</v>
      </c>
      <c r="B44" s="1" t="s">
        <v>63</v>
      </c>
      <c r="C44" s="1">
        <v>5</v>
      </c>
      <c r="D44">
        <v>1373</v>
      </c>
      <c r="E44" s="51">
        <v>42</v>
      </c>
      <c r="F44" s="3">
        <f t="shared" si="21"/>
        <v>3.058994901675164E-2</v>
      </c>
      <c r="G44" s="2">
        <v>0.5</v>
      </c>
      <c r="H44" s="3">
        <f t="shared" si="22"/>
        <v>0.14208389715832206</v>
      </c>
      <c r="I44" s="3">
        <f t="shared" si="23"/>
        <v>0.85791610284167796</v>
      </c>
      <c r="J44" s="5">
        <f t="shared" si="30"/>
        <v>79185.590537708689</v>
      </c>
      <c r="K44" s="5">
        <f t="shared" si="24"/>
        <v>11250.997302380802</v>
      </c>
      <c r="L44" s="5">
        <f t="shared" si="25"/>
        <v>367800.45943259145</v>
      </c>
      <c r="M44" s="5">
        <f t="shared" si="16"/>
        <v>1173076.1252881214</v>
      </c>
      <c r="N44" s="33">
        <f t="shared" si="26"/>
        <v>14.814262510670991</v>
      </c>
      <c r="O44" s="4"/>
      <c r="Q44" s="27" t="s">
        <v>64</v>
      </c>
      <c r="R44" s="29">
        <f t="shared" si="17"/>
        <v>79185.590537708689</v>
      </c>
      <c r="S44" s="29">
        <f t="shared" si="18"/>
        <v>367800.45943259145</v>
      </c>
      <c r="T44" s="35">
        <f t="shared" si="19"/>
        <v>14.814262510670991</v>
      </c>
      <c r="U44" s="42">
        <v>0.71980976748499381</v>
      </c>
      <c r="V44" s="43">
        <f t="shared" si="31"/>
        <v>0.28019023251500619</v>
      </c>
      <c r="W44" s="29">
        <f t="shared" si="27"/>
        <v>264746.36318504758</v>
      </c>
      <c r="X44" s="29">
        <f t="shared" si="20"/>
        <v>789725.66457566549</v>
      </c>
      <c r="Y44" s="35">
        <f t="shared" si="28"/>
        <v>9.9730981257201456</v>
      </c>
      <c r="Z44" s="36">
        <f t="shared" si="29"/>
        <v>4.8411643849508454</v>
      </c>
    </row>
    <row r="45" spans="1:26" s="2" customFormat="1">
      <c r="A45" s="2">
        <v>17</v>
      </c>
      <c r="B45" s="1" t="s">
        <v>65</v>
      </c>
      <c r="C45" s="1">
        <v>5</v>
      </c>
      <c r="D45">
        <v>994</v>
      </c>
      <c r="E45" s="51">
        <v>42</v>
      </c>
      <c r="F45" s="3">
        <f t="shared" si="21"/>
        <v>4.2253521126760563E-2</v>
      </c>
      <c r="G45" s="2">
        <v>0.5</v>
      </c>
      <c r="H45" s="3">
        <f t="shared" si="22"/>
        <v>0.19108280254777069</v>
      </c>
      <c r="I45" s="3">
        <f t="shared" si="23"/>
        <v>0.80891719745222934</v>
      </c>
      <c r="J45" s="5">
        <f t="shared" si="30"/>
        <v>67934.593235327891</v>
      </c>
      <c r="K45" s="5">
        <f t="shared" si="24"/>
        <v>12981.132465349277</v>
      </c>
      <c r="L45" s="5">
        <f t="shared" si="25"/>
        <v>307220.13501326623</v>
      </c>
      <c r="M45" s="5">
        <f t="shared" si="16"/>
        <v>805275.66585552983</v>
      </c>
      <c r="N45" s="33">
        <f t="shared" si="26"/>
        <v>11.853690844457194</v>
      </c>
      <c r="O45" s="4"/>
      <c r="Q45" s="27" t="s">
        <v>66</v>
      </c>
      <c r="R45" s="29">
        <f t="shared" si="17"/>
        <v>67934.593235327891</v>
      </c>
      <c r="S45" s="29">
        <f t="shared" si="18"/>
        <v>307220.13501326623</v>
      </c>
      <c r="T45" s="35">
        <f t="shared" si="19"/>
        <v>11.853690844457194</v>
      </c>
      <c r="U45" s="42">
        <v>0.68480776711742686</v>
      </c>
      <c r="V45" s="43">
        <f t="shared" si="31"/>
        <v>0.31519223288257314</v>
      </c>
      <c r="W45" s="29">
        <f t="shared" si="27"/>
        <v>210386.73467194926</v>
      </c>
      <c r="X45" s="29">
        <f t="shared" si="20"/>
        <v>524979.30139061785</v>
      </c>
      <c r="Y45" s="35">
        <f t="shared" si="28"/>
        <v>7.7277168580677378</v>
      </c>
      <c r="Z45" s="36">
        <f t="shared" si="29"/>
        <v>4.1259739863894564</v>
      </c>
    </row>
    <row r="46" spans="1:26" s="2" customFormat="1">
      <c r="A46" s="2">
        <v>18</v>
      </c>
      <c r="B46" s="1" t="s">
        <v>67</v>
      </c>
      <c r="C46" s="1">
        <v>5</v>
      </c>
      <c r="D46">
        <v>616</v>
      </c>
      <c r="E46" s="51">
        <v>43</v>
      </c>
      <c r="F46" s="3">
        <f t="shared" si="21"/>
        <v>6.9805194805194801E-2</v>
      </c>
      <c r="G46" s="2">
        <v>0.5</v>
      </c>
      <c r="H46" s="3">
        <f t="shared" si="22"/>
        <v>0.29716655148583276</v>
      </c>
      <c r="I46" s="3">
        <f t="shared" si="23"/>
        <v>0.70283344851416718</v>
      </c>
      <c r="J46" s="5">
        <f t="shared" si="30"/>
        <v>54953.460769978614</v>
      </c>
      <c r="K46" s="5">
        <f t="shared" si="24"/>
        <v>16330.33042922654</v>
      </c>
      <c r="L46" s="5">
        <f t="shared" si="25"/>
        <v>233941.47777682668</v>
      </c>
      <c r="M46" s="5">
        <f>L46+M47</f>
        <v>498055.5308422636</v>
      </c>
      <c r="N46" s="33">
        <f t="shared" si="26"/>
        <v>9.0632241148014128</v>
      </c>
      <c r="O46" s="4"/>
      <c r="Q46" s="27" t="s">
        <v>68</v>
      </c>
      <c r="R46" s="29">
        <f t="shared" si="17"/>
        <v>54953.460769978614</v>
      </c>
      <c r="S46" s="29">
        <f t="shared" si="18"/>
        <v>233941.47777682668</v>
      </c>
      <c r="T46" s="35">
        <f t="shared" si="19"/>
        <v>9.0632241148014128</v>
      </c>
      <c r="U46" s="42">
        <v>0.65629805890441617</v>
      </c>
      <c r="V46" s="43">
        <f t="shared" si="31"/>
        <v>0.34370194109558383</v>
      </c>
      <c r="W46" s="29">
        <f t="shared" si="27"/>
        <v>153535.33776216197</v>
      </c>
      <c r="X46" s="29">
        <f>X47+W46</f>
        <v>314592.56671866856</v>
      </c>
      <c r="Y46" s="35">
        <f t="shared" si="28"/>
        <v>5.7247089138839504</v>
      </c>
      <c r="Z46" s="36">
        <f t="shared" si="29"/>
        <v>3.3385152009174623</v>
      </c>
    </row>
    <row r="47" spans="1:26" s="2" customFormat="1">
      <c r="A47" s="12">
        <v>19</v>
      </c>
      <c r="B47" s="13" t="s">
        <v>69</v>
      </c>
      <c r="C47" s="12"/>
      <c r="D47">
        <v>465</v>
      </c>
      <c r="E47" s="51">
        <v>68</v>
      </c>
      <c r="F47" s="17">
        <f t="shared" si="21"/>
        <v>0.14623655913978495</v>
      </c>
      <c r="G47" s="12"/>
      <c r="H47" s="17">
        <v>1</v>
      </c>
      <c r="I47" s="17">
        <f t="shared" si="23"/>
        <v>0</v>
      </c>
      <c r="J47" s="21">
        <f t="shared" si="30"/>
        <v>38623.130340752068</v>
      </c>
      <c r="K47" s="21">
        <f t="shared" si="24"/>
        <v>38623.130340752068</v>
      </c>
      <c r="L47" s="21">
        <f>K47/F47</f>
        <v>264114.05306543695</v>
      </c>
      <c r="M47" s="21">
        <f>L47</f>
        <v>264114.05306543695</v>
      </c>
      <c r="N47" s="34">
        <f t="shared" si="26"/>
        <v>6.8382352941176476</v>
      </c>
      <c r="O47" s="4"/>
      <c r="Q47" s="30" t="s">
        <v>69</v>
      </c>
      <c r="R47" s="31">
        <f t="shared" si="17"/>
        <v>38623.130340752068</v>
      </c>
      <c r="S47" s="31">
        <f t="shared" si="18"/>
        <v>264114.05306543695</v>
      </c>
      <c r="T47" s="38">
        <f t="shared" si="19"/>
        <v>6.8382352941176476</v>
      </c>
      <c r="U47" s="44">
        <v>0.6098018151143324</v>
      </c>
      <c r="V47" s="45">
        <f t="shared" si="31"/>
        <v>0.3901981848856676</v>
      </c>
      <c r="W47" s="31">
        <f t="shared" si="27"/>
        <v>161057.22895650656</v>
      </c>
      <c r="X47" s="31">
        <f>W47</f>
        <v>161057.22895650656</v>
      </c>
      <c r="Y47" s="38">
        <f t="shared" si="28"/>
        <v>4.1699682945318317</v>
      </c>
      <c r="Z47" s="37">
        <f t="shared" si="29"/>
        <v>2.6682669995858159</v>
      </c>
    </row>
    <row r="48" spans="1:26" s="2" customFormat="1" ht="13.2">
      <c r="B48" s="2" t="s">
        <v>70</v>
      </c>
      <c r="D48" s="25">
        <f>SUM(D29:D47)</f>
        <v>54724</v>
      </c>
      <c r="E48" s="57">
        <f>SUM(E29:E47)</f>
        <v>328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1102</v>
      </c>
      <c r="E54" s="49">
        <f>E4+E29</f>
        <v>6</v>
      </c>
      <c r="F54" s="3">
        <f>E54/D54</f>
        <v>5.4446460980036296E-3</v>
      </c>
      <c r="G54" s="2">
        <v>0.3</v>
      </c>
      <c r="H54" s="18">
        <f>C54*F54/(1+(1-G54)*C54*F54)</f>
        <v>5.4239739649249684E-3</v>
      </c>
      <c r="I54" s="18">
        <f>1-H54</f>
        <v>0.994576026035075</v>
      </c>
      <c r="J54" s="19">
        <v>100000</v>
      </c>
      <c r="K54" s="20">
        <f>J54*H54</f>
        <v>542.3973964924968</v>
      </c>
      <c r="L54" s="20">
        <f>C54*(J55+G54*K54)</f>
        <v>99620.321822455255</v>
      </c>
      <c r="M54" s="5">
        <f t="shared" ref="M54:M70" si="32">L54+M55</f>
        <v>7519388.4386976138</v>
      </c>
      <c r="N54" s="32">
        <f>M54/J54</f>
        <v>75.193884386976137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99620.321822455255</v>
      </c>
      <c r="T54" s="35">
        <f t="shared" ref="T54:T72" si="35">N54</f>
        <v>75.193884386976137</v>
      </c>
      <c r="U54" s="42">
        <v>0.96170886472285344</v>
      </c>
      <c r="V54" s="43">
        <f>1-U54</f>
        <v>3.829113527714656E-2</v>
      </c>
      <c r="W54" s="29">
        <f>S54*U54</f>
        <v>95805.746603198742</v>
      </c>
      <c r="X54" s="29">
        <f t="shared" ref="X54:X70" si="36">X55+W54</f>
        <v>6675339.0131629091</v>
      </c>
      <c r="Y54" s="40">
        <f>X54/R54</f>
        <v>66.753390131629089</v>
      </c>
      <c r="Z54" s="36">
        <f>T54-Y54</f>
        <v>8.4404942553470477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5231</v>
      </c>
      <c r="E55" s="49">
        <f t="shared" si="37"/>
        <v>4</v>
      </c>
      <c r="F55" s="3">
        <f t="shared" ref="F55:F72" si="38">E55/D55</f>
        <v>7.6467214681705221E-4</v>
      </c>
      <c r="G55" s="2">
        <v>0.4</v>
      </c>
      <c r="H55" s="3">
        <f t="shared" ref="H55:H71" si="39">C55*F55/(1+(1-G55)*C55*F55)</f>
        <v>3.0530855245582567E-3</v>
      </c>
      <c r="I55" s="3">
        <f t="shared" ref="I55:I72" si="40">1-H55</f>
        <v>0.9969469144754417</v>
      </c>
      <c r="J55" s="5">
        <f>I54*J54</f>
        <v>99457.602603507505</v>
      </c>
      <c r="K55" s="5">
        <f t="shared" ref="K55:K72" si="41">J55*H55</f>
        <v>303.65256681603637</v>
      </c>
      <c r="L55" s="5">
        <f t="shared" ref="L55:L71" si="42">C55*(J56+G55*K55)</f>
        <v>397101.64425367152</v>
      </c>
      <c r="M55" s="5">
        <f t="shared" si="32"/>
        <v>7419768.1168751586</v>
      </c>
      <c r="N55" s="33">
        <f t="shared" ref="N55:N72" si="43">M55/J55</f>
        <v>74.602322222207789</v>
      </c>
      <c r="O55" s="4"/>
      <c r="Q55" s="27" t="s">
        <v>36</v>
      </c>
      <c r="R55" s="29">
        <f t="shared" si="33"/>
        <v>99457.602603507505</v>
      </c>
      <c r="S55" s="29">
        <f t="shared" si="34"/>
        <v>397101.64425367152</v>
      </c>
      <c r="T55" s="35">
        <f t="shared" si="35"/>
        <v>74.602322222207789</v>
      </c>
      <c r="U55" s="42">
        <v>0.96170886472285344</v>
      </c>
      <c r="V55" s="43">
        <f>1-U55</f>
        <v>3.829113527714656E-2</v>
      </c>
      <c r="W55" s="29">
        <f t="shared" ref="W55:W72" si="44">S55*U55</f>
        <v>381896.17147477687</v>
      </c>
      <c r="X55" s="29">
        <f t="shared" si="36"/>
        <v>6579533.2665597107</v>
      </c>
      <c r="Y55" s="35">
        <f t="shared" ref="Y55:Y72" si="45">X55/R55</f>
        <v>66.154151058610722</v>
      </c>
      <c r="Z55" s="36">
        <f t="shared" ref="Z55:Z72" si="46">T55-Y55</f>
        <v>8.4481711635970669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6408</v>
      </c>
      <c r="E56" s="49">
        <f t="shared" si="37"/>
        <v>6</v>
      </c>
      <c r="F56" s="3">
        <f t="shared" si="38"/>
        <v>9.3632958801498128E-4</v>
      </c>
      <c r="G56" s="2">
        <v>0.5</v>
      </c>
      <c r="H56" s="3">
        <f t="shared" si="39"/>
        <v>4.6707146193367584E-3</v>
      </c>
      <c r="I56" s="3">
        <f t="shared" si="40"/>
        <v>0.99532928538066323</v>
      </c>
      <c r="J56" s="5">
        <f t="shared" ref="J56:J72" si="47">I55*J55</f>
        <v>99153.950036691458</v>
      </c>
      <c r="K56" s="5">
        <f t="shared" si="41"/>
        <v>463.11980400136133</v>
      </c>
      <c r="L56" s="5">
        <f t="shared" si="42"/>
        <v>494611.95067345392</v>
      </c>
      <c r="M56" s="5">
        <f t="shared" si="32"/>
        <v>7022666.4726214875</v>
      </c>
      <c r="N56" s="33">
        <f t="shared" si="43"/>
        <v>70.825887118191275</v>
      </c>
      <c r="O56" s="4"/>
      <c r="Q56" s="27" t="s">
        <v>38</v>
      </c>
      <c r="R56" s="29">
        <f t="shared" si="33"/>
        <v>99153.950036691458</v>
      </c>
      <c r="S56" s="29">
        <f t="shared" si="34"/>
        <v>494611.95067345392</v>
      </c>
      <c r="T56" s="35">
        <f t="shared" si="35"/>
        <v>70.825887118191275</v>
      </c>
      <c r="U56" s="42">
        <v>0.96170886472285344</v>
      </c>
      <c r="V56" s="43">
        <f>1-U56</f>
        <v>3.829113527714656E-2</v>
      </c>
      <c r="W56" s="29">
        <f t="shared" si="44"/>
        <v>475672.69756052335</v>
      </c>
      <c r="X56" s="29">
        <f t="shared" si="36"/>
        <v>6197637.0950849336</v>
      </c>
      <c r="Y56" s="35">
        <f t="shared" si="45"/>
        <v>62.505196139856523</v>
      </c>
      <c r="Z56" s="36">
        <f t="shared" si="46"/>
        <v>8.3206909783347527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6962</v>
      </c>
      <c r="E57" s="49">
        <f t="shared" si="37"/>
        <v>5</v>
      </c>
      <c r="F57" s="3">
        <f t="shared" si="38"/>
        <v>7.1818442976156278E-4</v>
      </c>
      <c r="G57" s="2">
        <v>0.5</v>
      </c>
      <c r="H57" s="3">
        <f t="shared" si="39"/>
        <v>3.5844863431070328E-3</v>
      </c>
      <c r="I57" s="3">
        <f t="shared" si="40"/>
        <v>0.99641551365689296</v>
      </c>
      <c r="J57" s="5">
        <f t="shared" si="47"/>
        <v>98690.830232690103</v>
      </c>
      <c r="K57" s="5">
        <f t="shared" si="41"/>
        <v>353.75593315897237</v>
      </c>
      <c r="L57" s="5">
        <f t="shared" si="42"/>
        <v>492569.7613305531</v>
      </c>
      <c r="M57" s="5">
        <f t="shared" si="32"/>
        <v>6528054.5219480339</v>
      </c>
      <c r="N57" s="33">
        <f t="shared" si="43"/>
        <v>66.146515401242397</v>
      </c>
      <c r="O57" s="4"/>
      <c r="Q57" s="27" t="s">
        <v>40</v>
      </c>
      <c r="R57" s="29">
        <f t="shared" si="33"/>
        <v>98690.830232690103</v>
      </c>
      <c r="S57" s="29">
        <f t="shared" si="34"/>
        <v>492569.7613305531</v>
      </c>
      <c r="T57" s="35">
        <f t="shared" si="35"/>
        <v>66.146515401242397</v>
      </c>
      <c r="U57" s="42">
        <v>0.96170886472285344</v>
      </c>
      <c r="V57" s="43">
        <f>1-U57</f>
        <v>3.829113527714656E-2</v>
      </c>
      <c r="W57" s="29">
        <f t="shared" si="44"/>
        <v>473708.70596601308</v>
      </c>
      <c r="X57" s="29">
        <f t="shared" si="36"/>
        <v>5721964.3975244099</v>
      </c>
      <c r="Y57" s="35">
        <f t="shared" si="45"/>
        <v>57.978683369400621</v>
      </c>
      <c r="Z57" s="36">
        <f t="shared" si="46"/>
        <v>8.1678320318417761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7993</v>
      </c>
      <c r="E58" s="49">
        <f t="shared" si="37"/>
        <v>9</v>
      </c>
      <c r="F58" s="3">
        <f t="shared" si="38"/>
        <v>1.1259852370824471E-3</v>
      </c>
      <c r="G58" s="2">
        <v>0.5</v>
      </c>
      <c r="H58" s="3">
        <f t="shared" si="39"/>
        <v>5.6141226373900566E-3</v>
      </c>
      <c r="I58" s="3">
        <f t="shared" si="40"/>
        <v>0.99438587736260997</v>
      </c>
      <c r="J58" s="5">
        <f t="shared" si="47"/>
        <v>98337.07429953113</v>
      </c>
      <c r="K58" s="5">
        <f t="shared" si="41"/>
        <v>552.07639491970565</v>
      </c>
      <c r="L58" s="5">
        <f t="shared" si="42"/>
        <v>490305.18051035644</v>
      </c>
      <c r="M58" s="5">
        <f t="shared" si="32"/>
        <v>6035484.7606174806</v>
      </c>
      <c r="N58" s="33">
        <f t="shared" si="43"/>
        <v>61.375476173244842</v>
      </c>
      <c r="O58" s="4"/>
      <c r="Q58" s="27" t="s">
        <v>42</v>
      </c>
      <c r="R58" s="29">
        <f t="shared" si="33"/>
        <v>98337.07429953113</v>
      </c>
      <c r="S58" s="29">
        <f t="shared" si="34"/>
        <v>490305.18051035644</v>
      </c>
      <c r="T58" s="35">
        <f t="shared" si="35"/>
        <v>61.375476173244842</v>
      </c>
      <c r="U58" s="42">
        <v>0.96170886472285344</v>
      </c>
      <c r="V58" s="43">
        <f>1-U58</f>
        <v>3.829113527714656E-2</v>
      </c>
      <c r="W58" s="29">
        <f t="shared" si="44"/>
        <v>471530.83851634862</v>
      </c>
      <c r="X58" s="29">
        <f t="shared" si="36"/>
        <v>5248255.6915583964</v>
      </c>
      <c r="Y58" s="35">
        <f t="shared" si="45"/>
        <v>53.370061382672439</v>
      </c>
      <c r="Z58" s="36">
        <f t="shared" si="46"/>
        <v>8.0054147905724022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8103</v>
      </c>
      <c r="E59" s="49">
        <f t="shared" si="37"/>
        <v>7</v>
      </c>
      <c r="F59" s="3">
        <f t="shared" si="38"/>
        <v>8.6387757620634336E-4</v>
      </c>
      <c r="G59" s="2">
        <v>0.5</v>
      </c>
      <c r="H59" s="3">
        <f t="shared" si="39"/>
        <v>4.3100794286066134E-3</v>
      </c>
      <c r="I59" s="3">
        <f t="shared" si="40"/>
        <v>0.99568992057139338</v>
      </c>
      <c r="J59" s="5">
        <f t="shared" si="47"/>
        <v>97784.997904611431</v>
      </c>
      <c r="K59" s="5">
        <f t="shared" si="41"/>
        <v>421.46110789500653</v>
      </c>
      <c r="L59" s="5">
        <f t="shared" si="42"/>
        <v>487871.3367533196</v>
      </c>
      <c r="M59" s="5">
        <f t="shared" si="32"/>
        <v>5545179.5801071245</v>
      </c>
      <c r="N59" s="33">
        <f t="shared" si="43"/>
        <v>56.707876452750021</v>
      </c>
      <c r="O59" s="4"/>
      <c r="Q59" s="27" t="s">
        <v>44</v>
      </c>
      <c r="R59" s="29">
        <f t="shared" si="33"/>
        <v>97784.997904611431</v>
      </c>
      <c r="S59" s="29">
        <f t="shared" si="34"/>
        <v>487871.3367533196</v>
      </c>
      <c r="T59" s="35">
        <f t="shared" si="35"/>
        <v>56.707876452750021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469864.82978223212</v>
      </c>
      <c r="X59" s="29">
        <f t="shared" si="36"/>
        <v>4776724.8530420475</v>
      </c>
      <c r="Y59" s="35">
        <f t="shared" si="45"/>
        <v>48.84926067802045</v>
      </c>
      <c r="Z59" s="36">
        <f t="shared" si="46"/>
        <v>7.8586157747295715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7771</v>
      </c>
      <c r="E60" s="49">
        <f t="shared" si="37"/>
        <v>9</v>
      </c>
      <c r="F60" s="3">
        <f t="shared" si="38"/>
        <v>1.1581521039763223E-3</v>
      </c>
      <c r="G60" s="2">
        <v>0.5</v>
      </c>
      <c r="H60" s="3">
        <f t="shared" si="39"/>
        <v>5.7740424712901788E-3</v>
      </c>
      <c r="I60" s="3">
        <f t="shared" si="40"/>
        <v>0.99422595752870979</v>
      </c>
      <c r="J60" s="5">
        <f t="shared" si="47"/>
        <v>97363.53679671642</v>
      </c>
      <c r="K60" s="5">
        <f t="shared" si="41"/>
        <v>562.18119661926471</v>
      </c>
      <c r="L60" s="5">
        <f t="shared" si="42"/>
        <v>485412.23099203396</v>
      </c>
      <c r="M60" s="5">
        <f t="shared" si="32"/>
        <v>5057308.2433538046</v>
      </c>
      <c r="N60" s="33">
        <f t="shared" si="43"/>
        <v>51.942528073038964</v>
      </c>
      <c r="O60" s="4"/>
      <c r="Q60" s="27" t="s">
        <v>46</v>
      </c>
      <c r="R60" s="29">
        <f t="shared" si="33"/>
        <v>97363.53679671642</v>
      </c>
      <c r="S60" s="29">
        <f t="shared" si="34"/>
        <v>485412.23099203396</v>
      </c>
      <c r="T60" s="35">
        <f t="shared" si="35"/>
        <v>51.942528073038964</v>
      </c>
      <c r="U60" s="42">
        <v>0.95736753435116873</v>
      </c>
      <c r="V60" s="43">
        <f t="shared" si="48"/>
        <v>4.2632465648831275E-2</v>
      </c>
      <c r="W60" s="29">
        <f t="shared" si="44"/>
        <v>464717.91072874353</v>
      </c>
      <c r="X60" s="29">
        <f t="shared" si="36"/>
        <v>4306860.0232598158</v>
      </c>
      <c r="Y60" s="35">
        <f t="shared" si="45"/>
        <v>44.234835390707218</v>
      </c>
      <c r="Z60" s="36">
        <f t="shared" si="46"/>
        <v>7.7076926823317464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7991</v>
      </c>
      <c r="E61" s="49">
        <f t="shared" si="37"/>
        <v>11</v>
      </c>
      <c r="F61" s="3">
        <f t="shared" si="38"/>
        <v>1.3765486171943436E-3</v>
      </c>
      <c r="G61" s="2">
        <v>0.5</v>
      </c>
      <c r="H61" s="3">
        <f t="shared" si="39"/>
        <v>6.8591382428134931E-3</v>
      </c>
      <c r="I61" s="3">
        <f t="shared" si="40"/>
        <v>0.99314086175718652</v>
      </c>
      <c r="J61" s="5">
        <f t="shared" si="47"/>
        <v>96801.355600097158</v>
      </c>
      <c r="K61" s="5">
        <f t="shared" si="41"/>
        <v>663.97388015281456</v>
      </c>
      <c r="L61" s="5">
        <f t="shared" si="42"/>
        <v>482346.84330010373</v>
      </c>
      <c r="M61" s="5">
        <f t="shared" si="32"/>
        <v>4571896.0123617705</v>
      </c>
      <c r="N61" s="33">
        <f t="shared" si="43"/>
        <v>47.229669295635169</v>
      </c>
      <c r="O61" s="4"/>
      <c r="Q61" s="27" t="s">
        <v>48</v>
      </c>
      <c r="R61" s="29">
        <f t="shared" si="33"/>
        <v>96801.355600097158</v>
      </c>
      <c r="S61" s="29">
        <f t="shared" si="34"/>
        <v>482346.84330010373</v>
      </c>
      <c r="T61" s="35">
        <f t="shared" si="35"/>
        <v>47.229669295635169</v>
      </c>
      <c r="U61" s="42">
        <v>0.95681081085376496</v>
      </c>
      <c r="V61" s="43">
        <f t="shared" si="48"/>
        <v>4.3189189146235041E-2</v>
      </c>
      <c r="W61" s="29">
        <f t="shared" si="44"/>
        <v>461514.67425072618</v>
      </c>
      <c r="X61" s="29">
        <f t="shared" si="36"/>
        <v>3842142.1125310725</v>
      </c>
      <c r="Y61" s="35">
        <f t="shared" si="45"/>
        <v>39.690994911306966</v>
      </c>
      <c r="Z61" s="36">
        <f t="shared" si="46"/>
        <v>7.5386743843282034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9248</v>
      </c>
      <c r="E62" s="49">
        <f t="shared" si="37"/>
        <v>27</v>
      </c>
      <c r="F62" s="3">
        <f t="shared" si="38"/>
        <v>2.9195501730103807E-3</v>
      </c>
      <c r="G62" s="2">
        <v>0.5</v>
      </c>
      <c r="H62" s="3">
        <f t="shared" si="39"/>
        <v>1.4491975739359132E-2</v>
      </c>
      <c r="I62" s="3">
        <f t="shared" si="40"/>
        <v>0.98550802426064088</v>
      </c>
      <c r="J62" s="5">
        <f t="shared" si="47"/>
        <v>96137.381719944344</v>
      </c>
      <c r="K62" s="5">
        <f t="shared" si="41"/>
        <v>1393.2206035309416</v>
      </c>
      <c r="L62" s="5">
        <f t="shared" si="42"/>
        <v>477203.85709089437</v>
      </c>
      <c r="M62" s="5">
        <f t="shared" si="32"/>
        <v>4089549.1690616664</v>
      </c>
      <c r="N62" s="33">
        <f t="shared" si="43"/>
        <v>42.538595246694364</v>
      </c>
      <c r="O62" s="4"/>
      <c r="Q62" s="27" t="s">
        <v>50</v>
      </c>
      <c r="R62" s="29">
        <f t="shared" si="33"/>
        <v>96137.381719944344</v>
      </c>
      <c r="S62" s="29">
        <f t="shared" si="34"/>
        <v>477203.85709089437</v>
      </c>
      <c r="T62" s="35">
        <f t="shared" si="35"/>
        <v>42.538595246694364</v>
      </c>
      <c r="U62" s="42">
        <v>0.94800928093814252</v>
      </c>
      <c r="V62" s="43">
        <f t="shared" si="48"/>
        <v>5.1990719061857482E-2</v>
      </c>
      <c r="W62" s="29">
        <f t="shared" si="44"/>
        <v>452393.68542164686</v>
      </c>
      <c r="X62" s="29">
        <f t="shared" si="36"/>
        <v>3380627.4382803463</v>
      </c>
      <c r="Y62" s="35">
        <f t="shared" si="45"/>
        <v>35.164546587386546</v>
      </c>
      <c r="Z62" s="36">
        <f t="shared" si="46"/>
        <v>7.3740486593078174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9653</v>
      </c>
      <c r="E63" s="49">
        <f t="shared" si="37"/>
        <v>39</v>
      </c>
      <c r="F63" s="3">
        <f t="shared" si="38"/>
        <v>4.0401947581062882E-3</v>
      </c>
      <c r="G63" s="2">
        <v>0.5</v>
      </c>
      <c r="H63" s="3">
        <f t="shared" si="39"/>
        <v>1.999897441156864E-2</v>
      </c>
      <c r="I63" s="3">
        <f t="shared" si="40"/>
        <v>0.98000102558843138</v>
      </c>
      <c r="J63" s="5">
        <f t="shared" si="47"/>
        <v>94744.161116413408</v>
      </c>
      <c r="K63" s="5">
        <f t="shared" si="41"/>
        <v>1894.7860538126881</v>
      </c>
      <c r="L63" s="5">
        <f t="shared" si="42"/>
        <v>468983.84044753533</v>
      </c>
      <c r="M63" s="5">
        <f t="shared" si="32"/>
        <v>3612345.3119707718</v>
      </c>
      <c r="N63" s="33">
        <f t="shared" si="43"/>
        <v>38.127366049842749</v>
      </c>
      <c r="O63" s="4"/>
      <c r="Q63" s="27" t="s">
        <v>52</v>
      </c>
      <c r="R63" s="29">
        <f t="shared" si="33"/>
        <v>94744.161116413408</v>
      </c>
      <c r="S63" s="29">
        <f t="shared" si="34"/>
        <v>468983.84044753533</v>
      </c>
      <c r="T63" s="35">
        <f t="shared" si="35"/>
        <v>38.127366049842749</v>
      </c>
      <c r="U63" s="42">
        <v>0.94216194080535964</v>
      </c>
      <c r="V63" s="43">
        <f t="shared" si="48"/>
        <v>5.7838059194640357E-2</v>
      </c>
      <c r="W63" s="29">
        <f t="shared" si="44"/>
        <v>441858.72532240103</v>
      </c>
      <c r="X63" s="29">
        <f t="shared" si="36"/>
        <v>2928233.7528586993</v>
      </c>
      <c r="Y63" s="35">
        <f t="shared" si="45"/>
        <v>30.906746319287578</v>
      </c>
      <c r="Z63" s="36">
        <f t="shared" si="46"/>
        <v>7.2206197305551711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9881</v>
      </c>
      <c r="E64" s="49">
        <f t="shared" si="37"/>
        <v>51</v>
      </c>
      <c r="F64" s="3">
        <f t="shared" si="38"/>
        <v>5.1614209088148974E-3</v>
      </c>
      <c r="G64" s="2">
        <v>0.5</v>
      </c>
      <c r="H64" s="3">
        <f t="shared" si="39"/>
        <v>2.5478343408103111E-2</v>
      </c>
      <c r="I64" s="3">
        <f t="shared" si="40"/>
        <v>0.97452165659189693</v>
      </c>
      <c r="J64" s="5">
        <f t="shared" si="47"/>
        <v>92849.375062600724</v>
      </c>
      <c r="K64" s="5">
        <f t="shared" si="41"/>
        <v>2365.6482630727064</v>
      </c>
      <c r="L64" s="5">
        <f t="shared" si="42"/>
        <v>458332.75465532194</v>
      </c>
      <c r="M64" s="5">
        <f t="shared" si="32"/>
        <v>3143361.4715232365</v>
      </c>
      <c r="N64" s="33">
        <f t="shared" si="43"/>
        <v>33.85441710731952</v>
      </c>
      <c r="O64" s="4"/>
      <c r="Q64" s="27" t="s">
        <v>54</v>
      </c>
      <c r="R64" s="29">
        <f t="shared" si="33"/>
        <v>92849.375062600724</v>
      </c>
      <c r="S64" s="29">
        <f t="shared" si="34"/>
        <v>458332.75465532194</v>
      </c>
      <c r="T64" s="35">
        <f t="shared" si="35"/>
        <v>33.85441710731952</v>
      </c>
      <c r="U64" s="42">
        <v>0.92489605986448908</v>
      </c>
      <c r="V64" s="43">
        <f t="shared" si="48"/>
        <v>7.5103940135510916E-2</v>
      </c>
      <c r="W64" s="29">
        <f t="shared" si="44"/>
        <v>423910.15888754482</v>
      </c>
      <c r="X64" s="29">
        <f t="shared" si="36"/>
        <v>2486375.0275362981</v>
      </c>
      <c r="Y64" s="35">
        <f t="shared" si="45"/>
        <v>26.778586564098458</v>
      </c>
      <c r="Z64" s="36">
        <f t="shared" si="46"/>
        <v>7.0758305432210626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8328</v>
      </c>
      <c r="E65" s="49">
        <f t="shared" si="37"/>
        <v>35</v>
      </c>
      <c r="F65" s="3">
        <f t="shared" si="38"/>
        <v>4.2026897214217096E-3</v>
      </c>
      <c r="G65" s="2">
        <v>0.5</v>
      </c>
      <c r="H65" s="3">
        <f t="shared" si="39"/>
        <v>2.0794961677856334E-2</v>
      </c>
      <c r="I65" s="3">
        <f t="shared" si="40"/>
        <v>0.97920503832214367</v>
      </c>
      <c r="J65" s="5">
        <f t="shared" si="47"/>
        <v>90483.726799528027</v>
      </c>
      <c r="K65" s="5">
        <f t="shared" si="41"/>
        <v>1881.6056312658075</v>
      </c>
      <c r="L65" s="5">
        <f t="shared" si="42"/>
        <v>447714.61991947563</v>
      </c>
      <c r="M65" s="5">
        <f t="shared" si="32"/>
        <v>2685028.7168679144</v>
      </c>
      <c r="N65" s="33">
        <f t="shared" si="43"/>
        <v>29.674161441391025</v>
      </c>
      <c r="O65" s="4"/>
      <c r="Q65" s="27" t="s">
        <v>56</v>
      </c>
      <c r="R65" s="29">
        <f t="shared" si="33"/>
        <v>90483.726799528027</v>
      </c>
      <c r="S65" s="29">
        <f t="shared" si="34"/>
        <v>447714.61991947563</v>
      </c>
      <c r="T65" s="35">
        <f t="shared" si="35"/>
        <v>29.674161441391025</v>
      </c>
      <c r="U65" s="42">
        <v>0.89970667843387275</v>
      </c>
      <c r="V65" s="43">
        <f t="shared" si="48"/>
        <v>0.10029332156612725</v>
      </c>
      <c r="W65" s="29">
        <f t="shared" si="44"/>
        <v>402811.8335740352</v>
      </c>
      <c r="X65" s="29">
        <f t="shared" si="36"/>
        <v>2062464.8686487533</v>
      </c>
      <c r="Y65" s="35">
        <f t="shared" si="45"/>
        <v>22.793765703508925</v>
      </c>
      <c r="Z65" s="36">
        <f t="shared" si="46"/>
        <v>6.8803957378821003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6569</v>
      </c>
      <c r="E66" s="49">
        <f t="shared" si="37"/>
        <v>59</v>
      </c>
      <c r="F66" s="3">
        <f t="shared" si="38"/>
        <v>8.9815801491855678E-3</v>
      </c>
      <c r="G66" s="2">
        <v>0.5</v>
      </c>
      <c r="H66" s="3">
        <f t="shared" si="39"/>
        <v>4.3921685401622869E-2</v>
      </c>
      <c r="I66" s="3">
        <f t="shared" si="40"/>
        <v>0.95607831459837711</v>
      </c>
      <c r="J66" s="5">
        <f t="shared" si="47"/>
        <v>88602.121168262223</v>
      </c>
      <c r="K66" s="5">
        <f t="shared" si="41"/>
        <v>3891.5544918688834</v>
      </c>
      <c r="L66" s="5">
        <f t="shared" si="42"/>
        <v>433281.71961163892</v>
      </c>
      <c r="M66" s="5">
        <f t="shared" si="32"/>
        <v>2237314.0969484388</v>
      </c>
      <c r="N66" s="33">
        <f t="shared" si="43"/>
        <v>25.251247571145704</v>
      </c>
      <c r="O66" s="4"/>
      <c r="Q66" s="27" t="s">
        <v>58</v>
      </c>
      <c r="R66" s="29">
        <f t="shared" si="33"/>
        <v>88602.121168262223</v>
      </c>
      <c r="S66" s="29">
        <f t="shared" si="34"/>
        <v>433281.71961163892</v>
      </c>
      <c r="T66" s="35">
        <f t="shared" si="35"/>
        <v>25.251247571145704</v>
      </c>
      <c r="U66" s="42">
        <v>0.86438699185239576</v>
      </c>
      <c r="V66" s="43">
        <f t="shared" si="48"/>
        <v>0.13561300814760424</v>
      </c>
      <c r="W66" s="29">
        <f t="shared" si="44"/>
        <v>374523.08223973773</v>
      </c>
      <c r="X66" s="29">
        <f t="shared" si="36"/>
        <v>1659653.0350747181</v>
      </c>
      <c r="Y66" s="35">
        <f t="shared" si="45"/>
        <v>18.731527114603832</v>
      </c>
      <c r="Z66" s="36">
        <f t="shared" si="46"/>
        <v>6.5197204565418723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4808</v>
      </c>
      <c r="E67" s="49">
        <f t="shared" si="37"/>
        <v>68</v>
      </c>
      <c r="F67" s="3">
        <f t="shared" si="38"/>
        <v>1.4143094841930116E-2</v>
      </c>
      <c r="G67" s="2">
        <v>0.5</v>
      </c>
      <c r="H67" s="3">
        <f t="shared" si="39"/>
        <v>6.8300522298111691E-2</v>
      </c>
      <c r="I67" s="3">
        <f t="shared" si="40"/>
        <v>0.93169947770188832</v>
      </c>
      <c r="J67" s="5">
        <f t="shared" si="47"/>
        <v>84710.56667639334</v>
      </c>
      <c r="K67" s="5">
        <f t="shared" si="41"/>
        <v>5785.7759481666808</v>
      </c>
      <c r="L67" s="5">
        <f t="shared" si="42"/>
        <v>409088.39351155004</v>
      </c>
      <c r="M67" s="5">
        <f t="shared" si="32"/>
        <v>1804032.3773367999</v>
      </c>
      <c r="N67" s="33">
        <f t="shared" si="43"/>
        <v>21.296426740107471</v>
      </c>
      <c r="O67" s="4"/>
      <c r="Q67" s="27" t="s">
        <v>60</v>
      </c>
      <c r="R67" s="29">
        <f t="shared" si="33"/>
        <v>84710.56667639334</v>
      </c>
      <c r="S67" s="29">
        <f t="shared" si="34"/>
        <v>409088.39351155004</v>
      </c>
      <c r="T67" s="35">
        <f t="shared" si="35"/>
        <v>21.296426740107471</v>
      </c>
      <c r="U67" s="42">
        <v>0.82345390469096191</v>
      </c>
      <c r="V67" s="43">
        <f t="shared" si="48"/>
        <v>0.17654609530903809</v>
      </c>
      <c r="W67" s="29">
        <f t="shared" si="44"/>
        <v>336865.43500083865</v>
      </c>
      <c r="X67" s="29">
        <f t="shared" si="36"/>
        <v>1285129.9528349803</v>
      </c>
      <c r="Y67" s="35">
        <f t="shared" si="45"/>
        <v>15.17083409138748</v>
      </c>
      <c r="Z67" s="36">
        <f t="shared" si="46"/>
        <v>6.1255926487199908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3804</v>
      </c>
      <c r="E68" s="49">
        <f t="shared" si="37"/>
        <v>73</v>
      </c>
      <c r="F68" s="3">
        <f t="shared" si="38"/>
        <v>1.9190325972660356E-2</v>
      </c>
      <c r="G68" s="2">
        <v>0.5</v>
      </c>
      <c r="H68" s="3">
        <f t="shared" si="39"/>
        <v>9.1559011664367224E-2</v>
      </c>
      <c r="I68" s="3">
        <f t="shared" si="40"/>
        <v>0.9084409883356328</v>
      </c>
      <c r="J68" s="5">
        <f t="shared" si="47"/>
        <v>78924.790728226668</v>
      </c>
      <c r="K68" s="5">
        <f t="shared" si="41"/>
        <v>7226.2758348934476</v>
      </c>
      <c r="L68" s="5">
        <f t="shared" si="42"/>
        <v>376558.26405389979</v>
      </c>
      <c r="M68" s="5">
        <f t="shared" si="32"/>
        <v>1394943.9838252498</v>
      </c>
      <c r="N68" s="33">
        <f t="shared" si="43"/>
        <v>17.674345043608231</v>
      </c>
      <c r="O68" s="4"/>
      <c r="Q68" s="27" t="s">
        <v>62</v>
      </c>
      <c r="R68" s="29">
        <f t="shared" si="33"/>
        <v>78924.790728226668</v>
      </c>
      <c r="S68" s="29">
        <f t="shared" si="34"/>
        <v>376558.26405389979</v>
      </c>
      <c r="T68" s="35">
        <f t="shared" si="35"/>
        <v>17.674345043608231</v>
      </c>
      <c r="U68" s="42">
        <v>0.7557222850963411</v>
      </c>
      <c r="V68" s="43">
        <f t="shared" si="48"/>
        <v>0.2442777149036589</v>
      </c>
      <c r="W68" s="29">
        <f t="shared" si="44"/>
        <v>284573.47178272455</v>
      </c>
      <c r="X68" s="29">
        <f t="shared" si="36"/>
        <v>948264.51783414162</v>
      </c>
      <c r="Y68" s="35">
        <f t="shared" si="45"/>
        <v>12.014786597273856</v>
      </c>
      <c r="Z68" s="36">
        <f t="shared" si="46"/>
        <v>5.6595584463343744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2540</v>
      </c>
      <c r="E69" s="49">
        <f t="shared" si="37"/>
        <v>91</v>
      </c>
      <c r="F69" s="3">
        <f t="shared" si="38"/>
        <v>3.582677165354331E-2</v>
      </c>
      <c r="G69" s="2">
        <v>0.5</v>
      </c>
      <c r="H69" s="3">
        <f t="shared" si="39"/>
        <v>0.16440831074977416</v>
      </c>
      <c r="I69" s="3">
        <f t="shared" si="40"/>
        <v>0.83559168925022587</v>
      </c>
      <c r="J69" s="5">
        <f t="shared" si="47"/>
        <v>71698.514893333224</v>
      </c>
      <c r="K69" s="5">
        <f t="shared" si="41"/>
        <v>11787.831716880439</v>
      </c>
      <c r="L69" s="5">
        <f t="shared" si="42"/>
        <v>329022.995174465</v>
      </c>
      <c r="M69" s="5">
        <f t="shared" si="32"/>
        <v>1018385.71977135</v>
      </c>
      <c r="N69" s="33">
        <f t="shared" si="43"/>
        <v>14.203721252614718</v>
      </c>
      <c r="O69" s="4"/>
      <c r="Q69" s="27" t="s">
        <v>64</v>
      </c>
      <c r="R69" s="29">
        <f t="shared" si="33"/>
        <v>71698.514893333224</v>
      </c>
      <c r="S69" s="29">
        <f t="shared" si="34"/>
        <v>329022.995174465</v>
      </c>
      <c r="T69" s="35">
        <f t="shared" si="35"/>
        <v>14.203721252614718</v>
      </c>
      <c r="U69" s="42">
        <v>0.69850988448397933</v>
      </c>
      <c r="V69" s="43">
        <f t="shared" si="48"/>
        <v>0.30149011551602067</v>
      </c>
      <c r="W69" s="29">
        <f t="shared" si="44"/>
        <v>229825.81435188843</v>
      </c>
      <c r="X69" s="29">
        <f t="shared" si="36"/>
        <v>663691.04605141701</v>
      </c>
      <c r="Y69" s="35">
        <f t="shared" si="45"/>
        <v>9.2566916767913323</v>
      </c>
      <c r="Z69" s="36">
        <f t="shared" si="46"/>
        <v>4.947029575823386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1809</v>
      </c>
      <c r="E70" s="49">
        <f t="shared" si="37"/>
        <v>90</v>
      </c>
      <c r="F70" s="3">
        <f t="shared" si="38"/>
        <v>4.975124378109453E-2</v>
      </c>
      <c r="G70" s="2">
        <v>0.5</v>
      </c>
      <c r="H70" s="3">
        <f t="shared" si="39"/>
        <v>0.22123893805309736</v>
      </c>
      <c r="I70" s="3">
        <f t="shared" si="40"/>
        <v>0.77876106194690264</v>
      </c>
      <c r="J70" s="5">
        <f t="shared" si="47"/>
        <v>59910.683176452789</v>
      </c>
      <c r="K70" s="5">
        <f t="shared" si="41"/>
        <v>13254.57592399398</v>
      </c>
      <c r="L70" s="5">
        <f t="shared" si="42"/>
        <v>266416.97607227898</v>
      </c>
      <c r="M70" s="5">
        <f t="shared" si="32"/>
        <v>689362.72459688503</v>
      </c>
      <c r="N70" s="33">
        <f t="shared" si="43"/>
        <v>11.506507488264317</v>
      </c>
      <c r="O70" s="4"/>
      <c r="Q70" s="27" t="s">
        <v>66</v>
      </c>
      <c r="R70" s="29">
        <f t="shared" si="33"/>
        <v>59910.683176452789</v>
      </c>
      <c r="S70" s="29">
        <f t="shared" si="34"/>
        <v>266416.97607227898</v>
      </c>
      <c r="T70" s="35">
        <f t="shared" si="35"/>
        <v>11.506507488264317</v>
      </c>
      <c r="U70" s="42">
        <v>0.67065690345363116</v>
      </c>
      <c r="V70" s="43">
        <f t="shared" si="48"/>
        <v>0.32934309654636884</v>
      </c>
      <c r="W70" s="29">
        <f t="shared" si="44"/>
        <v>178674.38420011476</v>
      </c>
      <c r="X70" s="29">
        <f t="shared" si="36"/>
        <v>433865.23169952852</v>
      </c>
      <c r="Y70" s="35">
        <f t="shared" si="45"/>
        <v>7.2418675384101494</v>
      </c>
      <c r="Z70" s="36">
        <f t="shared" si="46"/>
        <v>4.2646399498541676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1070</v>
      </c>
      <c r="E71" s="49">
        <f t="shared" si="49"/>
        <v>82</v>
      </c>
      <c r="F71" s="3">
        <f t="shared" si="38"/>
        <v>7.6635514018691592E-2</v>
      </c>
      <c r="G71" s="2">
        <v>0.5</v>
      </c>
      <c r="H71" s="3">
        <f t="shared" si="39"/>
        <v>0.32156862745098042</v>
      </c>
      <c r="I71" s="3">
        <f t="shared" si="40"/>
        <v>0.67843137254901964</v>
      </c>
      <c r="J71" s="5">
        <f t="shared" si="47"/>
        <v>46656.107252458809</v>
      </c>
      <c r="K71" s="5">
        <f t="shared" si="41"/>
        <v>15003.140371378911</v>
      </c>
      <c r="L71" s="5">
        <f t="shared" si="42"/>
        <v>195772.68533384675</v>
      </c>
      <c r="M71" s="5">
        <f>L71+M72</f>
        <v>422945.748524606</v>
      </c>
      <c r="N71" s="33">
        <f t="shared" si="43"/>
        <v>9.0651743883394058</v>
      </c>
      <c r="O71" s="4"/>
      <c r="Q71" s="27" t="s">
        <v>68</v>
      </c>
      <c r="R71" s="29">
        <f t="shared" si="33"/>
        <v>46656.107252458809</v>
      </c>
      <c r="S71" s="29">
        <f t="shared" si="34"/>
        <v>195772.68533384675</v>
      </c>
      <c r="T71" s="35">
        <f t="shared" si="35"/>
        <v>9.0651743883394058</v>
      </c>
      <c r="U71" s="42">
        <v>0.63527807449444496</v>
      </c>
      <c r="V71" s="43">
        <f t="shared" si="48"/>
        <v>0.36472192550555504</v>
      </c>
      <c r="W71" s="29">
        <f t="shared" si="44"/>
        <v>124370.09457749303</v>
      </c>
      <c r="X71" s="29">
        <f>X72+W71</f>
        <v>255190.84749941377</v>
      </c>
      <c r="Y71" s="35">
        <f t="shared" si="45"/>
        <v>5.4696129301692871</v>
      </c>
      <c r="Z71" s="36">
        <f t="shared" si="46"/>
        <v>3.5955614581701187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811</v>
      </c>
      <c r="E72" s="50">
        <f t="shared" si="49"/>
        <v>113</v>
      </c>
      <c r="F72" s="17">
        <f t="shared" si="38"/>
        <v>0.13933415536374846</v>
      </c>
      <c r="G72" s="12"/>
      <c r="H72" s="17">
        <v>1</v>
      </c>
      <c r="I72" s="17">
        <f t="shared" si="40"/>
        <v>0</v>
      </c>
      <c r="J72" s="21">
        <f t="shared" si="47"/>
        <v>31652.966881079898</v>
      </c>
      <c r="K72" s="21">
        <f t="shared" si="41"/>
        <v>31652.966881079898</v>
      </c>
      <c r="L72" s="21">
        <f>K72/F72</f>
        <v>227173.06319075925</v>
      </c>
      <c r="M72" s="21">
        <f>L72</f>
        <v>227173.06319075925</v>
      </c>
      <c r="N72" s="34">
        <f t="shared" si="43"/>
        <v>7.1769911504424773</v>
      </c>
      <c r="O72" s="4"/>
      <c r="Q72" s="30" t="s">
        <v>69</v>
      </c>
      <c r="R72" s="31">
        <f t="shared" si="33"/>
        <v>31652.966881079898</v>
      </c>
      <c r="S72" s="31">
        <f t="shared" si="34"/>
        <v>227173.06319075925</v>
      </c>
      <c r="T72" s="38">
        <f t="shared" si="35"/>
        <v>7.1769911504424773</v>
      </c>
      <c r="U72" s="44">
        <v>0.57586384179742911</v>
      </c>
      <c r="V72" s="45">
        <f t="shared" si="48"/>
        <v>0.42413615820257089</v>
      </c>
      <c r="W72" s="31">
        <f t="shared" si="44"/>
        <v>130820.75292192075</v>
      </c>
      <c r="X72" s="31">
        <f>W72</f>
        <v>130820.75292192075</v>
      </c>
      <c r="Y72" s="38">
        <f t="shared" si="45"/>
        <v>4.1329696964399556</v>
      </c>
      <c r="Z72" s="37">
        <f t="shared" si="46"/>
        <v>3.0440214540025217</v>
      </c>
    </row>
    <row r="73" spans="1:26" s="2" customFormat="1" ht="13.2">
      <c r="B73" s="2" t="s">
        <v>70</v>
      </c>
      <c r="D73" s="25">
        <f>SUM(D54:D72)</f>
        <v>110082</v>
      </c>
      <c r="E73" s="25">
        <f>SUM(E54:E72)</f>
        <v>785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72.020849339032381</v>
      </c>
      <c r="F78" s="55">
        <f>$Y$4</f>
        <v>65.33296376334107</v>
      </c>
      <c r="G78" s="55">
        <f>E78-F78</f>
        <v>6.6878855756913111</v>
      </c>
    </row>
    <row r="79" spans="1:26" s="52" customFormat="1" ht="17.399999999999999">
      <c r="C79" s="53" t="s">
        <v>85</v>
      </c>
      <c r="D79" s="54">
        <v>0</v>
      </c>
      <c r="E79" s="55">
        <f>$N$29</f>
        <v>78.642624840851113</v>
      </c>
      <c r="F79" s="55">
        <f>$Y$29</f>
        <v>69.668632588639738</v>
      </c>
      <c r="G79" s="55">
        <f t="shared" ref="G79:G80" si="50">E79-F79</f>
        <v>8.9739922522113744</v>
      </c>
    </row>
    <row r="80" spans="1:26" s="52" customFormat="1" ht="17.399999999999999">
      <c r="C80" s="53" t="s">
        <v>86</v>
      </c>
      <c r="D80" s="54">
        <v>0</v>
      </c>
      <c r="E80" s="55">
        <f>$N$54</f>
        <v>75.193884386976137</v>
      </c>
      <c r="F80" s="55">
        <f>$Y$54</f>
        <v>66.753390131629089</v>
      </c>
      <c r="G80" s="55">
        <f t="shared" si="50"/>
        <v>8.4404942553470477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61" workbookViewId="0">
      <selection activeCell="E84" sqref="E84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>
      <c r="A4" s="2">
        <v>1</v>
      </c>
      <c r="B4" s="1">
        <v>0</v>
      </c>
      <c r="C4" s="1">
        <v>1</v>
      </c>
      <c r="D4">
        <v>531</v>
      </c>
      <c r="E4" s="51">
        <v>2</v>
      </c>
      <c r="F4" s="3">
        <f>E4/D4</f>
        <v>3.766478342749529E-3</v>
      </c>
      <c r="G4" s="2">
        <v>0.3</v>
      </c>
      <c r="H4" s="18">
        <f>C4*F4/(1+(1-G4)*C4*F4)</f>
        <v>3.7565740045078888E-3</v>
      </c>
      <c r="I4" s="18">
        <f>1-H4</f>
        <v>0.99624342599549209</v>
      </c>
      <c r="J4" s="41">
        <v>100000</v>
      </c>
      <c r="K4" s="20">
        <f>J4*H4</f>
        <v>375.65740045078888</v>
      </c>
      <c r="L4" s="20">
        <f>C4*(J5+G4*K4)</f>
        <v>99737.039819684447</v>
      </c>
      <c r="M4" s="5">
        <f t="shared" ref="M4:M20" si="0">L4+M5</f>
        <v>7265321.0048500421</v>
      </c>
      <c r="N4" s="32">
        <f>M4/J4</f>
        <v>72.653210048500426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99737.039819684447</v>
      </c>
      <c r="T4" s="35">
        <f t="shared" ref="T4:T22" si="3">N4</f>
        <v>72.653210048500426</v>
      </c>
      <c r="U4" s="42">
        <v>0.96680194174873568</v>
      </c>
      <c r="V4" s="43">
        <f>1-U4</f>
        <v>3.3198058251264317E-2</v>
      </c>
      <c r="W4" s="29">
        <f>S4*U4</f>
        <v>96425.963761941894</v>
      </c>
      <c r="X4" s="29">
        <f t="shared" ref="X4:X20" si="4">X5+W4</f>
        <v>6586481.4580514617</v>
      </c>
      <c r="Y4" s="40">
        <f>X4/R4</f>
        <v>65.864814580514619</v>
      </c>
      <c r="Z4" s="36">
        <f>T4-Y4</f>
        <v>6.7883954679858078</v>
      </c>
    </row>
    <row r="5" spans="1:26" s="2" customFormat="1">
      <c r="A5" s="2">
        <v>2</v>
      </c>
      <c r="B5" s="1" t="s">
        <v>35</v>
      </c>
      <c r="C5" s="1">
        <v>4</v>
      </c>
      <c r="D5">
        <v>2532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99624.342599549214</v>
      </c>
      <c r="K5" s="5">
        <f t="shared" ref="K5:K22" si="8">J5*H5</f>
        <v>0</v>
      </c>
      <c r="L5" s="5">
        <f t="shared" ref="L5:L21" si="9">C5*(J6+G5*K5)</f>
        <v>398497.37039819686</v>
      </c>
      <c r="M5" s="5">
        <f t="shared" si="0"/>
        <v>7165583.9650303572</v>
      </c>
      <c r="N5" s="33">
        <f t="shared" ref="N5:N22" si="10">M5/J5</f>
        <v>71.926035124098078</v>
      </c>
      <c r="O5" s="4"/>
      <c r="Q5" s="27" t="s">
        <v>36</v>
      </c>
      <c r="R5" s="29">
        <f t="shared" si="1"/>
        <v>99624.342599549214</v>
      </c>
      <c r="S5" s="29">
        <f t="shared" si="2"/>
        <v>398497.37039819686</v>
      </c>
      <c r="T5" s="35">
        <f t="shared" si="3"/>
        <v>71.926035124098078</v>
      </c>
      <c r="U5" s="42">
        <v>0.96680194174873568</v>
      </c>
      <c r="V5" s="43">
        <f>1-U5</f>
        <v>3.3198058251264317E-2</v>
      </c>
      <c r="W5" s="29">
        <f t="shared" ref="W5:W22" si="11">S5*U5</f>
        <v>385268.03148274188</v>
      </c>
      <c r="X5" s="29">
        <f t="shared" si="4"/>
        <v>6490055.4942895202</v>
      </c>
      <c r="Y5" s="35">
        <f t="shared" ref="Y5:Y22" si="12">X5/R5</f>
        <v>65.145278000749258</v>
      </c>
      <c r="Z5" s="36">
        <f t="shared" ref="Z5:Z22" si="13">T5-Y5</f>
        <v>6.7807571233488204</v>
      </c>
    </row>
    <row r="6" spans="1:26" s="2" customFormat="1">
      <c r="A6" s="2">
        <v>3</v>
      </c>
      <c r="B6" s="1" t="s">
        <v>37</v>
      </c>
      <c r="C6" s="1">
        <v>5</v>
      </c>
      <c r="D6">
        <v>3379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99624.342599549214</v>
      </c>
      <c r="K6" s="5">
        <f t="shared" si="8"/>
        <v>0</v>
      </c>
      <c r="L6" s="5">
        <f t="shared" si="9"/>
        <v>498121.71299774607</v>
      </c>
      <c r="M6" s="5">
        <f t="shared" si="0"/>
        <v>6767086.5946321608</v>
      </c>
      <c r="N6" s="33">
        <f t="shared" si="10"/>
        <v>67.926035124098078</v>
      </c>
      <c r="O6" s="4"/>
      <c r="Q6" s="27" t="s">
        <v>38</v>
      </c>
      <c r="R6" s="29">
        <f t="shared" si="1"/>
        <v>99624.342599549214</v>
      </c>
      <c r="S6" s="29">
        <f t="shared" si="2"/>
        <v>498121.71299774607</v>
      </c>
      <c r="T6" s="35">
        <f t="shared" si="3"/>
        <v>67.926035124098078</v>
      </c>
      <c r="U6" s="42">
        <v>0.96680194174873568</v>
      </c>
      <c r="V6" s="43">
        <f>1-U6</f>
        <v>3.3198058251264317E-2</v>
      </c>
      <c r="W6" s="29">
        <f t="shared" si="11"/>
        <v>481585.0393534273</v>
      </c>
      <c r="X6" s="29">
        <f t="shared" si="4"/>
        <v>6104787.462806778</v>
      </c>
      <c r="Y6" s="35">
        <f t="shared" si="12"/>
        <v>61.278070233754306</v>
      </c>
      <c r="Z6" s="36">
        <f t="shared" si="13"/>
        <v>6.647964890343772</v>
      </c>
    </row>
    <row r="7" spans="1:26" s="2" customFormat="1">
      <c r="A7" s="2">
        <v>4</v>
      </c>
      <c r="B7" s="1" t="s">
        <v>39</v>
      </c>
      <c r="C7" s="1">
        <v>5</v>
      </c>
      <c r="D7">
        <v>3482</v>
      </c>
      <c r="E7" s="51">
        <v>4</v>
      </c>
      <c r="F7" s="3">
        <f t="shared" si="5"/>
        <v>1.1487650775416428E-3</v>
      </c>
      <c r="G7" s="2">
        <v>0.5</v>
      </c>
      <c r="H7" s="3">
        <f t="shared" si="6"/>
        <v>5.7273768613974804E-3</v>
      </c>
      <c r="I7" s="3">
        <f t="shared" si="7"/>
        <v>0.99427262313860254</v>
      </c>
      <c r="J7" s="5">
        <f t="shared" si="14"/>
        <v>99624.342599549214</v>
      </c>
      <c r="K7" s="5">
        <f t="shared" si="8"/>
        <v>570.58615463659351</v>
      </c>
      <c r="L7" s="5">
        <f t="shared" si="9"/>
        <v>496695.24761115463</v>
      </c>
      <c r="M7" s="5">
        <f t="shared" si="0"/>
        <v>6268964.8816344151</v>
      </c>
      <c r="N7" s="33">
        <f t="shared" si="10"/>
        <v>62.926035124098085</v>
      </c>
      <c r="O7" s="4"/>
      <c r="Q7" s="27" t="s">
        <v>40</v>
      </c>
      <c r="R7" s="29">
        <f t="shared" si="1"/>
        <v>99624.342599549214</v>
      </c>
      <c r="S7" s="29">
        <f t="shared" si="2"/>
        <v>496695.24761115463</v>
      </c>
      <c r="T7" s="35">
        <f t="shared" si="3"/>
        <v>62.926035124098085</v>
      </c>
      <c r="U7" s="42">
        <v>0.96680194174873568</v>
      </c>
      <c r="V7" s="43">
        <f>1-U7</f>
        <v>3.3198058251264317E-2</v>
      </c>
      <c r="W7" s="29">
        <f t="shared" si="11"/>
        <v>480205.92984783335</v>
      </c>
      <c r="X7" s="29">
        <f t="shared" si="4"/>
        <v>5623202.4234533506</v>
      </c>
      <c r="Y7" s="35">
        <f t="shared" si="12"/>
        <v>56.444060525010627</v>
      </c>
      <c r="Z7" s="36">
        <f t="shared" si="13"/>
        <v>6.481974599087458</v>
      </c>
    </row>
    <row r="8" spans="1:26" s="2" customFormat="1">
      <c r="A8" s="2">
        <v>5</v>
      </c>
      <c r="B8" s="1" t="s">
        <v>41</v>
      </c>
      <c r="C8" s="1">
        <v>5</v>
      </c>
      <c r="D8">
        <v>4056</v>
      </c>
      <c r="E8" s="51">
        <v>9</v>
      </c>
      <c r="F8" s="3">
        <f t="shared" si="5"/>
        <v>2.2189349112426036E-3</v>
      </c>
      <c r="G8" s="2">
        <v>0.5</v>
      </c>
      <c r="H8" s="3">
        <f t="shared" si="6"/>
        <v>1.1033468186833395E-2</v>
      </c>
      <c r="I8" s="3">
        <f t="shared" si="7"/>
        <v>0.98896653181316663</v>
      </c>
      <c r="J8" s="5">
        <f t="shared" si="14"/>
        <v>99053.756444912622</v>
      </c>
      <c r="K8" s="5">
        <f t="shared" si="8"/>
        <v>1092.9064705212868</v>
      </c>
      <c r="L8" s="5">
        <f t="shared" si="9"/>
        <v>492536.51604825992</v>
      </c>
      <c r="M8" s="5">
        <f t="shared" si="0"/>
        <v>5772269.6340232603</v>
      </c>
      <c r="N8" s="33">
        <f t="shared" si="10"/>
        <v>58.274111363292199</v>
      </c>
      <c r="O8" s="4"/>
      <c r="Q8" s="27" t="s">
        <v>42</v>
      </c>
      <c r="R8" s="29">
        <f t="shared" si="1"/>
        <v>99053.756444912622</v>
      </c>
      <c r="S8" s="29">
        <f t="shared" si="2"/>
        <v>492536.51604825992</v>
      </c>
      <c r="T8" s="35">
        <f t="shared" si="3"/>
        <v>58.274111363292199</v>
      </c>
      <c r="U8" s="42">
        <v>0.96680194174873568</v>
      </c>
      <c r="V8" s="43">
        <f>1-U8</f>
        <v>3.3198058251264317E-2</v>
      </c>
      <c r="W8" s="29">
        <f t="shared" si="11"/>
        <v>476185.26009761501</v>
      </c>
      <c r="X8" s="29">
        <f t="shared" si="4"/>
        <v>5142996.4936055169</v>
      </c>
      <c r="Y8" s="35">
        <f t="shared" si="12"/>
        <v>51.921266574738368</v>
      </c>
      <c r="Z8" s="36">
        <f t="shared" si="13"/>
        <v>6.3528447885538313</v>
      </c>
    </row>
    <row r="9" spans="1:26" s="2" customFormat="1">
      <c r="A9" s="2">
        <v>6</v>
      </c>
      <c r="B9" s="1" t="s">
        <v>43</v>
      </c>
      <c r="C9" s="1">
        <v>5</v>
      </c>
      <c r="D9">
        <v>4095</v>
      </c>
      <c r="E9" s="51">
        <v>8</v>
      </c>
      <c r="F9" s="3">
        <f t="shared" si="5"/>
        <v>1.9536019536019536E-3</v>
      </c>
      <c r="G9" s="2">
        <v>0.5</v>
      </c>
      <c r="H9" s="3">
        <f t="shared" si="6"/>
        <v>9.7205346294046181E-3</v>
      </c>
      <c r="I9" s="3">
        <f t="shared" si="7"/>
        <v>0.99027946537059541</v>
      </c>
      <c r="J9" s="5">
        <f t="shared" si="14"/>
        <v>97960.849974391342</v>
      </c>
      <c r="K9" s="5">
        <f t="shared" si="8"/>
        <v>952.23183450198155</v>
      </c>
      <c r="L9" s="5">
        <f t="shared" si="9"/>
        <v>487423.67028570181</v>
      </c>
      <c r="M9" s="5">
        <f t="shared" si="0"/>
        <v>5279733.1179750003</v>
      </c>
      <c r="N9" s="33">
        <f t="shared" si="10"/>
        <v>53.896358793897903</v>
      </c>
      <c r="O9" s="4"/>
      <c r="Q9" s="27" t="s">
        <v>44</v>
      </c>
      <c r="R9" s="29">
        <f t="shared" si="1"/>
        <v>97960.849974391342</v>
      </c>
      <c r="S9" s="29">
        <f t="shared" si="2"/>
        <v>487423.67028570181</v>
      </c>
      <c r="T9" s="35">
        <f t="shared" si="3"/>
        <v>53.896358793897903</v>
      </c>
      <c r="U9" s="42">
        <v>0.9555940589531835</v>
      </c>
      <c r="V9" s="43">
        <f t="shared" ref="V9:V22" si="15">1-U9</f>
        <v>4.4405941046816499E-2</v>
      </c>
      <c r="W9" s="29">
        <f t="shared" si="11"/>
        <v>465779.16351817199</v>
      </c>
      <c r="X9" s="29">
        <f t="shared" si="4"/>
        <v>4666811.2335079014</v>
      </c>
      <c r="Y9" s="35">
        <f t="shared" si="12"/>
        <v>47.639554319178394</v>
      </c>
      <c r="Z9" s="36">
        <f t="shared" si="13"/>
        <v>6.2568044747195088</v>
      </c>
    </row>
    <row r="10" spans="1:26" s="2" customFormat="1">
      <c r="A10" s="2">
        <v>7</v>
      </c>
      <c r="B10" s="1" t="s">
        <v>45</v>
      </c>
      <c r="C10" s="1">
        <v>5</v>
      </c>
      <c r="D10">
        <v>4060</v>
      </c>
      <c r="E10" s="51">
        <v>12</v>
      </c>
      <c r="F10" s="3">
        <f t="shared" si="5"/>
        <v>2.9556650246305421E-3</v>
      </c>
      <c r="G10" s="2">
        <v>0.5</v>
      </c>
      <c r="H10" s="3">
        <f t="shared" si="6"/>
        <v>1.466992665036675E-2</v>
      </c>
      <c r="I10" s="3">
        <f t="shared" si="7"/>
        <v>0.9853300733496333</v>
      </c>
      <c r="J10" s="5">
        <f t="shared" si="14"/>
        <v>97008.618139889368</v>
      </c>
      <c r="K10" s="5">
        <f t="shared" si="8"/>
        <v>1423.1093125656143</v>
      </c>
      <c r="L10" s="5">
        <f t="shared" si="9"/>
        <v>481485.31741803285</v>
      </c>
      <c r="M10" s="5">
        <f t="shared" si="0"/>
        <v>4792309.4476892985</v>
      </c>
      <c r="N10" s="33">
        <f t="shared" si="10"/>
        <v>49.400862929298128</v>
      </c>
      <c r="O10" s="4"/>
      <c r="Q10" s="27" t="s">
        <v>46</v>
      </c>
      <c r="R10" s="29">
        <f t="shared" si="1"/>
        <v>97008.618139889368</v>
      </c>
      <c r="S10" s="29">
        <f t="shared" si="2"/>
        <v>481485.31741803285</v>
      </c>
      <c r="T10" s="35">
        <f t="shared" si="3"/>
        <v>49.400862929298128</v>
      </c>
      <c r="U10" s="42">
        <v>0.96363095511775332</v>
      </c>
      <c r="V10" s="43">
        <f t="shared" si="15"/>
        <v>3.6369044882246682E-2</v>
      </c>
      <c r="W10" s="29">
        <f t="shared" si="11"/>
        <v>463974.15629871364</v>
      </c>
      <c r="X10" s="29">
        <f t="shared" si="4"/>
        <v>4201032.0699897297</v>
      </c>
      <c r="Y10" s="35">
        <f t="shared" si="12"/>
        <v>43.305761390515983</v>
      </c>
      <c r="Z10" s="36">
        <f t="shared" si="13"/>
        <v>6.0951015387821457</v>
      </c>
    </row>
    <row r="11" spans="1:26" s="2" customFormat="1">
      <c r="A11" s="2">
        <v>8</v>
      </c>
      <c r="B11" s="1" t="s">
        <v>47</v>
      </c>
      <c r="C11" s="1">
        <v>5</v>
      </c>
      <c r="D11">
        <v>4041</v>
      </c>
      <c r="E11" s="51">
        <v>12</v>
      </c>
      <c r="F11" s="3">
        <f t="shared" si="5"/>
        <v>2.9695619896065329E-3</v>
      </c>
      <c r="G11" s="2">
        <v>0.5</v>
      </c>
      <c r="H11" s="3">
        <f t="shared" si="6"/>
        <v>1.4738393515106852E-2</v>
      </c>
      <c r="I11" s="3">
        <f t="shared" si="7"/>
        <v>0.98526160648489314</v>
      </c>
      <c r="J11" s="5">
        <f t="shared" si="14"/>
        <v>95585.508827323763</v>
      </c>
      <c r="K11" s="5">
        <f t="shared" si="8"/>
        <v>1408.7768434388172</v>
      </c>
      <c r="L11" s="5">
        <f t="shared" si="9"/>
        <v>474405.60202802182</v>
      </c>
      <c r="M11" s="5">
        <f t="shared" si="0"/>
        <v>4310824.1302712653</v>
      </c>
      <c r="N11" s="33">
        <f t="shared" si="10"/>
        <v>45.099138804176008</v>
      </c>
      <c r="O11" s="4"/>
      <c r="Q11" s="27" t="s">
        <v>48</v>
      </c>
      <c r="R11" s="29">
        <f t="shared" si="1"/>
        <v>95585.508827323763</v>
      </c>
      <c r="S11" s="29">
        <f t="shared" si="2"/>
        <v>474405.60202802182</v>
      </c>
      <c r="T11" s="35">
        <f t="shared" si="3"/>
        <v>45.099138804176008</v>
      </c>
      <c r="U11" s="42">
        <v>0.96005435016735896</v>
      </c>
      <c r="V11" s="43">
        <f t="shared" si="15"/>
        <v>3.9945649832641039E-2</v>
      </c>
      <c r="W11" s="29">
        <f t="shared" si="11"/>
        <v>455455.16197076719</v>
      </c>
      <c r="X11" s="29">
        <f t="shared" si="4"/>
        <v>3737057.9136910164</v>
      </c>
      <c r="Y11" s="35">
        <f t="shared" si="12"/>
        <v>39.09649024772208</v>
      </c>
      <c r="Z11" s="36">
        <f t="shared" si="13"/>
        <v>6.0026485564539271</v>
      </c>
    </row>
    <row r="12" spans="1:26" s="2" customFormat="1">
      <c r="A12" s="2">
        <v>9</v>
      </c>
      <c r="B12" s="1" t="s">
        <v>49</v>
      </c>
      <c r="C12" s="1">
        <v>5</v>
      </c>
      <c r="D12">
        <v>4529</v>
      </c>
      <c r="E12" s="51">
        <v>21</v>
      </c>
      <c r="F12" s="3">
        <f t="shared" si="5"/>
        <v>4.6367851622874804E-3</v>
      </c>
      <c r="G12" s="2">
        <v>0.5</v>
      </c>
      <c r="H12" s="3">
        <f t="shared" si="6"/>
        <v>2.291825821237586E-2</v>
      </c>
      <c r="I12" s="3">
        <f t="shared" si="7"/>
        <v>0.97708174178762419</v>
      </c>
      <c r="J12" s="5">
        <f t="shared" si="14"/>
        <v>94176.731983884951</v>
      </c>
      <c r="K12" s="5">
        <f t="shared" si="8"/>
        <v>2158.3666612043917</v>
      </c>
      <c r="L12" s="5">
        <f t="shared" si="9"/>
        <v>465487.7432664138</v>
      </c>
      <c r="M12" s="5">
        <f t="shared" si="0"/>
        <v>3836418.5282432437</v>
      </c>
      <c r="N12" s="33">
        <f t="shared" si="10"/>
        <v>40.736373490850291</v>
      </c>
      <c r="O12" s="4"/>
      <c r="Q12" s="27" t="s">
        <v>50</v>
      </c>
      <c r="R12" s="29">
        <f t="shared" si="1"/>
        <v>94176.731983884951</v>
      </c>
      <c r="S12" s="29">
        <f t="shared" si="2"/>
        <v>465487.7432664138</v>
      </c>
      <c r="T12" s="35">
        <f t="shared" si="3"/>
        <v>40.736373490850291</v>
      </c>
      <c r="U12" s="42">
        <v>0.94127750867207383</v>
      </c>
      <c r="V12" s="43">
        <f t="shared" si="15"/>
        <v>5.8722491327926174E-2</v>
      </c>
      <c r="W12" s="29">
        <f t="shared" si="11"/>
        <v>438153.14329919592</v>
      </c>
      <c r="X12" s="29">
        <f t="shared" si="4"/>
        <v>3281602.7517202492</v>
      </c>
      <c r="Y12" s="35">
        <f t="shared" si="12"/>
        <v>34.845154239178534</v>
      </c>
      <c r="Z12" s="36">
        <f t="shared" si="13"/>
        <v>5.8912192516717568</v>
      </c>
    </row>
    <row r="13" spans="1:26" s="2" customFormat="1">
      <c r="A13" s="2">
        <v>10</v>
      </c>
      <c r="B13" s="1" t="s">
        <v>51</v>
      </c>
      <c r="C13" s="1">
        <v>5</v>
      </c>
      <c r="D13">
        <v>4890</v>
      </c>
      <c r="E13" s="51">
        <v>24</v>
      </c>
      <c r="F13" s="3">
        <f t="shared" si="5"/>
        <v>4.9079754601226997E-3</v>
      </c>
      <c r="G13" s="2">
        <v>0.5</v>
      </c>
      <c r="H13" s="3">
        <f t="shared" si="6"/>
        <v>2.4242424242424246E-2</v>
      </c>
      <c r="I13" s="3">
        <f t="shared" si="7"/>
        <v>0.97575757575757571</v>
      </c>
      <c r="J13" s="5">
        <f t="shared" si="14"/>
        <v>92018.365322680562</v>
      </c>
      <c r="K13" s="5">
        <f t="shared" si="8"/>
        <v>2230.7482502468019</v>
      </c>
      <c r="L13" s="5">
        <f t="shared" si="9"/>
        <v>454514.95598778583</v>
      </c>
      <c r="M13" s="5">
        <f t="shared" si="0"/>
        <v>3370930.7849768298</v>
      </c>
      <c r="N13" s="33">
        <f t="shared" si="10"/>
        <v>36.633239170854594</v>
      </c>
      <c r="O13" s="4"/>
      <c r="Q13" s="27" t="s">
        <v>52</v>
      </c>
      <c r="R13" s="29">
        <f t="shared" si="1"/>
        <v>92018.365322680562</v>
      </c>
      <c r="S13" s="29">
        <f t="shared" si="2"/>
        <v>454514.95598778583</v>
      </c>
      <c r="T13" s="35">
        <f t="shared" si="3"/>
        <v>36.633239170854594</v>
      </c>
      <c r="U13" s="42">
        <v>0.95386474178345915</v>
      </c>
      <c r="V13" s="43">
        <f t="shared" si="15"/>
        <v>4.6135258216540853E-2</v>
      </c>
      <c r="W13" s="29">
        <f t="shared" si="11"/>
        <v>433545.79113000963</v>
      </c>
      <c r="X13" s="29">
        <f t="shared" si="4"/>
        <v>2843449.6084210533</v>
      </c>
      <c r="Y13" s="35">
        <f t="shared" si="12"/>
        <v>30.900892430004987</v>
      </c>
      <c r="Z13" s="36">
        <f t="shared" si="13"/>
        <v>5.7323467408496072</v>
      </c>
    </row>
    <row r="14" spans="1:26" s="2" customFormat="1">
      <c r="A14" s="2">
        <v>11</v>
      </c>
      <c r="B14" s="1" t="s">
        <v>53</v>
      </c>
      <c r="C14" s="1">
        <v>5</v>
      </c>
      <c r="D14">
        <v>4927</v>
      </c>
      <c r="E14" s="51">
        <v>29</v>
      </c>
      <c r="F14" s="3">
        <f t="shared" si="5"/>
        <v>5.8859346458291053E-3</v>
      </c>
      <c r="G14" s="2">
        <v>0.5</v>
      </c>
      <c r="H14" s="3">
        <f t="shared" si="6"/>
        <v>2.9002900290029002E-2</v>
      </c>
      <c r="I14" s="3">
        <f t="shared" si="7"/>
        <v>0.97099709970997095</v>
      </c>
      <c r="J14" s="5">
        <f t="shared" si="14"/>
        <v>89787.617072433757</v>
      </c>
      <c r="K14" s="5">
        <f t="shared" si="8"/>
        <v>2604.1013052311018</v>
      </c>
      <c r="L14" s="5">
        <f t="shared" si="9"/>
        <v>442427.83209909103</v>
      </c>
      <c r="M14" s="5">
        <f t="shared" si="0"/>
        <v>2916415.8289890438</v>
      </c>
      <c r="N14" s="33">
        <f t="shared" si="10"/>
        <v>32.481269957708129</v>
      </c>
      <c r="O14" s="4"/>
      <c r="Q14" s="27" t="s">
        <v>54</v>
      </c>
      <c r="R14" s="29">
        <f t="shared" si="1"/>
        <v>89787.617072433757</v>
      </c>
      <c r="S14" s="29">
        <f t="shared" si="2"/>
        <v>442427.83209909103</v>
      </c>
      <c r="T14" s="35">
        <f t="shared" si="3"/>
        <v>32.481269957708129</v>
      </c>
      <c r="U14" s="42">
        <v>0.94210046609890041</v>
      </c>
      <c r="V14" s="43">
        <f t="shared" si="15"/>
        <v>5.7899533901099587E-2</v>
      </c>
      <c r="W14" s="29">
        <f t="shared" si="11"/>
        <v>416811.46683567972</v>
      </c>
      <c r="X14" s="29">
        <f t="shared" si="4"/>
        <v>2409903.8172910437</v>
      </c>
      <c r="Y14" s="35">
        <f t="shared" si="12"/>
        <v>26.840046499362138</v>
      </c>
      <c r="Z14" s="36">
        <f t="shared" si="13"/>
        <v>5.6412234583459906</v>
      </c>
    </row>
    <row r="15" spans="1:26" s="2" customFormat="1">
      <c r="A15" s="2">
        <v>12</v>
      </c>
      <c r="B15" s="1" t="s">
        <v>55</v>
      </c>
      <c r="C15" s="1">
        <v>5</v>
      </c>
      <c r="D15">
        <v>4265</v>
      </c>
      <c r="E15" s="51">
        <v>29</v>
      </c>
      <c r="F15" s="3">
        <f t="shared" si="5"/>
        <v>6.7995310668229779E-3</v>
      </c>
      <c r="G15" s="2">
        <v>0.5</v>
      </c>
      <c r="H15" s="3">
        <f t="shared" si="6"/>
        <v>3.3429394812680119E-2</v>
      </c>
      <c r="I15" s="3">
        <f t="shared" si="7"/>
        <v>0.96657060518731985</v>
      </c>
      <c r="J15" s="5">
        <f t="shared" si="14"/>
        <v>87183.515767202654</v>
      </c>
      <c r="K15" s="5">
        <f t="shared" si="8"/>
        <v>2914.4921697393397</v>
      </c>
      <c r="L15" s="5">
        <f t="shared" si="9"/>
        <v>428631.34841166489</v>
      </c>
      <c r="M15" s="5">
        <f t="shared" si="0"/>
        <v>2473987.996889953</v>
      </c>
      <c r="N15" s="33">
        <f t="shared" si="10"/>
        <v>28.376786312403294</v>
      </c>
      <c r="O15" s="4"/>
      <c r="Q15" s="27" t="s">
        <v>56</v>
      </c>
      <c r="R15" s="29">
        <f t="shared" si="1"/>
        <v>87183.515767202654</v>
      </c>
      <c r="S15" s="29">
        <f t="shared" si="2"/>
        <v>428631.34841166489</v>
      </c>
      <c r="T15" s="35">
        <f t="shared" si="3"/>
        <v>28.376786312403294</v>
      </c>
      <c r="U15" s="42">
        <v>0.91645683631107144</v>
      </c>
      <c r="V15" s="43">
        <f t="shared" si="15"/>
        <v>8.3543163688928557E-2</v>
      </c>
      <c r="W15" s="29">
        <f t="shared" si="11"/>
        <v>392822.12950910302</v>
      </c>
      <c r="X15" s="29">
        <f t="shared" si="4"/>
        <v>1993092.3504553642</v>
      </c>
      <c r="Y15" s="35">
        <f t="shared" si="12"/>
        <v>22.860885259288207</v>
      </c>
      <c r="Z15" s="36">
        <f t="shared" si="13"/>
        <v>5.5159010531150869</v>
      </c>
    </row>
    <row r="16" spans="1:26" s="2" customFormat="1">
      <c r="A16" s="2">
        <v>13</v>
      </c>
      <c r="B16" s="1" t="s">
        <v>57</v>
      </c>
      <c r="C16" s="1">
        <v>5</v>
      </c>
      <c r="D16">
        <v>3436</v>
      </c>
      <c r="E16" s="51">
        <v>30</v>
      </c>
      <c r="F16" s="3">
        <f t="shared" si="5"/>
        <v>8.7310826542491265E-3</v>
      </c>
      <c r="G16" s="2">
        <v>0.5</v>
      </c>
      <c r="H16" s="3">
        <f t="shared" si="6"/>
        <v>4.2722870976929651E-2</v>
      </c>
      <c r="I16" s="3">
        <f t="shared" si="7"/>
        <v>0.95727712902307038</v>
      </c>
      <c r="J16" s="5">
        <f t="shared" si="14"/>
        <v>84269.023597463311</v>
      </c>
      <c r="K16" s="5">
        <f t="shared" si="8"/>
        <v>3600.2146225062652</v>
      </c>
      <c r="L16" s="5">
        <f t="shared" si="9"/>
        <v>412344.5814310509</v>
      </c>
      <c r="M16" s="5">
        <f t="shared" si="0"/>
        <v>2045356.6484782882</v>
      </c>
      <c r="N16" s="33">
        <f t="shared" si="10"/>
        <v>24.271749703052905</v>
      </c>
      <c r="O16" s="4"/>
      <c r="Q16" s="27" t="s">
        <v>58</v>
      </c>
      <c r="R16" s="29">
        <f t="shared" si="1"/>
        <v>84269.023597463311</v>
      </c>
      <c r="S16" s="29">
        <f t="shared" si="2"/>
        <v>412344.5814310509</v>
      </c>
      <c r="T16" s="35">
        <f t="shared" si="3"/>
        <v>24.271749703052905</v>
      </c>
      <c r="U16" s="42">
        <v>0.8859396016463057</v>
      </c>
      <c r="V16" s="43">
        <f t="shared" si="15"/>
        <v>0.1140603983536943</v>
      </c>
      <c r="W16" s="29">
        <f t="shared" si="11"/>
        <v>365312.39421403792</v>
      </c>
      <c r="X16" s="29">
        <f t="shared" si="4"/>
        <v>1600270.2209462612</v>
      </c>
      <c r="Y16" s="35">
        <f t="shared" si="12"/>
        <v>18.990017359052835</v>
      </c>
      <c r="Z16" s="36">
        <f t="shared" si="13"/>
        <v>5.2817323440000692</v>
      </c>
    </row>
    <row r="17" spans="1:26" s="2" customFormat="1">
      <c r="A17" s="2">
        <v>14</v>
      </c>
      <c r="B17" s="1" t="s">
        <v>59</v>
      </c>
      <c r="C17" s="1">
        <v>5</v>
      </c>
      <c r="D17">
        <v>2319</v>
      </c>
      <c r="E17" s="51">
        <v>37</v>
      </c>
      <c r="F17" s="3">
        <f t="shared" si="5"/>
        <v>1.5955153083225527E-2</v>
      </c>
      <c r="G17" s="2">
        <v>0.5</v>
      </c>
      <c r="H17" s="3">
        <f t="shared" si="6"/>
        <v>7.6715737093095579E-2</v>
      </c>
      <c r="I17" s="3">
        <f t="shared" si="7"/>
        <v>0.92328426290690446</v>
      </c>
      <c r="J17" s="5">
        <f t="shared" si="14"/>
        <v>80668.80897495705</v>
      </c>
      <c r="K17" s="5">
        <f t="shared" si="8"/>
        <v>6188.5671409359538</v>
      </c>
      <c r="L17" s="5">
        <f t="shared" si="9"/>
        <v>387872.62702244538</v>
      </c>
      <c r="M17" s="5">
        <f t="shared" si="0"/>
        <v>1633012.0670472372</v>
      </c>
      <c r="N17" s="33">
        <f t="shared" si="10"/>
        <v>20.243413629104058</v>
      </c>
      <c r="O17" s="4"/>
      <c r="Q17" s="27" t="s">
        <v>60</v>
      </c>
      <c r="R17" s="29">
        <f t="shared" si="1"/>
        <v>80668.80897495705</v>
      </c>
      <c r="S17" s="29">
        <f t="shared" si="2"/>
        <v>387872.62702244538</v>
      </c>
      <c r="T17" s="35">
        <f t="shared" si="3"/>
        <v>20.243413629104058</v>
      </c>
      <c r="U17" s="42">
        <v>0.85631920960893304</v>
      </c>
      <c r="V17" s="43">
        <f t="shared" si="15"/>
        <v>0.14368079039106696</v>
      </c>
      <c r="W17" s="29">
        <f t="shared" si="11"/>
        <v>332142.78140080092</v>
      </c>
      <c r="X17" s="29">
        <f t="shared" si="4"/>
        <v>1234957.8267322232</v>
      </c>
      <c r="Y17" s="35">
        <f t="shared" si="12"/>
        <v>15.308987977194572</v>
      </c>
      <c r="Z17" s="36">
        <f t="shared" si="13"/>
        <v>4.9344256519094856</v>
      </c>
    </row>
    <row r="18" spans="1:26" s="2" customFormat="1">
      <c r="A18" s="2">
        <v>15</v>
      </c>
      <c r="B18" s="1" t="s">
        <v>61</v>
      </c>
      <c r="C18" s="1">
        <v>5</v>
      </c>
      <c r="D18">
        <v>1835</v>
      </c>
      <c r="E18" s="51">
        <v>49</v>
      </c>
      <c r="F18" s="3">
        <f t="shared" si="5"/>
        <v>2.6702997275204358E-2</v>
      </c>
      <c r="G18" s="2">
        <v>0.5</v>
      </c>
      <c r="H18" s="3">
        <f t="shared" si="6"/>
        <v>0.12515964240102173</v>
      </c>
      <c r="I18" s="3">
        <f t="shared" si="7"/>
        <v>0.87484035759897827</v>
      </c>
      <c r="J18" s="5">
        <f t="shared" si="14"/>
        <v>74480.241834021101</v>
      </c>
      <c r="K18" s="5">
        <f t="shared" si="8"/>
        <v>9321.9204338877007</v>
      </c>
      <c r="L18" s="5">
        <f t="shared" si="9"/>
        <v>349096.40808538621</v>
      </c>
      <c r="M18" s="5">
        <f t="shared" si="0"/>
        <v>1245139.4400247918</v>
      </c>
      <c r="N18" s="33">
        <f t="shared" si="10"/>
        <v>16.717714784003785</v>
      </c>
      <c r="O18" s="4"/>
      <c r="Q18" s="27" t="s">
        <v>62</v>
      </c>
      <c r="R18" s="29">
        <f t="shared" si="1"/>
        <v>74480.241834021101</v>
      </c>
      <c r="S18" s="29">
        <f t="shared" si="2"/>
        <v>349096.40808538621</v>
      </c>
      <c r="T18" s="35">
        <f t="shared" si="3"/>
        <v>16.717714784003785</v>
      </c>
      <c r="U18" s="42">
        <v>0.77613843304153718</v>
      </c>
      <c r="V18" s="43">
        <f t="shared" si="15"/>
        <v>0.22386156695846282</v>
      </c>
      <c r="W18" s="29">
        <f t="shared" si="11"/>
        <v>270947.13915182068</v>
      </c>
      <c r="X18" s="29">
        <f t="shared" si="4"/>
        <v>902815.04533142224</v>
      </c>
      <c r="Y18" s="35">
        <f t="shared" si="12"/>
        <v>12.12153751250354</v>
      </c>
      <c r="Z18" s="36">
        <f t="shared" si="13"/>
        <v>4.5961772715002454</v>
      </c>
    </row>
    <row r="19" spans="1:26" s="2" customFormat="1">
      <c r="A19" s="2">
        <v>16</v>
      </c>
      <c r="B19" s="1" t="s">
        <v>63</v>
      </c>
      <c r="C19" s="1">
        <v>5</v>
      </c>
      <c r="D19">
        <v>1253</v>
      </c>
      <c r="E19" s="51">
        <v>48</v>
      </c>
      <c r="F19" s="3">
        <f t="shared" si="5"/>
        <v>3.830806065442937E-2</v>
      </c>
      <c r="G19" s="2">
        <v>0.5</v>
      </c>
      <c r="H19" s="3">
        <f t="shared" si="6"/>
        <v>0.17479970866715225</v>
      </c>
      <c r="I19" s="3">
        <f t="shared" si="7"/>
        <v>0.82520029133284778</v>
      </c>
      <c r="J19" s="5">
        <f t="shared" si="14"/>
        <v>65158.321400133398</v>
      </c>
      <c r="K19" s="5">
        <f t="shared" si="8"/>
        <v>11389.65559798399</v>
      </c>
      <c r="L19" s="5">
        <f t="shared" si="9"/>
        <v>297317.46800570702</v>
      </c>
      <c r="M19" s="5">
        <f t="shared" si="0"/>
        <v>896043.03193940548</v>
      </c>
      <c r="N19" s="33">
        <f t="shared" si="10"/>
        <v>13.75178200857659</v>
      </c>
      <c r="O19" s="4"/>
      <c r="Q19" s="27" t="s">
        <v>64</v>
      </c>
      <c r="R19" s="29">
        <f t="shared" si="1"/>
        <v>65158.321400133398</v>
      </c>
      <c r="S19" s="29">
        <f t="shared" si="2"/>
        <v>297317.46800570702</v>
      </c>
      <c r="T19" s="35">
        <f t="shared" si="3"/>
        <v>13.75178200857659</v>
      </c>
      <c r="U19" s="42">
        <v>0.73716277889453141</v>
      </c>
      <c r="V19" s="43">
        <f t="shared" si="15"/>
        <v>0.26283722110546859</v>
      </c>
      <c r="W19" s="29">
        <f t="shared" si="11"/>
        <v>219171.37092897293</v>
      </c>
      <c r="X19" s="29">
        <f t="shared" si="4"/>
        <v>631867.90617960156</v>
      </c>
      <c r="Y19" s="35">
        <f t="shared" si="12"/>
        <v>9.6974245591647161</v>
      </c>
      <c r="Z19" s="36">
        <f t="shared" si="13"/>
        <v>4.0543574494118744</v>
      </c>
    </row>
    <row r="20" spans="1:26" s="2" customFormat="1">
      <c r="A20" s="2">
        <v>17</v>
      </c>
      <c r="B20" s="1" t="s">
        <v>65</v>
      </c>
      <c r="C20" s="1">
        <v>5</v>
      </c>
      <c r="D20">
        <v>830</v>
      </c>
      <c r="E20" s="51">
        <v>40</v>
      </c>
      <c r="F20" s="3">
        <f t="shared" si="5"/>
        <v>4.8192771084337352E-2</v>
      </c>
      <c r="G20" s="2">
        <v>0.5</v>
      </c>
      <c r="H20" s="3">
        <f t="shared" si="6"/>
        <v>0.21505376344086022</v>
      </c>
      <c r="I20" s="3">
        <f t="shared" si="7"/>
        <v>0.78494623655913975</v>
      </c>
      <c r="J20" s="5">
        <f t="shared" si="14"/>
        <v>53768.665802149408</v>
      </c>
      <c r="K20" s="5">
        <f t="shared" si="8"/>
        <v>11563.153935946109</v>
      </c>
      <c r="L20" s="5">
        <f t="shared" si="9"/>
        <v>239935.44417088176</v>
      </c>
      <c r="M20" s="5">
        <f t="shared" si="0"/>
        <v>598725.56393369846</v>
      </c>
      <c r="N20" s="33">
        <f t="shared" si="10"/>
        <v>11.135213325486019</v>
      </c>
      <c r="O20" s="4"/>
      <c r="Q20" s="27" t="s">
        <v>66</v>
      </c>
      <c r="R20" s="29">
        <f t="shared" si="1"/>
        <v>53768.665802149408</v>
      </c>
      <c r="S20" s="29">
        <f t="shared" si="2"/>
        <v>239935.44417088176</v>
      </c>
      <c r="T20" s="35">
        <f t="shared" si="3"/>
        <v>11.135213325486019</v>
      </c>
      <c r="U20" s="42">
        <v>0.7271372759570951</v>
      </c>
      <c r="V20" s="43">
        <f t="shared" si="15"/>
        <v>0.2728627240429049</v>
      </c>
      <c r="W20" s="29">
        <f t="shared" si="11"/>
        <v>174466.00527997065</v>
      </c>
      <c r="X20" s="29">
        <f t="shared" si="4"/>
        <v>412696.5352506286</v>
      </c>
      <c r="Y20" s="35">
        <f t="shared" si="12"/>
        <v>7.6754096292664755</v>
      </c>
      <c r="Z20" s="36">
        <f t="shared" si="13"/>
        <v>3.4598036962195433</v>
      </c>
    </row>
    <row r="21" spans="1:26" s="2" customFormat="1">
      <c r="A21" s="2">
        <v>18</v>
      </c>
      <c r="B21" s="1" t="s">
        <v>67</v>
      </c>
      <c r="C21" s="1">
        <v>5</v>
      </c>
      <c r="D21">
        <v>468</v>
      </c>
      <c r="E21" s="51">
        <v>43</v>
      </c>
      <c r="F21" s="3">
        <f t="shared" si="5"/>
        <v>9.1880341880341887E-2</v>
      </c>
      <c r="G21" s="2">
        <v>0.5</v>
      </c>
      <c r="H21" s="3">
        <f t="shared" si="6"/>
        <v>0.37358818418766293</v>
      </c>
      <c r="I21" s="3">
        <f t="shared" si="7"/>
        <v>0.62641181581233707</v>
      </c>
      <c r="J21" s="5">
        <f t="shared" si="14"/>
        <v>42205.511866203298</v>
      </c>
      <c r="K21" s="5">
        <f t="shared" si="8"/>
        <v>15767.480540805751</v>
      </c>
      <c r="L21" s="5">
        <f t="shared" si="9"/>
        <v>171608.85797900212</v>
      </c>
      <c r="M21" s="5">
        <f>L21+M22</f>
        <v>358790.11976281676</v>
      </c>
      <c r="N21" s="33">
        <f t="shared" si="10"/>
        <v>8.5010251954821889</v>
      </c>
      <c r="O21" s="4"/>
      <c r="Q21" s="27" t="s">
        <v>68</v>
      </c>
      <c r="R21" s="29">
        <f t="shared" si="1"/>
        <v>42205.511866203298</v>
      </c>
      <c r="S21" s="29">
        <f t="shared" si="2"/>
        <v>171608.85797900212</v>
      </c>
      <c r="T21" s="35">
        <f t="shared" si="3"/>
        <v>8.5010251954821889</v>
      </c>
      <c r="U21" s="42">
        <v>0.68635947845240242</v>
      </c>
      <c r="V21" s="43">
        <f t="shared" si="15"/>
        <v>0.31364052154759758</v>
      </c>
      <c r="W21" s="29">
        <f t="shared" si="11"/>
        <v>117785.36626028029</v>
      </c>
      <c r="X21" s="29">
        <f>X22+W21</f>
        <v>238230.52997065795</v>
      </c>
      <c r="Y21" s="35">
        <f t="shared" si="12"/>
        <v>5.6445359725970921</v>
      </c>
      <c r="Z21" s="36">
        <f t="shared" si="13"/>
        <v>2.8564892228850969</v>
      </c>
    </row>
    <row r="22" spans="1:26" s="2" customFormat="1">
      <c r="A22" s="12">
        <v>19</v>
      </c>
      <c r="B22" s="13" t="s">
        <v>69</v>
      </c>
      <c r="C22" s="12"/>
      <c r="D22">
        <v>354</v>
      </c>
      <c r="E22" s="51">
        <v>50</v>
      </c>
      <c r="F22" s="17">
        <f t="shared" si="5"/>
        <v>0.14124293785310735</v>
      </c>
      <c r="G22" s="12"/>
      <c r="H22" s="17">
        <v>1</v>
      </c>
      <c r="I22" s="17">
        <f t="shared" si="7"/>
        <v>0</v>
      </c>
      <c r="J22" s="21">
        <f t="shared" si="14"/>
        <v>26438.031325397547</v>
      </c>
      <c r="K22" s="21">
        <f t="shared" si="8"/>
        <v>26438.031325397547</v>
      </c>
      <c r="L22" s="21">
        <f>K22/F22</f>
        <v>187181.26178381464</v>
      </c>
      <c r="M22" s="21">
        <f>L22</f>
        <v>187181.26178381464</v>
      </c>
      <c r="N22" s="34">
        <f t="shared" si="10"/>
        <v>7.08</v>
      </c>
      <c r="O22" s="4"/>
      <c r="Q22" s="30" t="s">
        <v>69</v>
      </c>
      <c r="R22" s="31">
        <f t="shared" si="1"/>
        <v>26438.031325397547</v>
      </c>
      <c r="S22" s="31">
        <f t="shared" si="2"/>
        <v>187181.26178381464</v>
      </c>
      <c r="T22" s="38">
        <f t="shared" si="3"/>
        <v>7.08</v>
      </c>
      <c r="U22" s="44">
        <v>0.64346806172022719</v>
      </c>
      <c r="V22" s="45">
        <f t="shared" si="15"/>
        <v>0.35653193827977281</v>
      </c>
      <c r="W22" s="31">
        <f t="shared" si="11"/>
        <v>120445.16371037764</v>
      </c>
      <c r="X22" s="31">
        <f>W22</f>
        <v>120445.16371037764</v>
      </c>
      <c r="Y22" s="38">
        <f t="shared" si="12"/>
        <v>4.5557538769792085</v>
      </c>
      <c r="Z22" s="37">
        <f t="shared" si="13"/>
        <v>2.5242461230207915</v>
      </c>
    </row>
    <row r="23" spans="1:26" s="2" customFormat="1" ht="13.2">
      <c r="B23" s="2" t="s">
        <v>70</v>
      </c>
      <c r="D23" s="25">
        <f>SUM(D4:D22)</f>
        <v>55282</v>
      </c>
      <c r="E23" s="57">
        <f>SUM(E4:E22)</f>
        <v>447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>
      <c r="A29" s="2">
        <v>1</v>
      </c>
      <c r="B29" s="1">
        <v>0</v>
      </c>
      <c r="C29" s="1">
        <v>1</v>
      </c>
      <c r="D29">
        <v>543</v>
      </c>
      <c r="E29" s="51">
        <v>3</v>
      </c>
      <c r="F29" s="3">
        <f>E29/D29</f>
        <v>5.5248618784530384E-3</v>
      </c>
      <c r="G29" s="2">
        <v>0.3</v>
      </c>
      <c r="H29" s="18">
        <f>C29*F29/(1+(1-G29)*C29*F29)</f>
        <v>5.5035773252614202E-3</v>
      </c>
      <c r="I29" s="18">
        <f>1-H29</f>
        <v>0.99449642267473859</v>
      </c>
      <c r="J29" s="19">
        <v>100000</v>
      </c>
      <c r="K29" s="20">
        <f>J29*H29</f>
        <v>550.35773252614206</v>
      </c>
      <c r="L29" s="20">
        <f>C29*(J30+G29*K29)</f>
        <v>99614.749587231694</v>
      </c>
      <c r="M29" s="5">
        <f t="shared" ref="M29:M45" si="16">L29+M30</f>
        <v>7933974.1291626478</v>
      </c>
      <c r="N29" s="32">
        <f>M29/J29</f>
        <v>79.339741291626481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99614.749587231694</v>
      </c>
      <c r="T29" s="35">
        <f t="shared" ref="T29:T47" si="19">N29</f>
        <v>79.339741291626481</v>
      </c>
      <c r="U29" s="42">
        <v>0.95864674002964168</v>
      </c>
      <c r="V29" s="43">
        <f>1-U29</f>
        <v>4.1353259970358325E-2</v>
      </c>
      <c r="W29" s="29">
        <f>S29*U29</f>
        <v>95495.354950668756</v>
      </c>
      <c r="X29" s="29">
        <f t="shared" ref="X29:X45" si="20">X30+W29</f>
        <v>7014994.9366653208</v>
      </c>
      <c r="Y29" s="40">
        <f>X29/R29</f>
        <v>70.149949366653203</v>
      </c>
      <c r="Z29" s="36">
        <f>T29-Y29</f>
        <v>9.189791924973278</v>
      </c>
    </row>
    <row r="30" spans="1:26" s="2" customFormat="1">
      <c r="A30" s="2">
        <v>2</v>
      </c>
      <c r="B30" s="1" t="s">
        <v>35</v>
      </c>
      <c r="C30" s="1">
        <v>4</v>
      </c>
      <c r="D30">
        <v>2446</v>
      </c>
      <c r="E30" s="51">
        <v>2</v>
      </c>
      <c r="F30" s="3">
        <f t="shared" ref="F30:F47" si="21">E30/D30</f>
        <v>8.1766148814390845E-4</v>
      </c>
      <c r="G30" s="2">
        <v>0.4</v>
      </c>
      <c r="H30" s="3">
        <f t="shared" ref="H30:H46" si="22">C30*F30/(1+(1-G30)*C30*F30)</f>
        <v>3.264240248082259E-3</v>
      </c>
      <c r="I30" s="3">
        <f t="shared" ref="I30:I47" si="23">1-H30</f>
        <v>0.99673575975191775</v>
      </c>
      <c r="J30" s="5">
        <f>I29*J29</f>
        <v>99449.642267473857</v>
      </c>
      <c r="K30" s="5">
        <f t="shared" ref="K30:K47" si="24">J30*H30</f>
        <v>324.62752494687078</v>
      </c>
      <c r="L30" s="5">
        <f t="shared" ref="L30:L46" si="25">C30*(J31+G30*K30)</f>
        <v>397019.46301002294</v>
      </c>
      <c r="M30" s="5">
        <f t="shared" si="16"/>
        <v>7834359.3795754164</v>
      </c>
      <c r="N30" s="33">
        <f t="shared" ref="N30:N47" si="26">M30/J30</f>
        <v>78.77714993186791</v>
      </c>
      <c r="O30" s="4"/>
      <c r="Q30" s="27" t="s">
        <v>36</v>
      </c>
      <c r="R30" s="29">
        <f t="shared" si="17"/>
        <v>99449.642267473857</v>
      </c>
      <c r="S30" s="29">
        <f t="shared" si="18"/>
        <v>397019.46301002294</v>
      </c>
      <c r="T30" s="35">
        <f t="shared" si="19"/>
        <v>78.77714993186791</v>
      </c>
      <c r="U30" s="42">
        <v>0.95864674002964168</v>
      </c>
      <c r="V30" s="43">
        <f>1-U30</f>
        <v>4.1353259970358325E-2</v>
      </c>
      <c r="W30" s="29">
        <f t="shared" ref="W30:W47" si="27">S30*U30</f>
        <v>380601.41394287738</v>
      </c>
      <c r="X30" s="29">
        <f t="shared" si="20"/>
        <v>6919499.5817146525</v>
      </c>
      <c r="Y30" s="35">
        <f t="shared" ref="Y30:Y47" si="28">X30/R30</f>
        <v>69.577923298149003</v>
      </c>
      <c r="Z30" s="36">
        <f t="shared" ref="Z30:Z47" si="29">T30-Y30</f>
        <v>9.1992266337189079</v>
      </c>
    </row>
    <row r="31" spans="1:26" s="2" customFormat="1">
      <c r="A31" s="2">
        <v>3</v>
      </c>
      <c r="B31" s="1" t="s">
        <v>37</v>
      </c>
      <c r="C31" s="1">
        <v>5</v>
      </c>
      <c r="D31">
        <v>3079</v>
      </c>
      <c r="E31" s="51">
        <v>1</v>
      </c>
      <c r="F31" s="3">
        <f t="shared" si="21"/>
        <v>3.2478077297823967E-4</v>
      </c>
      <c r="G31" s="2">
        <v>0.5</v>
      </c>
      <c r="H31" s="3">
        <f t="shared" si="22"/>
        <v>1.6225864027259451E-3</v>
      </c>
      <c r="I31" s="3">
        <f t="shared" si="23"/>
        <v>0.99837741359727405</v>
      </c>
      <c r="J31" s="5">
        <f t="shared" ref="J31:J47" si="30">I30*J30</f>
        <v>99125.014742526982</v>
      </c>
      <c r="K31" s="5">
        <f t="shared" si="24"/>
        <v>160.83890109123314</v>
      </c>
      <c r="L31" s="5">
        <f t="shared" si="25"/>
        <v>495222.97645990679</v>
      </c>
      <c r="M31" s="5">
        <f t="shared" si="16"/>
        <v>7437339.9165653931</v>
      </c>
      <c r="N31" s="33">
        <f t="shared" si="26"/>
        <v>75.029899726961631</v>
      </c>
      <c r="O31" s="4"/>
      <c r="Q31" s="27" t="s">
        <v>38</v>
      </c>
      <c r="R31" s="29">
        <f t="shared" si="17"/>
        <v>99125.014742526982</v>
      </c>
      <c r="S31" s="29">
        <f t="shared" si="18"/>
        <v>495222.97645990679</v>
      </c>
      <c r="T31" s="35">
        <f t="shared" si="19"/>
        <v>75.029899726961631</v>
      </c>
      <c r="U31" s="42">
        <v>0.95864674002964168</v>
      </c>
      <c r="V31" s="43">
        <f>1-U31</f>
        <v>4.1353259970358325E-2</v>
      </c>
      <c r="W31" s="29">
        <f t="shared" si="27"/>
        <v>474743.8919710656</v>
      </c>
      <c r="X31" s="29">
        <f t="shared" si="20"/>
        <v>6538898.1677717753</v>
      </c>
      <c r="Y31" s="35">
        <f t="shared" si="28"/>
        <v>65.966175992571465</v>
      </c>
      <c r="Z31" s="36">
        <f t="shared" si="29"/>
        <v>9.063723734390166</v>
      </c>
    </row>
    <row r="32" spans="1:26" s="2" customFormat="1">
      <c r="A32" s="2">
        <v>4</v>
      </c>
      <c r="B32" s="1" t="s">
        <v>39</v>
      </c>
      <c r="C32" s="1">
        <v>5</v>
      </c>
      <c r="D32">
        <v>3345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98964.175841435746</v>
      </c>
      <c r="K32" s="5">
        <f t="shared" si="24"/>
        <v>0</v>
      </c>
      <c r="L32" s="5">
        <f t="shared" si="25"/>
        <v>494820.87920717872</v>
      </c>
      <c r="M32" s="5">
        <f t="shared" si="16"/>
        <v>6942116.9401054867</v>
      </c>
      <c r="N32" s="33">
        <f t="shared" si="26"/>
        <v>70.147777022146045</v>
      </c>
      <c r="O32" s="4"/>
      <c r="Q32" s="27" t="s">
        <v>40</v>
      </c>
      <c r="R32" s="29">
        <f t="shared" si="17"/>
        <v>98964.175841435746</v>
      </c>
      <c r="S32" s="29">
        <f t="shared" si="18"/>
        <v>494820.87920717872</v>
      </c>
      <c r="T32" s="35">
        <f t="shared" si="19"/>
        <v>70.147777022146045</v>
      </c>
      <c r="U32" s="42">
        <v>0.95864674002964168</v>
      </c>
      <c r="V32" s="43">
        <f>1-U32</f>
        <v>4.1353259970358325E-2</v>
      </c>
      <c r="W32" s="29">
        <f t="shared" si="27"/>
        <v>474358.42275056295</v>
      </c>
      <c r="X32" s="29">
        <f t="shared" si="20"/>
        <v>6064154.2758007096</v>
      </c>
      <c r="Y32" s="35">
        <f t="shared" si="28"/>
        <v>61.276257031806473</v>
      </c>
      <c r="Z32" s="36">
        <f t="shared" si="29"/>
        <v>8.8715199903395714</v>
      </c>
    </row>
    <row r="33" spans="1:26" s="2" customFormat="1">
      <c r="A33" s="2">
        <v>5</v>
      </c>
      <c r="B33" s="1" t="s">
        <v>41</v>
      </c>
      <c r="C33" s="1">
        <v>5</v>
      </c>
      <c r="D33">
        <v>3706</v>
      </c>
      <c r="E33" s="51">
        <v>1</v>
      </c>
      <c r="F33" s="3">
        <f t="shared" si="21"/>
        <v>2.6983270372369131E-4</v>
      </c>
      <c r="G33" s="2">
        <v>0.5</v>
      </c>
      <c r="H33" s="3">
        <f t="shared" si="22"/>
        <v>1.348254011055683E-3</v>
      </c>
      <c r="I33" s="3">
        <f t="shared" si="23"/>
        <v>0.99865174598894435</v>
      </c>
      <c r="J33" s="5">
        <f t="shared" si="30"/>
        <v>98964.175841435746</v>
      </c>
      <c r="K33" s="5">
        <f t="shared" si="24"/>
        <v>133.42884702903567</v>
      </c>
      <c r="L33" s="5">
        <f t="shared" si="25"/>
        <v>494487.30708960618</v>
      </c>
      <c r="M33" s="5">
        <f t="shared" si="16"/>
        <v>6447296.0608983077</v>
      </c>
      <c r="N33" s="33">
        <f t="shared" si="26"/>
        <v>65.14777702214603</v>
      </c>
      <c r="O33" s="4"/>
      <c r="Q33" s="27" t="s">
        <v>42</v>
      </c>
      <c r="R33" s="29">
        <f t="shared" si="17"/>
        <v>98964.175841435746</v>
      </c>
      <c r="S33" s="29">
        <f t="shared" si="18"/>
        <v>494487.30708960618</v>
      </c>
      <c r="T33" s="35">
        <f t="shared" si="19"/>
        <v>65.14777702214603</v>
      </c>
      <c r="U33" s="42">
        <v>0.95864674002964168</v>
      </c>
      <c r="V33" s="43">
        <f>1-U33</f>
        <v>4.1353259970358325E-2</v>
      </c>
      <c r="W33" s="29">
        <f t="shared" si="27"/>
        <v>474038.6449274873</v>
      </c>
      <c r="X33" s="29">
        <f t="shared" si="20"/>
        <v>5589795.8530501463</v>
      </c>
      <c r="Y33" s="35">
        <f t="shared" si="28"/>
        <v>56.483023331658259</v>
      </c>
      <c r="Z33" s="36">
        <f t="shared" si="29"/>
        <v>8.6647536904877711</v>
      </c>
    </row>
    <row r="34" spans="1:26" s="2" customFormat="1">
      <c r="A34" s="2">
        <v>6</v>
      </c>
      <c r="B34" s="1" t="s">
        <v>43</v>
      </c>
      <c r="C34" s="1">
        <v>5</v>
      </c>
      <c r="D34">
        <v>3978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98830.746994406712</v>
      </c>
      <c r="K34" s="5">
        <f t="shared" si="24"/>
        <v>0</v>
      </c>
      <c r="L34" s="5">
        <f t="shared" si="25"/>
        <v>494153.73497203353</v>
      </c>
      <c r="M34" s="5">
        <f t="shared" si="16"/>
        <v>5952808.7538087014</v>
      </c>
      <c r="N34" s="33">
        <f t="shared" si="26"/>
        <v>60.23235617297923</v>
      </c>
      <c r="O34" s="4"/>
      <c r="Q34" s="27" t="s">
        <v>44</v>
      </c>
      <c r="R34" s="29">
        <f t="shared" si="17"/>
        <v>98830.746994406712</v>
      </c>
      <c r="S34" s="29">
        <f t="shared" si="18"/>
        <v>494153.73497203353</v>
      </c>
      <c r="T34" s="35">
        <f t="shared" si="19"/>
        <v>60.23235617297923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478924.02422198601</v>
      </c>
      <c r="X34" s="29">
        <f t="shared" si="20"/>
        <v>5115757.2081226585</v>
      </c>
      <c r="Y34" s="35">
        <f t="shared" si="28"/>
        <v>51.762810296396758</v>
      </c>
      <c r="Z34" s="36">
        <f t="shared" si="29"/>
        <v>8.4695458765824725</v>
      </c>
    </row>
    <row r="35" spans="1:26" s="2" customFormat="1">
      <c r="A35" s="2">
        <v>7</v>
      </c>
      <c r="B35" s="1" t="s">
        <v>45</v>
      </c>
      <c r="C35" s="1">
        <v>5</v>
      </c>
      <c r="D35">
        <v>3734</v>
      </c>
      <c r="E35" s="51">
        <v>1</v>
      </c>
      <c r="F35" s="3">
        <f t="shared" si="21"/>
        <v>2.6780931976432779E-4</v>
      </c>
      <c r="G35" s="2">
        <v>0.5</v>
      </c>
      <c r="H35" s="3">
        <f t="shared" si="22"/>
        <v>1.3381506757660913E-3</v>
      </c>
      <c r="I35" s="3">
        <f t="shared" si="23"/>
        <v>0.99866184932423396</v>
      </c>
      <c r="J35" s="5">
        <f t="shared" si="30"/>
        <v>98830.746994406712</v>
      </c>
      <c r="K35" s="5">
        <f t="shared" si="24"/>
        <v>132.25043087703293</v>
      </c>
      <c r="L35" s="5">
        <f t="shared" si="25"/>
        <v>493823.10889484099</v>
      </c>
      <c r="M35" s="5">
        <f t="shared" si="16"/>
        <v>5458655.0188366678</v>
      </c>
      <c r="N35" s="33">
        <f t="shared" si="26"/>
        <v>55.23235617297923</v>
      </c>
      <c r="O35" s="4"/>
      <c r="Q35" s="27" t="s">
        <v>46</v>
      </c>
      <c r="R35" s="29">
        <f t="shared" si="17"/>
        <v>98830.746994406712</v>
      </c>
      <c r="S35" s="29">
        <f t="shared" si="18"/>
        <v>493823.10889484099</v>
      </c>
      <c r="T35" s="35">
        <f t="shared" si="19"/>
        <v>55.23235617297923</v>
      </c>
      <c r="U35" s="42">
        <v>0.96192878092594225</v>
      </c>
      <c r="V35" s="43">
        <f t="shared" si="31"/>
        <v>3.8071219074057749E-2</v>
      </c>
      <c r="W35" s="29">
        <f t="shared" si="27"/>
        <v>475022.66113227321</v>
      </c>
      <c r="X35" s="29">
        <f t="shared" si="20"/>
        <v>4636833.1839006729</v>
      </c>
      <c r="Y35" s="35">
        <f t="shared" si="28"/>
        <v>46.91690921007703</v>
      </c>
      <c r="Z35" s="36">
        <f t="shared" si="29"/>
        <v>8.3154469629022003</v>
      </c>
    </row>
    <row r="36" spans="1:26" s="2" customFormat="1">
      <c r="A36" s="2">
        <v>8</v>
      </c>
      <c r="B36" s="1" t="s">
        <v>47</v>
      </c>
      <c r="C36" s="1">
        <v>5</v>
      </c>
      <c r="D36">
        <v>3757</v>
      </c>
      <c r="E36" s="51">
        <v>3</v>
      </c>
      <c r="F36" s="3">
        <f t="shared" si="21"/>
        <v>7.9850944902848018E-4</v>
      </c>
      <c r="G36" s="2">
        <v>0.5</v>
      </c>
      <c r="H36" s="3">
        <f t="shared" si="22"/>
        <v>3.9845929074246254E-3</v>
      </c>
      <c r="I36" s="3">
        <f t="shared" si="23"/>
        <v>0.99601540709257541</v>
      </c>
      <c r="J36" s="5">
        <f t="shared" si="30"/>
        <v>98698.496563529683</v>
      </c>
      <c r="K36" s="5">
        <f t="shared" si="24"/>
        <v>393.27332938051416</v>
      </c>
      <c r="L36" s="5">
        <f t="shared" si="25"/>
        <v>492509.29949419718</v>
      </c>
      <c r="M36" s="5">
        <f t="shared" si="16"/>
        <v>4964831.9099418269</v>
      </c>
      <c r="N36" s="33">
        <f t="shared" si="26"/>
        <v>50.303014562598655</v>
      </c>
      <c r="O36" s="4"/>
      <c r="Q36" s="27" t="s">
        <v>48</v>
      </c>
      <c r="R36" s="29">
        <f t="shared" si="17"/>
        <v>98698.496563529683</v>
      </c>
      <c r="S36" s="29">
        <f t="shared" si="18"/>
        <v>492509.29949419718</v>
      </c>
      <c r="T36" s="35">
        <f t="shared" si="19"/>
        <v>50.303014562598655</v>
      </c>
      <c r="U36" s="42">
        <v>0.95558309086652893</v>
      </c>
      <c r="V36" s="43">
        <f t="shared" si="31"/>
        <v>4.4416909133471072E-2</v>
      </c>
      <c r="W36" s="29">
        <f t="shared" si="27"/>
        <v>470633.55869117397</v>
      </c>
      <c r="X36" s="29">
        <f t="shared" si="20"/>
        <v>4161810.5227683997</v>
      </c>
      <c r="Y36" s="35">
        <f t="shared" si="28"/>
        <v>42.166908997337657</v>
      </c>
      <c r="Z36" s="36">
        <f t="shared" si="29"/>
        <v>8.1361055652609977</v>
      </c>
    </row>
    <row r="37" spans="1:26" s="2" customFormat="1">
      <c r="A37" s="2">
        <v>9</v>
      </c>
      <c r="B37" s="1" t="s">
        <v>49</v>
      </c>
      <c r="C37" s="1">
        <v>5</v>
      </c>
      <c r="D37">
        <v>4333</v>
      </c>
      <c r="E37" s="51">
        <v>5</v>
      </c>
      <c r="F37" s="3">
        <f t="shared" si="21"/>
        <v>1.1539349180706207E-3</v>
      </c>
      <c r="G37" s="2">
        <v>0.5</v>
      </c>
      <c r="H37" s="3">
        <f t="shared" si="22"/>
        <v>5.7530778966747203E-3</v>
      </c>
      <c r="I37" s="3">
        <f t="shared" si="23"/>
        <v>0.99424692210332533</v>
      </c>
      <c r="J37" s="5">
        <f t="shared" si="30"/>
        <v>98305.223234149176</v>
      </c>
      <c r="K37" s="5">
        <f t="shared" si="24"/>
        <v>565.55760691605781</v>
      </c>
      <c r="L37" s="5">
        <f t="shared" si="25"/>
        <v>490112.22215345572</v>
      </c>
      <c r="M37" s="5">
        <f t="shared" si="16"/>
        <v>4472322.6104476294</v>
      </c>
      <c r="N37" s="33">
        <f t="shared" si="26"/>
        <v>45.494252119189923</v>
      </c>
      <c r="O37" s="4"/>
      <c r="Q37" s="27" t="s">
        <v>50</v>
      </c>
      <c r="R37" s="29">
        <f t="shared" si="17"/>
        <v>98305.223234149176</v>
      </c>
      <c r="S37" s="29">
        <f t="shared" si="18"/>
        <v>490112.22215345572</v>
      </c>
      <c r="T37" s="35">
        <f t="shared" si="19"/>
        <v>45.494252119189923</v>
      </c>
      <c r="U37" s="42">
        <v>0.95343645724036619</v>
      </c>
      <c r="V37" s="43">
        <f t="shared" si="31"/>
        <v>4.6563542759633814E-2</v>
      </c>
      <c r="W37" s="29">
        <f t="shared" si="27"/>
        <v>467290.86074019416</v>
      </c>
      <c r="X37" s="29">
        <f t="shared" si="20"/>
        <v>3691176.9640772259</v>
      </c>
      <c r="Y37" s="35">
        <f t="shared" si="28"/>
        <v>37.548126565822074</v>
      </c>
      <c r="Z37" s="36">
        <f t="shared" si="29"/>
        <v>7.9461255533678496</v>
      </c>
    </row>
    <row r="38" spans="1:26" s="2" customFormat="1">
      <c r="A38" s="2">
        <v>10</v>
      </c>
      <c r="B38" s="1" t="s">
        <v>51</v>
      </c>
      <c r="C38" s="1">
        <v>5</v>
      </c>
      <c r="D38">
        <v>4775</v>
      </c>
      <c r="E38" s="51">
        <v>9</v>
      </c>
      <c r="F38" s="3">
        <f t="shared" si="21"/>
        <v>1.8848167539267015E-3</v>
      </c>
      <c r="G38" s="2">
        <v>0.5</v>
      </c>
      <c r="H38" s="3">
        <f t="shared" si="22"/>
        <v>9.3798853569567481E-3</v>
      </c>
      <c r="I38" s="3">
        <f t="shared" si="23"/>
        <v>0.99062011464304323</v>
      </c>
      <c r="J38" s="5">
        <f t="shared" si="30"/>
        <v>97739.665627233117</v>
      </c>
      <c r="K38" s="5">
        <f t="shared" si="24"/>
        <v>916.78685841073275</v>
      </c>
      <c r="L38" s="5">
        <f t="shared" si="25"/>
        <v>486406.36099013872</v>
      </c>
      <c r="M38" s="5">
        <f t="shared" si="16"/>
        <v>3982210.3882941734</v>
      </c>
      <c r="N38" s="33">
        <f t="shared" si="26"/>
        <v>40.743032654539938</v>
      </c>
      <c r="O38" s="4"/>
      <c r="Q38" s="27" t="s">
        <v>52</v>
      </c>
      <c r="R38" s="29">
        <f t="shared" si="17"/>
        <v>97739.665627233117</v>
      </c>
      <c r="S38" s="29">
        <f t="shared" si="18"/>
        <v>486406.36099013872</v>
      </c>
      <c r="T38" s="35">
        <f t="shared" si="19"/>
        <v>40.743032654539938</v>
      </c>
      <c r="U38" s="42">
        <v>0.93748024841036759</v>
      </c>
      <c r="V38" s="43">
        <f t="shared" si="31"/>
        <v>6.2519751589632411E-2</v>
      </c>
      <c r="W38" s="29">
        <f t="shared" si="27"/>
        <v>455996.35612941819</v>
      </c>
      <c r="X38" s="29">
        <f t="shared" si="20"/>
        <v>3223886.1033370318</v>
      </c>
      <c r="Y38" s="35">
        <f t="shared" si="28"/>
        <v>32.984419198163934</v>
      </c>
      <c r="Z38" s="36">
        <f t="shared" si="29"/>
        <v>7.7586134563760041</v>
      </c>
    </row>
    <row r="39" spans="1:26" s="2" customFormat="1">
      <c r="A39" s="2">
        <v>11</v>
      </c>
      <c r="B39" s="1" t="s">
        <v>53</v>
      </c>
      <c r="C39" s="1">
        <v>5</v>
      </c>
      <c r="D39">
        <v>5067</v>
      </c>
      <c r="E39" s="51">
        <v>14</v>
      </c>
      <c r="F39" s="3">
        <f t="shared" si="21"/>
        <v>2.762976119992106E-3</v>
      </c>
      <c r="G39" s="2">
        <v>0.5</v>
      </c>
      <c r="H39" s="3">
        <f t="shared" si="22"/>
        <v>1.3720109760878089E-2</v>
      </c>
      <c r="I39" s="3">
        <f t="shared" si="23"/>
        <v>0.98627989023912188</v>
      </c>
      <c r="J39" s="5">
        <f t="shared" si="30"/>
        <v>96822.878768822382</v>
      </c>
      <c r="K39" s="5">
        <f t="shared" si="24"/>
        <v>1328.4205240724359</v>
      </c>
      <c r="L39" s="5">
        <f t="shared" si="25"/>
        <v>480793.34253393079</v>
      </c>
      <c r="M39" s="5">
        <f t="shared" si="16"/>
        <v>3495804.0273040347</v>
      </c>
      <c r="N39" s="33">
        <f t="shared" si="26"/>
        <v>36.105144483988504</v>
      </c>
      <c r="O39" s="4"/>
      <c r="Q39" s="27" t="s">
        <v>54</v>
      </c>
      <c r="R39" s="29">
        <f t="shared" si="17"/>
        <v>96822.878768822382</v>
      </c>
      <c r="S39" s="29">
        <f t="shared" si="18"/>
        <v>480793.34253393079</v>
      </c>
      <c r="T39" s="35">
        <f t="shared" si="19"/>
        <v>36.105144483988504</v>
      </c>
      <c r="U39" s="42">
        <v>0.91788799906018037</v>
      </c>
      <c r="V39" s="43">
        <f t="shared" si="31"/>
        <v>8.2112000939819629E-2</v>
      </c>
      <c r="W39" s="29">
        <f t="shared" si="27"/>
        <v>441314.43913992564</v>
      </c>
      <c r="X39" s="29">
        <f t="shared" si="20"/>
        <v>2767889.7472076137</v>
      </c>
      <c r="Y39" s="35">
        <f t="shared" si="28"/>
        <v>28.587145749057122</v>
      </c>
      <c r="Z39" s="36">
        <f t="shared" si="29"/>
        <v>7.5179987349313819</v>
      </c>
    </row>
    <row r="40" spans="1:26" s="2" customFormat="1">
      <c r="A40" s="2">
        <v>12</v>
      </c>
      <c r="B40" s="1" t="s">
        <v>55</v>
      </c>
      <c r="C40" s="1">
        <v>5</v>
      </c>
      <c r="D40">
        <v>4266</v>
      </c>
      <c r="E40" s="51">
        <v>19</v>
      </c>
      <c r="F40" s="3">
        <f t="shared" si="21"/>
        <v>4.4538209095171116E-3</v>
      </c>
      <c r="G40" s="2">
        <v>0.5</v>
      </c>
      <c r="H40" s="3">
        <f t="shared" si="22"/>
        <v>2.2023878520922684E-2</v>
      </c>
      <c r="I40" s="3">
        <f t="shared" si="23"/>
        <v>0.97797612147907731</v>
      </c>
      <c r="J40" s="5">
        <f t="shared" si="30"/>
        <v>95494.458244749942</v>
      </c>
      <c r="K40" s="5">
        <f t="shared" si="24"/>
        <v>2103.1583478036964</v>
      </c>
      <c r="L40" s="5">
        <f t="shared" si="25"/>
        <v>472214.39535424049</v>
      </c>
      <c r="M40" s="5">
        <f t="shared" si="16"/>
        <v>3015010.684770104</v>
      </c>
      <c r="N40" s="33">
        <f t="shared" si="26"/>
        <v>31.572624633805514</v>
      </c>
      <c r="O40" s="4"/>
      <c r="Q40" s="27" t="s">
        <v>56</v>
      </c>
      <c r="R40" s="29">
        <f t="shared" si="17"/>
        <v>95494.458244749942</v>
      </c>
      <c r="S40" s="29">
        <f t="shared" si="18"/>
        <v>472214.39535424049</v>
      </c>
      <c r="T40" s="35">
        <f t="shared" si="19"/>
        <v>31.572624633805514</v>
      </c>
      <c r="U40" s="42">
        <v>0.89571782863194893</v>
      </c>
      <c r="V40" s="43">
        <f t="shared" si="31"/>
        <v>0.10428217136805107</v>
      </c>
      <c r="W40" s="29">
        <f t="shared" si="27"/>
        <v>422970.85285544896</v>
      </c>
      <c r="X40" s="29">
        <f t="shared" si="20"/>
        <v>2326575.3080676878</v>
      </c>
      <c r="Y40" s="35">
        <f t="shared" si="28"/>
        <v>24.363458894177217</v>
      </c>
      <c r="Z40" s="36">
        <f t="shared" si="29"/>
        <v>7.2091657396282969</v>
      </c>
    </row>
    <row r="41" spans="1:26" s="2" customFormat="1">
      <c r="A41" s="2">
        <v>13</v>
      </c>
      <c r="B41" s="1" t="s">
        <v>57</v>
      </c>
      <c r="C41" s="1">
        <v>5</v>
      </c>
      <c r="D41">
        <v>3486</v>
      </c>
      <c r="E41" s="51">
        <v>19</v>
      </c>
      <c r="F41" s="3">
        <f t="shared" si="21"/>
        <v>5.4503729202524387E-3</v>
      </c>
      <c r="G41" s="2">
        <v>0.5</v>
      </c>
      <c r="H41" s="3">
        <f t="shared" si="22"/>
        <v>2.6885524267723223E-2</v>
      </c>
      <c r="I41" s="3">
        <f t="shared" si="23"/>
        <v>0.97311447573227683</v>
      </c>
      <c r="J41" s="5">
        <f t="shared" si="30"/>
        <v>93391.29989694625</v>
      </c>
      <c r="K41" s="5">
        <f t="shared" si="24"/>
        <v>2510.8740597735659</v>
      </c>
      <c r="L41" s="5">
        <f t="shared" si="25"/>
        <v>460679.31433529739</v>
      </c>
      <c r="M41" s="5">
        <f t="shared" si="16"/>
        <v>2542796.2894158633</v>
      </c>
      <c r="N41" s="33">
        <f t="shared" si="26"/>
        <v>27.227335867706547</v>
      </c>
      <c r="O41" s="4"/>
      <c r="Q41" s="27" t="s">
        <v>58</v>
      </c>
      <c r="R41" s="29">
        <f t="shared" si="17"/>
        <v>93391.29989694625</v>
      </c>
      <c r="S41" s="29">
        <f t="shared" si="18"/>
        <v>460679.31433529739</v>
      </c>
      <c r="T41" s="35">
        <f t="shared" si="19"/>
        <v>27.227335867706547</v>
      </c>
      <c r="U41" s="42">
        <v>0.86473435856680392</v>
      </c>
      <c r="V41" s="43">
        <f t="shared" si="31"/>
        <v>0.13526564143319608</v>
      </c>
      <c r="W41" s="29">
        <f t="shared" si="27"/>
        <v>398365.23138672841</v>
      </c>
      <c r="X41" s="29">
        <f t="shared" si="20"/>
        <v>1903604.4552122389</v>
      </c>
      <c r="Y41" s="35">
        <f t="shared" si="28"/>
        <v>20.383102679936933</v>
      </c>
      <c r="Z41" s="36">
        <f t="shared" si="29"/>
        <v>6.8442331877696141</v>
      </c>
    </row>
    <row r="42" spans="1:26" s="2" customFormat="1">
      <c r="A42" s="2">
        <v>14</v>
      </c>
      <c r="B42" s="1" t="s">
        <v>59</v>
      </c>
      <c r="C42" s="1">
        <v>5</v>
      </c>
      <c r="D42">
        <v>2617</v>
      </c>
      <c r="E42" s="51">
        <v>34</v>
      </c>
      <c r="F42" s="3">
        <f t="shared" si="21"/>
        <v>1.2991975544516622E-2</v>
      </c>
      <c r="G42" s="2">
        <v>0.5</v>
      </c>
      <c r="H42" s="3">
        <f t="shared" si="22"/>
        <v>6.2916358253145815E-2</v>
      </c>
      <c r="I42" s="3">
        <f t="shared" si="23"/>
        <v>0.93708364174685421</v>
      </c>
      <c r="J42" s="5">
        <f t="shared" si="30"/>
        <v>90880.42583717269</v>
      </c>
      <c r="K42" s="5">
        <f t="shared" si="24"/>
        <v>5717.8654301700062</v>
      </c>
      <c r="L42" s="5">
        <f t="shared" si="25"/>
        <v>440107.46561043843</v>
      </c>
      <c r="M42" s="5">
        <f t="shared" si="16"/>
        <v>2082116.9750805658</v>
      </c>
      <c r="N42" s="33">
        <f t="shared" si="26"/>
        <v>22.910510771714723</v>
      </c>
      <c r="O42" s="4"/>
      <c r="Q42" s="27" t="s">
        <v>60</v>
      </c>
      <c r="R42" s="29">
        <f t="shared" si="17"/>
        <v>90880.42583717269</v>
      </c>
      <c r="S42" s="29">
        <f t="shared" si="18"/>
        <v>440107.46561043843</v>
      </c>
      <c r="T42" s="35">
        <f t="shared" si="19"/>
        <v>22.910510771714723</v>
      </c>
      <c r="U42" s="42">
        <v>0.81758889711164551</v>
      </c>
      <c r="V42" s="43">
        <f t="shared" si="31"/>
        <v>0.18241110288835449</v>
      </c>
      <c r="W42" s="29">
        <f t="shared" si="27"/>
        <v>359826.97741903982</v>
      </c>
      <c r="X42" s="29">
        <f t="shared" si="20"/>
        <v>1505239.2238255106</v>
      </c>
      <c r="Y42" s="35">
        <f t="shared" si="28"/>
        <v>16.562853991489824</v>
      </c>
      <c r="Z42" s="36">
        <f t="shared" si="29"/>
        <v>6.3476567802248987</v>
      </c>
    </row>
    <row r="43" spans="1:26" s="2" customFormat="1">
      <c r="A43" s="2">
        <v>15</v>
      </c>
      <c r="B43" s="1" t="s">
        <v>61</v>
      </c>
      <c r="C43" s="1">
        <v>5</v>
      </c>
      <c r="D43">
        <v>2104</v>
      </c>
      <c r="E43" s="51">
        <v>32</v>
      </c>
      <c r="F43" s="3">
        <f t="shared" si="21"/>
        <v>1.5209125475285171E-2</v>
      </c>
      <c r="G43" s="2">
        <v>0.5</v>
      </c>
      <c r="H43" s="3">
        <f t="shared" si="22"/>
        <v>7.326007326007325E-2</v>
      </c>
      <c r="I43" s="3">
        <f t="shared" si="23"/>
        <v>0.92673992673992678</v>
      </c>
      <c r="J43" s="5">
        <f t="shared" si="30"/>
        <v>85162.560407002689</v>
      </c>
      <c r="K43" s="5">
        <f t="shared" si="24"/>
        <v>6239.0154144324306</v>
      </c>
      <c r="L43" s="5">
        <f t="shared" si="25"/>
        <v>410215.26349893236</v>
      </c>
      <c r="M43" s="5">
        <f t="shared" si="16"/>
        <v>1642009.5094701273</v>
      </c>
      <c r="N43" s="33">
        <f t="shared" si="26"/>
        <v>19.280884717682927</v>
      </c>
      <c r="O43" s="4"/>
      <c r="Q43" s="27" t="s">
        <v>62</v>
      </c>
      <c r="R43" s="29">
        <f t="shared" si="17"/>
        <v>85162.560407002689</v>
      </c>
      <c r="S43" s="29">
        <f t="shared" si="18"/>
        <v>410215.26349893236</v>
      </c>
      <c r="T43" s="35">
        <f t="shared" si="19"/>
        <v>19.280884717682927</v>
      </c>
      <c r="U43" s="42">
        <v>0.77888026534586052</v>
      </c>
      <c r="V43" s="43">
        <f t="shared" si="31"/>
        <v>0.22111973465413948</v>
      </c>
      <c r="W43" s="29">
        <f t="shared" si="27"/>
        <v>319508.57328297052</v>
      </c>
      <c r="X43" s="29">
        <f t="shared" si="20"/>
        <v>1145412.2464064709</v>
      </c>
      <c r="Y43" s="35">
        <f t="shared" si="28"/>
        <v>13.449715942456407</v>
      </c>
      <c r="Z43" s="36">
        <f t="shared" si="29"/>
        <v>5.8311687752265193</v>
      </c>
    </row>
    <row r="44" spans="1:26" s="2" customFormat="1">
      <c r="A44" s="2">
        <v>16</v>
      </c>
      <c r="B44" s="1" t="s">
        <v>63</v>
      </c>
      <c r="C44" s="1">
        <v>5</v>
      </c>
      <c r="D44">
        <v>1424</v>
      </c>
      <c r="E44" s="51">
        <v>39</v>
      </c>
      <c r="F44" s="3">
        <f t="shared" si="21"/>
        <v>2.7387640449438203E-2</v>
      </c>
      <c r="G44" s="2">
        <v>0.5</v>
      </c>
      <c r="H44" s="3">
        <f t="shared" si="22"/>
        <v>0.12816299704239237</v>
      </c>
      <c r="I44" s="3">
        <f t="shared" si="23"/>
        <v>0.87183700295760769</v>
      </c>
      <c r="J44" s="5">
        <f t="shared" si="30"/>
        <v>78923.544992570256</v>
      </c>
      <c r="K44" s="5">
        <f t="shared" si="24"/>
        <v>10115.078063457902</v>
      </c>
      <c r="L44" s="5">
        <f t="shared" si="25"/>
        <v>369330.02980420657</v>
      </c>
      <c r="M44" s="5">
        <f t="shared" si="16"/>
        <v>1231794.2459711949</v>
      </c>
      <c r="N44" s="33">
        <f t="shared" si="26"/>
        <v>15.607436869278416</v>
      </c>
      <c r="O44" s="4"/>
      <c r="Q44" s="27" t="s">
        <v>64</v>
      </c>
      <c r="R44" s="29">
        <f t="shared" si="17"/>
        <v>78923.544992570256</v>
      </c>
      <c r="S44" s="29">
        <f t="shared" si="18"/>
        <v>369330.02980420657</v>
      </c>
      <c r="T44" s="35">
        <f t="shared" si="19"/>
        <v>15.607436869278416</v>
      </c>
      <c r="U44" s="42">
        <v>0.71980976748499381</v>
      </c>
      <c r="V44" s="43">
        <f t="shared" si="31"/>
        <v>0.28019023251500619</v>
      </c>
      <c r="W44" s="29">
        <f t="shared" si="27"/>
        <v>265847.36287859175</v>
      </c>
      <c r="X44" s="29">
        <f t="shared" si="20"/>
        <v>825903.67312350043</v>
      </c>
      <c r="Y44" s="35">
        <f t="shared" si="28"/>
        <v>10.464604361109853</v>
      </c>
      <c r="Z44" s="36">
        <f t="shared" si="29"/>
        <v>5.1428325081685635</v>
      </c>
    </row>
    <row r="45" spans="1:26" s="2" customFormat="1">
      <c r="A45" s="2">
        <v>17</v>
      </c>
      <c r="B45" s="1" t="s">
        <v>65</v>
      </c>
      <c r="C45" s="1">
        <v>5</v>
      </c>
      <c r="D45">
        <v>977</v>
      </c>
      <c r="E45" s="51">
        <v>46</v>
      </c>
      <c r="F45" s="3">
        <f t="shared" si="21"/>
        <v>4.7082906857727737E-2</v>
      </c>
      <c r="G45" s="2">
        <v>0.5</v>
      </c>
      <c r="H45" s="3">
        <f t="shared" si="22"/>
        <v>0.21062271062271062</v>
      </c>
      <c r="I45" s="3">
        <f t="shared" si="23"/>
        <v>0.78937728937728935</v>
      </c>
      <c r="J45" s="5">
        <f t="shared" si="30"/>
        <v>68808.466929112357</v>
      </c>
      <c r="K45" s="5">
        <f t="shared" si="24"/>
        <v>14492.625818402787</v>
      </c>
      <c r="L45" s="5">
        <f t="shared" si="25"/>
        <v>307810.77009955479</v>
      </c>
      <c r="M45" s="5">
        <f t="shared" si="16"/>
        <v>862464.21616698825</v>
      </c>
      <c r="N45" s="33">
        <f t="shared" si="26"/>
        <v>12.534274554547384</v>
      </c>
      <c r="O45" s="4"/>
      <c r="Q45" s="27" t="s">
        <v>66</v>
      </c>
      <c r="R45" s="29">
        <f t="shared" si="17"/>
        <v>68808.466929112357</v>
      </c>
      <c r="S45" s="29">
        <f t="shared" si="18"/>
        <v>307810.77009955479</v>
      </c>
      <c r="T45" s="35">
        <f t="shared" si="19"/>
        <v>12.534274554547384</v>
      </c>
      <c r="U45" s="42">
        <v>0.68480776711742686</v>
      </c>
      <c r="V45" s="43">
        <f t="shared" si="31"/>
        <v>0.31519223288257314</v>
      </c>
      <c r="W45" s="29">
        <f t="shared" si="27"/>
        <v>210791.20616657173</v>
      </c>
      <c r="X45" s="29">
        <f t="shared" si="20"/>
        <v>560056.31024490867</v>
      </c>
      <c r="Y45" s="35">
        <f t="shared" si="28"/>
        <v>8.1393516705129922</v>
      </c>
      <c r="Z45" s="36">
        <f t="shared" si="29"/>
        <v>4.3949228840343917</v>
      </c>
    </row>
    <row r="46" spans="1:26" s="2" customFormat="1">
      <c r="A46" s="2">
        <v>18</v>
      </c>
      <c r="B46" s="1" t="s">
        <v>67</v>
      </c>
      <c r="C46" s="1">
        <v>5</v>
      </c>
      <c r="D46">
        <v>659</v>
      </c>
      <c r="E46" s="51">
        <v>38</v>
      </c>
      <c r="F46" s="3">
        <f t="shared" si="21"/>
        <v>5.7663125948406675E-2</v>
      </c>
      <c r="G46" s="2">
        <v>0.5</v>
      </c>
      <c r="H46" s="3">
        <f t="shared" si="22"/>
        <v>0.25198938992042441</v>
      </c>
      <c r="I46" s="3">
        <f t="shared" si="23"/>
        <v>0.74801061007957559</v>
      </c>
      <c r="J46" s="5">
        <f t="shared" si="30"/>
        <v>54315.841110709567</v>
      </c>
      <c r="K46" s="5">
        <f t="shared" si="24"/>
        <v>13687.015664502411</v>
      </c>
      <c r="L46" s="5">
        <f t="shared" si="25"/>
        <v>237361.66639229181</v>
      </c>
      <c r="M46" s="5">
        <f>L46+M47</f>
        <v>554653.44606743346</v>
      </c>
      <c r="N46" s="33">
        <f t="shared" si="26"/>
        <v>10.211633194391815</v>
      </c>
      <c r="O46" s="4"/>
      <c r="Q46" s="27" t="s">
        <v>68</v>
      </c>
      <c r="R46" s="29">
        <f t="shared" si="17"/>
        <v>54315.841110709567</v>
      </c>
      <c r="S46" s="29">
        <f t="shared" si="18"/>
        <v>237361.66639229181</v>
      </c>
      <c r="T46" s="35">
        <f t="shared" si="19"/>
        <v>10.211633194391815</v>
      </c>
      <c r="U46" s="42">
        <v>0.65629805890441617</v>
      </c>
      <c r="V46" s="43">
        <f t="shared" si="31"/>
        <v>0.34370194109558383</v>
      </c>
      <c r="W46" s="29">
        <f t="shared" si="27"/>
        <v>155780.00091157871</v>
      </c>
      <c r="X46" s="29">
        <f>X47+W46</f>
        <v>349265.10407833691</v>
      </c>
      <c r="Y46" s="35">
        <f t="shared" si="28"/>
        <v>6.4302622759066796</v>
      </c>
      <c r="Z46" s="36">
        <f t="shared" si="29"/>
        <v>3.7813709184851358</v>
      </c>
    </row>
    <row r="47" spans="1:26" s="2" customFormat="1">
      <c r="A47" s="12">
        <v>19</v>
      </c>
      <c r="B47" s="13" t="s">
        <v>69</v>
      </c>
      <c r="C47" s="12"/>
      <c r="D47">
        <v>492</v>
      </c>
      <c r="E47" s="51">
        <v>63</v>
      </c>
      <c r="F47" s="17">
        <f t="shared" si="21"/>
        <v>0.12804878048780488</v>
      </c>
      <c r="G47" s="12"/>
      <c r="H47" s="17">
        <v>1</v>
      </c>
      <c r="I47" s="17">
        <f t="shared" si="23"/>
        <v>0</v>
      </c>
      <c r="J47" s="21">
        <f t="shared" si="30"/>
        <v>40628.825446207156</v>
      </c>
      <c r="K47" s="21">
        <f t="shared" si="24"/>
        <v>40628.825446207156</v>
      </c>
      <c r="L47" s="21">
        <f>K47/F47</f>
        <v>317291.77967514162</v>
      </c>
      <c r="M47" s="21">
        <f>L47</f>
        <v>317291.77967514162</v>
      </c>
      <c r="N47" s="34">
        <f t="shared" si="26"/>
        <v>7.8095238095238102</v>
      </c>
      <c r="O47" s="4"/>
      <c r="Q47" s="30" t="s">
        <v>69</v>
      </c>
      <c r="R47" s="31">
        <f t="shared" si="17"/>
        <v>40628.825446207156</v>
      </c>
      <c r="S47" s="31">
        <f t="shared" si="18"/>
        <v>317291.77967514162</v>
      </c>
      <c r="T47" s="38">
        <f t="shared" si="19"/>
        <v>7.8095238095238102</v>
      </c>
      <c r="U47" s="44">
        <v>0.6098018151143324</v>
      </c>
      <c r="V47" s="45">
        <f t="shared" si="31"/>
        <v>0.3901981848856676</v>
      </c>
      <c r="W47" s="31">
        <f t="shared" si="27"/>
        <v>193485.1031667582</v>
      </c>
      <c r="X47" s="31">
        <f>W47</f>
        <v>193485.1031667582</v>
      </c>
      <c r="Y47" s="38">
        <f t="shared" si="28"/>
        <v>4.7622617942262151</v>
      </c>
      <c r="Z47" s="37">
        <f t="shared" si="29"/>
        <v>3.0472620152975951</v>
      </c>
    </row>
    <row r="48" spans="1:26" s="2" customFormat="1" ht="13.2">
      <c r="B48" s="2" t="s">
        <v>70</v>
      </c>
      <c r="D48" s="25">
        <f>SUM(D29:D47)</f>
        <v>54788</v>
      </c>
      <c r="E48" s="57">
        <f>SUM(E29:E47)</f>
        <v>329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1074</v>
      </c>
      <c r="E54" s="49">
        <f>E4+E29</f>
        <v>5</v>
      </c>
      <c r="F54" s="3">
        <f>E54/D54</f>
        <v>4.6554934823091251E-3</v>
      </c>
      <c r="G54" s="2">
        <v>0.3</v>
      </c>
      <c r="H54" s="18">
        <f>C54*F54/(1+(1-G54)*C54*F54)</f>
        <v>4.6403712296983765E-3</v>
      </c>
      <c r="I54" s="18">
        <f>1-H54</f>
        <v>0.9953596287703016</v>
      </c>
      <c r="J54" s="19">
        <v>100000</v>
      </c>
      <c r="K54" s="20">
        <f>J54*H54</f>
        <v>464.03712296983764</v>
      </c>
      <c r="L54" s="20">
        <f>C54*(J55+G54*K54)</f>
        <v>99675.174013921118</v>
      </c>
      <c r="M54" s="5">
        <f t="shared" ref="M54:M70" si="32">L54+M55</f>
        <v>7587151.1200750731</v>
      </c>
      <c r="N54" s="32">
        <f>M54/J54</f>
        <v>75.871511200750732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99675.174013921118</v>
      </c>
      <c r="T54" s="35">
        <f t="shared" ref="T54:T72" si="35">N54</f>
        <v>75.871511200750732</v>
      </c>
      <c r="U54" s="42">
        <v>0.96170886472285344</v>
      </c>
      <c r="V54" s="43">
        <f>1-U54</f>
        <v>3.829113527714656E-2</v>
      </c>
      <c r="W54" s="29">
        <f>S54*U54</f>
        <v>95858.498441980948</v>
      </c>
      <c r="X54" s="29">
        <f t="shared" ref="X54:X70" si="36">X55+W54</f>
        <v>6725046.7232506201</v>
      </c>
      <c r="Y54" s="40">
        <f>X54/R54</f>
        <v>67.250467232506196</v>
      </c>
      <c r="Z54" s="36">
        <f>T54-Y54</f>
        <v>8.6210439682445354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D72" si="37">D5+D30</f>
        <v>4978</v>
      </c>
      <c r="E55" s="49">
        <f t="shared" ref="E55:E70" si="38">E5+E30</f>
        <v>2</v>
      </c>
      <c r="F55" s="3">
        <f t="shared" ref="F55:F72" si="39">E55/D55</f>
        <v>4.017677782241864E-4</v>
      </c>
      <c r="G55" s="2">
        <v>0.4</v>
      </c>
      <c r="H55" s="3">
        <f t="shared" ref="H55:H71" si="40">C55*F55/(1+(1-G55)*C55*F55)</f>
        <v>1.6055229991169622E-3</v>
      </c>
      <c r="I55" s="3">
        <f t="shared" ref="I55:I72" si="41">1-H55</f>
        <v>0.99839447700088302</v>
      </c>
      <c r="J55" s="5">
        <f>I54*J54</f>
        <v>99535.962877030164</v>
      </c>
      <c r="K55" s="5">
        <f t="shared" ref="K55:K72" si="42">J55*H55</f>
        <v>159.80727763832408</v>
      </c>
      <c r="L55" s="5">
        <f t="shared" ref="L55:L71" si="43">C55*(J56+G55*K55)</f>
        <v>397760.31404178869</v>
      </c>
      <c r="M55" s="5">
        <f t="shared" si="32"/>
        <v>7487475.946061152</v>
      </c>
      <c r="N55" s="33">
        <f t="shared" ref="N55:N72" si="44">M55/J55</f>
        <v>75.223825938283369</v>
      </c>
      <c r="O55" s="4"/>
      <c r="Q55" s="27" t="s">
        <v>36</v>
      </c>
      <c r="R55" s="29">
        <f t="shared" si="33"/>
        <v>99535.962877030164</v>
      </c>
      <c r="S55" s="29">
        <f t="shared" si="34"/>
        <v>397760.31404178869</v>
      </c>
      <c r="T55" s="35">
        <f t="shared" si="35"/>
        <v>75.223825938283369</v>
      </c>
      <c r="U55" s="42">
        <v>0.96170886472285344</v>
      </c>
      <c r="V55" s="43">
        <f>1-U55</f>
        <v>3.829113527714656E-2</v>
      </c>
      <c r="W55" s="29">
        <f t="shared" ref="W55:W72" si="45">S55*U55</f>
        <v>382529.62004893424</v>
      </c>
      <c r="X55" s="29">
        <f t="shared" si="36"/>
        <v>6629188.2248086389</v>
      </c>
      <c r="Y55" s="35">
        <f t="shared" ref="Y55:Y72" si="46">X55/R55</f>
        <v>66.600935312180027</v>
      </c>
      <c r="Z55" s="36">
        <f t="shared" ref="Z55:Z72" si="47">T55-Y55</f>
        <v>8.6228906261033416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6458</v>
      </c>
      <c r="E56" s="49">
        <f t="shared" si="38"/>
        <v>1</v>
      </c>
      <c r="F56" s="3">
        <f t="shared" si="39"/>
        <v>1.548467017652524E-4</v>
      </c>
      <c r="G56" s="2">
        <v>0.5</v>
      </c>
      <c r="H56" s="3">
        <f t="shared" si="40"/>
        <v>7.7393390604442371E-4</v>
      </c>
      <c r="I56" s="3">
        <f t="shared" si="41"/>
        <v>0.99922606609395559</v>
      </c>
      <c r="J56" s="5">
        <f t="shared" ref="J56:J72" si="48">I55*J55</f>
        <v>99376.155599391845</v>
      </c>
      <c r="K56" s="5">
        <f t="shared" si="42"/>
        <v>76.910576270715765</v>
      </c>
      <c r="L56" s="5">
        <f t="shared" si="43"/>
        <v>496688.5015562824</v>
      </c>
      <c r="M56" s="5">
        <f t="shared" si="32"/>
        <v>7089715.6320193633</v>
      </c>
      <c r="N56" s="33">
        <f t="shared" si="44"/>
        <v>71.342220769735135</v>
      </c>
      <c r="O56" s="4"/>
      <c r="Q56" s="27" t="s">
        <v>38</v>
      </c>
      <c r="R56" s="29">
        <f t="shared" si="33"/>
        <v>99376.155599391845</v>
      </c>
      <c r="S56" s="29">
        <f t="shared" si="34"/>
        <v>496688.5015562824</v>
      </c>
      <c r="T56" s="35">
        <f t="shared" si="35"/>
        <v>71.342220769735135</v>
      </c>
      <c r="U56" s="42">
        <v>0.96170886472285344</v>
      </c>
      <c r="V56" s="43">
        <f>1-U56</f>
        <v>3.829113527714656E-2</v>
      </c>
      <c r="W56" s="29">
        <f t="shared" si="45"/>
        <v>477669.73495258758</v>
      </c>
      <c r="X56" s="29">
        <f t="shared" si="36"/>
        <v>6246658.6047597043</v>
      </c>
      <c r="Y56" s="35">
        <f t="shared" si="46"/>
        <v>62.858726694373473</v>
      </c>
      <c r="Z56" s="36">
        <f t="shared" si="47"/>
        <v>8.4834940753616621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6827</v>
      </c>
      <c r="E57" s="49">
        <f t="shared" si="38"/>
        <v>4</v>
      </c>
      <c r="F57" s="3">
        <f t="shared" si="39"/>
        <v>5.8590889116742349E-4</v>
      </c>
      <c r="G57" s="2">
        <v>0.5</v>
      </c>
      <c r="H57" s="3">
        <f t="shared" si="40"/>
        <v>2.9252596167909897E-3</v>
      </c>
      <c r="I57" s="3">
        <f t="shared" si="41"/>
        <v>0.99707474038320898</v>
      </c>
      <c r="J57" s="5">
        <f t="shared" si="48"/>
        <v>99299.245023121126</v>
      </c>
      <c r="K57" s="5">
        <f t="shared" si="42"/>
        <v>290.47607144396989</v>
      </c>
      <c r="L57" s="5">
        <f t="shared" si="43"/>
        <v>495770.03493699565</v>
      </c>
      <c r="M57" s="5">
        <f t="shared" si="32"/>
        <v>6593027.1304630805</v>
      </c>
      <c r="N57" s="33">
        <f t="shared" si="44"/>
        <v>66.395541365172932</v>
      </c>
      <c r="O57" s="4"/>
      <c r="Q57" s="27" t="s">
        <v>40</v>
      </c>
      <c r="R57" s="29">
        <f t="shared" si="33"/>
        <v>99299.245023121126</v>
      </c>
      <c r="S57" s="29">
        <f t="shared" si="34"/>
        <v>495770.03493699565</v>
      </c>
      <c r="T57" s="35">
        <f t="shared" si="35"/>
        <v>66.395541365172932</v>
      </c>
      <c r="U57" s="42">
        <v>0.96170886472285344</v>
      </c>
      <c r="V57" s="43">
        <f>1-U57</f>
        <v>3.829113527714656E-2</v>
      </c>
      <c r="W57" s="29">
        <f t="shared" si="45"/>
        <v>476786.43746286747</v>
      </c>
      <c r="X57" s="29">
        <f t="shared" si="36"/>
        <v>5768988.8698071167</v>
      </c>
      <c r="Y57" s="35">
        <f t="shared" si="46"/>
        <v>58.097006361567487</v>
      </c>
      <c r="Z57" s="36">
        <f t="shared" si="47"/>
        <v>8.2985350036054442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7762</v>
      </c>
      <c r="E58" s="49">
        <f t="shared" si="38"/>
        <v>10</v>
      </c>
      <c r="F58" s="3">
        <f t="shared" si="39"/>
        <v>1.2883277505797476E-3</v>
      </c>
      <c r="G58" s="2">
        <v>0.5</v>
      </c>
      <c r="H58" s="3">
        <f t="shared" si="40"/>
        <v>6.4209580069346352E-3</v>
      </c>
      <c r="I58" s="3">
        <f t="shared" si="41"/>
        <v>0.99357904199306535</v>
      </c>
      <c r="J58" s="5">
        <f t="shared" si="48"/>
        <v>99008.76895167715</v>
      </c>
      <c r="K58" s="5">
        <f t="shared" si="42"/>
        <v>635.73114775701265</v>
      </c>
      <c r="L58" s="5">
        <f t="shared" si="43"/>
        <v>493454.51688899315</v>
      </c>
      <c r="M58" s="5">
        <f t="shared" si="32"/>
        <v>6097257.0955260852</v>
      </c>
      <c r="N58" s="33">
        <f t="shared" si="44"/>
        <v>61.583000779475924</v>
      </c>
      <c r="O58" s="4"/>
      <c r="Q58" s="27" t="s">
        <v>42</v>
      </c>
      <c r="R58" s="29">
        <f t="shared" si="33"/>
        <v>99008.76895167715</v>
      </c>
      <c r="S58" s="29">
        <f t="shared" si="34"/>
        <v>493454.51688899315</v>
      </c>
      <c r="T58" s="35">
        <f t="shared" si="35"/>
        <v>61.583000779475924</v>
      </c>
      <c r="U58" s="42">
        <v>0.96170886472285344</v>
      </c>
      <c r="V58" s="43">
        <f>1-U58</f>
        <v>3.829113527714656E-2</v>
      </c>
      <c r="W58" s="29">
        <f t="shared" si="45"/>
        <v>474559.58322967769</v>
      </c>
      <c r="X58" s="29">
        <f t="shared" si="36"/>
        <v>5292202.4323442494</v>
      </c>
      <c r="Y58" s="35">
        <f t="shared" si="46"/>
        <v>53.451855713176229</v>
      </c>
      <c r="Z58" s="36">
        <f t="shared" si="47"/>
        <v>8.1311450662996947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8073</v>
      </c>
      <c r="E59" s="49">
        <f t="shared" si="38"/>
        <v>8</v>
      </c>
      <c r="F59" s="3">
        <f t="shared" si="39"/>
        <v>9.9095751269664316E-4</v>
      </c>
      <c r="G59" s="2">
        <v>0.5</v>
      </c>
      <c r="H59" s="3">
        <f t="shared" si="40"/>
        <v>4.942542938341777E-3</v>
      </c>
      <c r="I59" s="3">
        <f t="shared" si="41"/>
        <v>0.99505745706165827</v>
      </c>
      <c r="J59" s="5">
        <f t="shared" si="48"/>
        <v>98373.037803920131</v>
      </c>
      <c r="K59" s="5">
        <f t="shared" si="42"/>
        <v>486.21296332099411</v>
      </c>
      <c r="L59" s="5">
        <f t="shared" si="43"/>
        <v>490649.65661129821</v>
      </c>
      <c r="M59" s="5">
        <f t="shared" si="32"/>
        <v>5603802.5786370924</v>
      </c>
      <c r="N59" s="33">
        <f t="shared" si="44"/>
        <v>56.96482190381014</v>
      </c>
      <c r="O59" s="4"/>
      <c r="Q59" s="27" t="s">
        <v>44</v>
      </c>
      <c r="R59" s="29">
        <f t="shared" si="33"/>
        <v>98373.037803920131</v>
      </c>
      <c r="S59" s="29">
        <f t="shared" si="34"/>
        <v>490649.65661129821</v>
      </c>
      <c r="T59" s="35">
        <f t="shared" si="35"/>
        <v>56.96482190381014</v>
      </c>
      <c r="U59" s="42">
        <v>0.963091689110254</v>
      </c>
      <c r="V59" s="43">
        <f t="shared" ref="V59:V72" si="49">1-U59</f>
        <v>3.6908310889745999E-2</v>
      </c>
      <c r="W59" s="29">
        <f t="shared" si="45"/>
        <v>472540.60654714127</v>
      </c>
      <c r="X59" s="29">
        <f t="shared" si="36"/>
        <v>4817642.8491145717</v>
      </c>
      <c r="Y59" s="35">
        <f t="shared" si="46"/>
        <v>48.973204006541216</v>
      </c>
      <c r="Z59" s="36">
        <f t="shared" si="47"/>
        <v>7.9916178972689238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7794</v>
      </c>
      <c r="E60" s="49">
        <f t="shared" si="38"/>
        <v>13</v>
      </c>
      <c r="F60" s="3">
        <f t="shared" si="39"/>
        <v>1.6679497049012061E-3</v>
      </c>
      <c r="G60" s="2">
        <v>0.5</v>
      </c>
      <c r="H60" s="3">
        <f t="shared" si="40"/>
        <v>8.3051172299239764E-3</v>
      </c>
      <c r="I60" s="3">
        <f t="shared" si="41"/>
        <v>0.991694882770076</v>
      </c>
      <c r="J60" s="5">
        <f t="shared" si="48"/>
        <v>97886.824840599147</v>
      </c>
      <c r="K60" s="5">
        <f t="shared" si="42"/>
        <v>812.96155556621022</v>
      </c>
      <c r="L60" s="5">
        <f t="shared" si="43"/>
        <v>487401.72031408013</v>
      </c>
      <c r="M60" s="5">
        <f t="shared" si="32"/>
        <v>5113152.9220257942</v>
      </c>
      <c r="N60" s="33">
        <f t="shared" si="44"/>
        <v>52.235353739914991</v>
      </c>
      <c r="O60" s="4"/>
      <c r="Q60" s="27" t="s">
        <v>46</v>
      </c>
      <c r="R60" s="29">
        <f t="shared" si="33"/>
        <v>97886.824840599147</v>
      </c>
      <c r="S60" s="29">
        <f t="shared" si="34"/>
        <v>487401.72031408013</v>
      </c>
      <c r="T60" s="35">
        <f t="shared" si="35"/>
        <v>52.235353739914991</v>
      </c>
      <c r="U60" s="42">
        <v>0.95736753435116873</v>
      </c>
      <c r="V60" s="43">
        <f t="shared" si="49"/>
        <v>4.2632465648831275E-2</v>
      </c>
      <c r="W60" s="29">
        <f t="shared" si="45"/>
        <v>466622.58321560884</v>
      </c>
      <c r="X60" s="29">
        <f t="shared" si="36"/>
        <v>4345102.2425674303</v>
      </c>
      <c r="Y60" s="35">
        <f t="shared" si="46"/>
        <v>44.389040605240602</v>
      </c>
      <c r="Z60" s="36">
        <f t="shared" si="47"/>
        <v>7.8463131346743893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7798</v>
      </c>
      <c r="E61" s="49">
        <f t="shared" si="38"/>
        <v>15</v>
      </c>
      <c r="F61" s="3">
        <f t="shared" si="39"/>
        <v>1.9235701461913311E-3</v>
      </c>
      <c r="G61" s="2">
        <v>0.5</v>
      </c>
      <c r="H61" s="3">
        <f t="shared" si="40"/>
        <v>9.5718205602705626E-3</v>
      </c>
      <c r="I61" s="3">
        <f t="shared" si="41"/>
        <v>0.99042817943972938</v>
      </c>
      <c r="J61" s="5">
        <f t="shared" si="48"/>
        <v>97073.86328503293</v>
      </c>
      <c r="K61" s="5">
        <f t="shared" si="42"/>
        <v>929.17360045657188</v>
      </c>
      <c r="L61" s="5">
        <f t="shared" si="43"/>
        <v>483046.38242402318</v>
      </c>
      <c r="M61" s="5">
        <f t="shared" si="32"/>
        <v>4625751.2017117143</v>
      </c>
      <c r="N61" s="33">
        <f t="shared" si="44"/>
        <v>47.651870907098463</v>
      </c>
      <c r="O61" s="4"/>
      <c r="Q61" s="27" t="s">
        <v>48</v>
      </c>
      <c r="R61" s="29">
        <f t="shared" si="33"/>
        <v>97073.86328503293</v>
      </c>
      <c r="S61" s="29">
        <f t="shared" si="34"/>
        <v>483046.38242402318</v>
      </c>
      <c r="T61" s="35">
        <f t="shared" si="35"/>
        <v>47.651870907098463</v>
      </c>
      <c r="U61" s="42">
        <v>0.95681081085376496</v>
      </c>
      <c r="V61" s="43">
        <f t="shared" si="49"/>
        <v>4.3189189146235041E-2</v>
      </c>
      <c r="W61" s="29">
        <f t="shared" si="45"/>
        <v>462184.00084710744</v>
      </c>
      <c r="X61" s="29">
        <f t="shared" si="36"/>
        <v>3878479.6593518211</v>
      </c>
      <c r="Y61" s="35">
        <f t="shared" si="46"/>
        <v>39.953902400728026</v>
      </c>
      <c r="Z61" s="36">
        <f t="shared" si="47"/>
        <v>7.6979685063704366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8862</v>
      </c>
      <c r="E62" s="49">
        <f t="shared" si="38"/>
        <v>26</v>
      </c>
      <c r="F62" s="3">
        <f t="shared" si="39"/>
        <v>2.9338749717896639E-3</v>
      </c>
      <c r="G62" s="2">
        <v>0.5</v>
      </c>
      <c r="H62" s="3">
        <f t="shared" si="40"/>
        <v>1.4562563011089952E-2</v>
      </c>
      <c r="I62" s="3">
        <f t="shared" si="41"/>
        <v>0.98543743698891006</v>
      </c>
      <c r="J62" s="5">
        <f t="shared" si="48"/>
        <v>96144.689684576355</v>
      </c>
      <c r="K62" s="5">
        <f t="shared" si="42"/>
        <v>1400.1131017133334</v>
      </c>
      <c r="L62" s="5">
        <f t="shared" si="43"/>
        <v>477223.16566859843</v>
      </c>
      <c r="M62" s="5">
        <f t="shared" si="32"/>
        <v>4142704.8192876913</v>
      </c>
      <c r="N62" s="33">
        <f t="shared" si="44"/>
        <v>43.088233295866253</v>
      </c>
      <c r="O62" s="4"/>
      <c r="Q62" s="27" t="s">
        <v>50</v>
      </c>
      <c r="R62" s="29">
        <f t="shared" si="33"/>
        <v>96144.689684576355</v>
      </c>
      <c r="S62" s="29">
        <f t="shared" si="34"/>
        <v>477223.16566859843</v>
      </c>
      <c r="T62" s="35">
        <f t="shared" si="35"/>
        <v>43.088233295866253</v>
      </c>
      <c r="U62" s="42">
        <v>0.94800928093814252</v>
      </c>
      <c r="V62" s="43">
        <f t="shared" si="49"/>
        <v>5.1990719061857482E-2</v>
      </c>
      <c r="W62" s="29">
        <f t="shared" si="45"/>
        <v>452411.99013251206</v>
      </c>
      <c r="X62" s="29">
        <f t="shared" si="36"/>
        <v>3416295.6585047138</v>
      </c>
      <c r="Y62" s="35">
        <f t="shared" si="46"/>
        <v>35.532858545933401</v>
      </c>
      <c r="Z62" s="36">
        <f t="shared" si="47"/>
        <v>7.5553747499328523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9665</v>
      </c>
      <c r="E63" s="49">
        <f t="shared" si="38"/>
        <v>33</v>
      </c>
      <c r="F63" s="3">
        <f t="shared" si="39"/>
        <v>3.4143817899637868E-3</v>
      </c>
      <c r="G63" s="2">
        <v>0.5</v>
      </c>
      <c r="H63" s="3">
        <f t="shared" si="40"/>
        <v>1.6927417286483715E-2</v>
      </c>
      <c r="I63" s="3">
        <f t="shared" si="41"/>
        <v>0.98307258271351627</v>
      </c>
      <c r="J63" s="5">
        <f t="shared" si="48"/>
        <v>94744.576582863025</v>
      </c>
      <c r="K63" s="5">
        <f t="shared" si="42"/>
        <v>1603.7809834493357</v>
      </c>
      <c r="L63" s="5">
        <f t="shared" si="43"/>
        <v>469713.43045569176</v>
      </c>
      <c r="M63" s="5">
        <f t="shared" si="32"/>
        <v>3665481.6536190929</v>
      </c>
      <c r="N63" s="33">
        <f t="shared" si="44"/>
        <v>38.688036675252704</v>
      </c>
      <c r="O63" s="4"/>
      <c r="Q63" s="27" t="s">
        <v>52</v>
      </c>
      <c r="R63" s="29">
        <f t="shared" si="33"/>
        <v>94744.576582863025</v>
      </c>
      <c r="S63" s="29">
        <f t="shared" si="34"/>
        <v>469713.43045569176</v>
      </c>
      <c r="T63" s="35">
        <f t="shared" si="35"/>
        <v>38.688036675252704</v>
      </c>
      <c r="U63" s="42">
        <v>0.94216194080535964</v>
      </c>
      <c r="V63" s="43">
        <f t="shared" si="49"/>
        <v>5.7838059194640357E-2</v>
      </c>
      <c r="W63" s="29">
        <f t="shared" si="45"/>
        <v>442546.11726047785</v>
      </c>
      <c r="X63" s="29">
        <f t="shared" si="36"/>
        <v>2963883.6683722017</v>
      </c>
      <c r="Y63" s="35">
        <f t="shared" si="46"/>
        <v>31.282884733565801</v>
      </c>
      <c r="Z63" s="36">
        <f t="shared" si="47"/>
        <v>7.4051519416869027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9994</v>
      </c>
      <c r="E64" s="49">
        <f t="shared" si="38"/>
        <v>43</v>
      </c>
      <c r="F64" s="3">
        <f t="shared" si="39"/>
        <v>4.3025815489293575E-3</v>
      </c>
      <c r="G64" s="2">
        <v>0.5</v>
      </c>
      <c r="H64" s="3">
        <f t="shared" si="40"/>
        <v>2.128396772756521E-2</v>
      </c>
      <c r="I64" s="3">
        <f t="shared" si="41"/>
        <v>0.97871603227243475</v>
      </c>
      <c r="J64" s="5">
        <f t="shared" si="48"/>
        <v>93140.795599413686</v>
      </c>
      <c r="K64" s="5">
        <f t="shared" si="42"/>
        <v>1982.4056876576688</v>
      </c>
      <c r="L64" s="5">
        <f t="shared" si="43"/>
        <v>460747.96377792431</v>
      </c>
      <c r="M64" s="5">
        <f t="shared" si="32"/>
        <v>3195768.2231634012</v>
      </c>
      <c r="N64" s="33">
        <f t="shared" si="44"/>
        <v>34.311154447380716</v>
      </c>
      <c r="O64" s="4"/>
      <c r="Q64" s="27" t="s">
        <v>54</v>
      </c>
      <c r="R64" s="29">
        <f t="shared" si="33"/>
        <v>93140.795599413686</v>
      </c>
      <c r="S64" s="29">
        <f t="shared" si="34"/>
        <v>460747.96377792431</v>
      </c>
      <c r="T64" s="35">
        <f t="shared" si="35"/>
        <v>34.311154447380716</v>
      </c>
      <c r="U64" s="42">
        <v>0.92489605986448908</v>
      </c>
      <c r="V64" s="43">
        <f t="shared" si="49"/>
        <v>7.5103940135510916E-2</v>
      </c>
      <c r="W64" s="29">
        <f t="shared" si="45"/>
        <v>426143.97628878854</v>
      </c>
      <c r="X64" s="29">
        <f t="shared" si="36"/>
        <v>2521337.5511117238</v>
      </c>
      <c r="Y64" s="35">
        <f t="shared" si="46"/>
        <v>27.070174083069517</v>
      </c>
      <c r="Z64" s="36">
        <f t="shared" si="47"/>
        <v>7.2409803643111985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8531</v>
      </c>
      <c r="E65" s="49">
        <f t="shared" si="38"/>
        <v>48</v>
      </c>
      <c r="F65" s="3">
        <f t="shared" si="39"/>
        <v>5.6265385066229046E-3</v>
      </c>
      <c r="G65" s="2">
        <v>0.5</v>
      </c>
      <c r="H65" s="3">
        <f t="shared" si="40"/>
        <v>2.774245751936192E-2</v>
      </c>
      <c r="I65" s="3">
        <f t="shared" si="41"/>
        <v>0.97225754248063812</v>
      </c>
      <c r="J65" s="5">
        <f t="shared" si="48"/>
        <v>91158.389911756021</v>
      </c>
      <c r="K65" s="5">
        <f t="shared" si="42"/>
        <v>2528.9577596603217</v>
      </c>
      <c r="L65" s="5">
        <f t="shared" si="43"/>
        <v>449469.55515962932</v>
      </c>
      <c r="M65" s="5">
        <f t="shared" si="32"/>
        <v>2735020.2593854768</v>
      </c>
      <c r="N65" s="33">
        <f t="shared" si="44"/>
        <v>30.002946103294015</v>
      </c>
      <c r="O65" s="4"/>
      <c r="Q65" s="27" t="s">
        <v>56</v>
      </c>
      <c r="R65" s="29">
        <f t="shared" si="33"/>
        <v>91158.389911756021</v>
      </c>
      <c r="S65" s="29">
        <f t="shared" si="34"/>
        <v>449469.55515962932</v>
      </c>
      <c r="T65" s="35">
        <f t="shared" si="35"/>
        <v>30.002946103294015</v>
      </c>
      <c r="U65" s="42">
        <v>0.89970667843387275</v>
      </c>
      <c r="V65" s="43">
        <f t="shared" si="49"/>
        <v>0.10029332156612725</v>
      </c>
      <c r="W65" s="29">
        <f t="shared" si="45"/>
        <v>404390.76052982046</v>
      </c>
      <c r="X65" s="29">
        <f t="shared" si="36"/>
        <v>2095193.5748229353</v>
      </c>
      <c r="Y65" s="35">
        <f t="shared" si="46"/>
        <v>22.98410027701393</v>
      </c>
      <c r="Z65" s="36">
        <f t="shared" si="47"/>
        <v>7.018845826280085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6922</v>
      </c>
      <c r="E66" s="49">
        <f t="shared" si="38"/>
        <v>49</v>
      </c>
      <c r="F66" s="3">
        <f t="shared" si="39"/>
        <v>7.0788789367234907E-3</v>
      </c>
      <c r="G66" s="2">
        <v>0.5</v>
      </c>
      <c r="H66" s="3">
        <f t="shared" si="40"/>
        <v>3.4778905529136206E-2</v>
      </c>
      <c r="I66" s="3">
        <f t="shared" si="41"/>
        <v>0.96522109447086379</v>
      </c>
      <c r="J66" s="5">
        <f t="shared" si="48"/>
        <v>88629.432152095702</v>
      </c>
      <c r="K66" s="5">
        <f t="shared" si="42"/>
        <v>3082.4346479187234</v>
      </c>
      <c r="L66" s="5">
        <f t="shared" si="43"/>
        <v>435441.07414068177</v>
      </c>
      <c r="M66" s="5">
        <f t="shared" si="32"/>
        <v>2285550.7042258475</v>
      </c>
      <c r="N66" s="33">
        <f t="shared" si="44"/>
        <v>25.787716887361373</v>
      </c>
      <c r="O66" s="4"/>
      <c r="Q66" s="27" t="s">
        <v>58</v>
      </c>
      <c r="R66" s="29">
        <f t="shared" si="33"/>
        <v>88629.432152095702</v>
      </c>
      <c r="S66" s="29">
        <f t="shared" si="34"/>
        <v>435441.07414068177</v>
      </c>
      <c r="T66" s="35">
        <f t="shared" si="35"/>
        <v>25.787716887361373</v>
      </c>
      <c r="U66" s="42">
        <v>0.86438699185239576</v>
      </c>
      <c r="V66" s="43">
        <f t="shared" si="49"/>
        <v>0.13561300814760424</v>
      </c>
      <c r="W66" s="29">
        <f t="shared" si="45"/>
        <v>376389.60020543996</v>
      </c>
      <c r="X66" s="29">
        <f t="shared" si="36"/>
        <v>1690802.8142931149</v>
      </c>
      <c r="Y66" s="35">
        <f t="shared" si="46"/>
        <v>19.077215922940276</v>
      </c>
      <c r="Z66" s="36">
        <f t="shared" si="47"/>
        <v>6.7105009644210973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4936</v>
      </c>
      <c r="E67" s="49">
        <f t="shared" si="38"/>
        <v>71</v>
      </c>
      <c r="F67" s="3">
        <f t="shared" si="39"/>
        <v>1.4384116693679092E-2</v>
      </c>
      <c r="G67" s="2">
        <v>0.5</v>
      </c>
      <c r="H67" s="3">
        <f t="shared" si="40"/>
        <v>6.9424073530849714E-2</v>
      </c>
      <c r="I67" s="3">
        <f t="shared" si="41"/>
        <v>0.93057592646915033</v>
      </c>
      <c r="J67" s="5">
        <f t="shared" si="48"/>
        <v>85546.997504176979</v>
      </c>
      <c r="K67" s="5">
        <f t="shared" si="42"/>
        <v>5939.0210450733994</v>
      </c>
      <c r="L67" s="5">
        <f t="shared" si="43"/>
        <v>412887.43490820139</v>
      </c>
      <c r="M67" s="5">
        <f t="shared" si="32"/>
        <v>1850109.6300851656</v>
      </c>
      <c r="N67" s="33">
        <f t="shared" si="44"/>
        <v>21.626821327011868</v>
      </c>
      <c r="O67" s="4"/>
      <c r="Q67" s="27" t="s">
        <v>60</v>
      </c>
      <c r="R67" s="29">
        <f t="shared" si="33"/>
        <v>85546.997504176979</v>
      </c>
      <c r="S67" s="29">
        <f t="shared" si="34"/>
        <v>412887.43490820139</v>
      </c>
      <c r="T67" s="35">
        <f t="shared" si="35"/>
        <v>21.626821327011868</v>
      </c>
      <c r="U67" s="42">
        <v>0.82345390469096191</v>
      </c>
      <c r="V67" s="43">
        <f t="shared" si="49"/>
        <v>0.17654609530903809</v>
      </c>
      <c r="W67" s="29">
        <f t="shared" si="45"/>
        <v>339993.77047299378</v>
      </c>
      <c r="X67" s="29">
        <f t="shared" si="36"/>
        <v>1314413.2140876751</v>
      </c>
      <c r="Y67" s="35">
        <f t="shared" si="46"/>
        <v>15.364808262540093</v>
      </c>
      <c r="Z67" s="36">
        <f t="shared" si="47"/>
        <v>6.2620130644717751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3939</v>
      </c>
      <c r="E68" s="49">
        <f t="shared" si="38"/>
        <v>81</v>
      </c>
      <c r="F68" s="3">
        <f t="shared" si="39"/>
        <v>2.0563594821020565E-2</v>
      </c>
      <c r="G68" s="2">
        <v>0.5</v>
      </c>
      <c r="H68" s="3">
        <f t="shared" si="40"/>
        <v>9.7790655559579873E-2</v>
      </c>
      <c r="I68" s="3">
        <f t="shared" si="41"/>
        <v>0.90220934444042011</v>
      </c>
      <c r="J68" s="5">
        <f t="shared" si="48"/>
        <v>79607.976459103578</v>
      </c>
      <c r="K68" s="5">
        <f t="shared" si="42"/>
        <v>7784.9162057073409</v>
      </c>
      <c r="L68" s="5">
        <f t="shared" si="43"/>
        <v>378577.5917812495</v>
      </c>
      <c r="M68" s="5">
        <f t="shared" si="32"/>
        <v>1437222.1951769642</v>
      </c>
      <c r="N68" s="33">
        <f t="shared" si="44"/>
        <v>18.053746108159121</v>
      </c>
      <c r="O68" s="4"/>
      <c r="Q68" s="27" t="s">
        <v>62</v>
      </c>
      <c r="R68" s="29">
        <f t="shared" si="33"/>
        <v>79607.976459103578</v>
      </c>
      <c r="S68" s="29">
        <f t="shared" si="34"/>
        <v>378577.5917812495</v>
      </c>
      <c r="T68" s="35">
        <f t="shared" si="35"/>
        <v>18.053746108159121</v>
      </c>
      <c r="U68" s="42">
        <v>0.7557222850963411</v>
      </c>
      <c r="V68" s="43">
        <f t="shared" si="49"/>
        <v>0.2442777149036589</v>
      </c>
      <c r="W68" s="29">
        <f t="shared" si="45"/>
        <v>286099.52274719568</v>
      </c>
      <c r="X68" s="29">
        <f t="shared" si="36"/>
        <v>974419.44361468137</v>
      </c>
      <c r="Y68" s="35">
        <f t="shared" si="46"/>
        <v>12.240223743348919</v>
      </c>
      <c r="Z68" s="36">
        <f t="shared" si="47"/>
        <v>5.8135223648102023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2677</v>
      </c>
      <c r="E69" s="49">
        <f t="shared" si="38"/>
        <v>87</v>
      </c>
      <c r="F69" s="3">
        <f t="shared" si="39"/>
        <v>3.2499066118789686E-2</v>
      </c>
      <c r="G69" s="2">
        <v>0.5</v>
      </c>
      <c r="H69" s="3">
        <f t="shared" si="40"/>
        <v>0.15028502332008981</v>
      </c>
      <c r="I69" s="3">
        <f t="shared" si="41"/>
        <v>0.84971497667991014</v>
      </c>
      <c r="J69" s="5">
        <f t="shared" si="48"/>
        <v>71823.060253396237</v>
      </c>
      <c r="K69" s="5">
        <f t="shared" si="42"/>
        <v>10793.930285101869</v>
      </c>
      <c r="L69" s="5">
        <f t="shared" si="43"/>
        <v>332130.47555422649</v>
      </c>
      <c r="M69" s="5">
        <f t="shared" si="32"/>
        <v>1058644.6033957147</v>
      </c>
      <c r="N69" s="33">
        <f t="shared" si="44"/>
        <v>14.739619833250636</v>
      </c>
      <c r="O69" s="4"/>
      <c r="Q69" s="27" t="s">
        <v>64</v>
      </c>
      <c r="R69" s="29">
        <f t="shared" si="33"/>
        <v>71823.060253396237</v>
      </c>
      <c r="S69" s="29">
        <f t="shared" si="34"/>
        <v>332130.47555422649</v>
      </c>
      <c r="T69" s="35">
        <f t="shared" si="35"/>
        <v>14.739619833250636</v>
      </c>
      <c r="U69" s="42">
        <v>0.69850988448397933</v>
      </c>
      <c r="V69" s="43">
        <f t="shared" si="49"/>
        <v>0.30149011551602067</v>
      </c>
      <c r="W69" s="29">
        <f t="shared" si="45"/>
        <v>231996.42011299185</v>
      </c>
      <c r="X69" s="29">
        <f t="shared" si="36"/>
        <v>688319.92086748569</v>
      </c>
      <c r="Y69" s="35">
        <f t="shared" si="46"/>
        <v>9.583550442421279</v>
      </c>
      <c r="Z69" s="36">
        <f t="shared" si="47"/>
        <v>5.1560693908293569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1807</v>
      </c>
      <c r="E70" s="49">
        <f t="shared" si="38"/>
        <v>86</v>
      </c>
      <c r="F70" s="3">
        <f t="shared" si="39"/>
        <v>4.7592695074709465E-2</v>
      </c>
      <c r="G70" s="2">
        <v>0.5</v>
      </c>
      <c r="H70" s="3">
        <f t="shared" si="40"/>
        <v>0.2126607319485658</v>
      </c>
      <c r="I70" s="3">
        <f t="shared" si="41"/>
        <v>0.78733926805143417</v>
      </c>
      <c r="J70" s="5">
        <f t="shared" si="48"/>
        <v>61029.129968294365</v>
      </c>
      <c r="K70" s="5">
        <f t="shared" si="42"/>
        <v>12978.499449241632</v>
      </c>
      <c r="L70" s="5">
        <f t="shared" si="43"/>
        <v>272699.40121836774</v>
      </c>
      <c r="M70" s="5">
        <f t="shared" si="32"/>
        <v>726514.12784148811</v>
      </c>
      <c r="N70" s="33">
        <f t="shared" si="44"/>
        <v>11.904382845027024</v>
      </c>
      <c r="O70" s="4"/>
      <c r="Q70" s="27" t="s">
        <v>66</v>
      </c>
      <c r="R70" s="29">
        <f t="shared" si="33"/>
        <v>61029.129968294365</v>
      </c>
      <c r="S70" s="29">
        <f t="shared" si="34"/>
        <v>272699.40121836774</v>
      </c>
      <c r="T70" s="35">
        <f t="shared" si="35"/>
        <v>11.904382845027024</v>
      </c>
      <c r="U70" s="42">
        <v>0.67065690345363116</v>
      </c>
      <c r="V70" s="43">
        <f t="shared" si="49"/>
        <v>0.32934309654636884</v>
      </c>
      <c r="W70" s="29">
        <f t="shared" si="45"/>
        <v>182887.73599476987</v>
      </c>
      <c r="X70" s="29">
        <f t="shared" si="36"/>
        <v>456323.50075449387</v>
      </c>
      <c r="Y70" s="35">
        <f t="shared" si="46"/>
        <v>7.4771424890304257</v>
      </c>
      <c r="Z70" s="36">
        <f t="shared" si="47"/>
        <v>4.4272403559965987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si="37"/>
        <v>1127</v>
      </c>
      <c r="E71" s="49">
        <f t="shared" ref="E71:E72" si="50">E21+E46</f>
        <v>81</v>
      </c>
      <c r="F71" s="3">
        <f t="shared" si="39"/>
        <v>7.1872227151730264E-2</v>
      </c>
      <c r="G71" s="2">
        <v>0.5</v>
      </c>
      <c r="H71" s="3">
        <f t="shared" si="40"/>
        <v>0.30462579917262128</v>
      </c>
      <c r="I71" s="3">
        <f t="shared" si="41"/>
        <v>0.69537420082737866</v>
      </c>
      <c r="J71" s="5">
        <f t="shared" si="48"/>
        <v>48050.630519052727</v>
      </c>
      <c r="K71" s="5">
        <f t="shared" si="42"/>
        <v>14637.461722614784</v>
      </c>
      <c r="L71" s="5">
        <f t="shared" si="43"/>
        <v>203659.49828872664</v>
      </c>
      <c r="M71" s="5">
        <f>L71+M72</f>
        <v>453814.72662312037</v>
      </c>
      <c r="N71" s="33">
        <f t="shared" si="44"/>
        <v>9.4445113772893503</v>
      </c>
      <c r="O71" s="4"/>
      <c r="Q71" s="27" t="s">
        <v>68</v>
      </c>
      <c r="R71" s="29">
        <f t="shared" si="33"/>
        <v>48050.630519052727</v>
      </c>
      <c r="S71" s="29">
        <f t="shared" si="34"/>
        <v>203659.49828872664</v>
      </c>
      <c r="T71" s="35">
        <f t="shared" si="35"/>
        <v>9.4445113772893503</v>
      </c>
      <c r="U71" s="42">
        <v>0.63527807449444496</v>
      </c>
      <c r="V71" s="43">
        <f t="shared" si="49"/>
        <v>0.36472192550555504</v>
      </c>
      <c r="W71" s="29">
        <f t="shared" si="45"/>
        <v>129380.41392536697</v>
      </c>
      <c r="X71" s="29">
        <f>X72+W71</f>
        <v>273435.76475972403</v>
      </c>
      <c r="Y71" s="35">
        <f t="shared" si="46"/>
        <v>5.6905759988165618</v>
      </c>
      <c r="Z71" s="36">
        <f t="shared" si="47"/>
        <v>3.7539353784727885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37"/>
        <v>846</v>
      </c>
      <c r="E72" s="50">
        <f t="shared" si="50"/>
        <v>113</v>
      </c>
      <c r="F72" s="17">
        <f t="shared" si="39"/>
        <v>0.13356973995271867</v>
      </c>
      <c r="G72" s="12"/>
      <c r="H72" s="17">
        <v>1</v>
      </c>
      <c r="I72" s="17">
        <f t="shared" si="41"/>
        <v>0</v>
      </c>
      <c r="J72" s="21">
        <f t="shared" si="48"/>
        <v>33413.168796437938</v>
      </c>
      <c r="K72" s="21">
        <f t="shared" si="42"/>
        <v>33413.168796437938</v>
      </c>
      <c r="L72" s="21">
        <f>K72/F72</f>
        <v>250155.22833439376</v>
      </c>
      <c r="M72" s="21">
        <f>L72</f>
        <v>250155.22833439376</v>
      </c>
      <c r="N72" s="34">
        <f t="shared" si="44"/>
        <v>7.4867256637168138</v>
      </c>
      <c r="O72" s="4"/>
      <c r="Q72" s="30" t="s">
        <v>69</v>
      </c>
      <c r="R72" s="31">
        <f t="shared" si="33"/>
        <v>33413.168796437938</v>
      </c>
      <c r="S72" s="31">
        <f t="shared" si="34"/>
        <v>250155.22833439376</v>
      </c>
      <c r="T72" s="38">
        <f t="shared" si="35"/>
        <v>7.4867256637168138</v>
      </c>
      <c r="U72" s="44">
        <v>0.57586384179742911</v>
      </c>
      <c r="V72" s="45">
        <f t="shared" si="49"/>
        <v>0.42413615820257089</v>
      </c>
      <c r="W72" s="31">
        <f t="shared" si="45"/>
        <v>144055.35083435709</v>
      </c>
      <c r="X72" s="31">
        <f>W72</f>
        <v>144055.35083435709</v>
      </c>
      <c r="Y72" s="38">
        <f t="shared" si="46"/>
        <v>4.311334603191372</v>
      </c>
      <c r="Z72" s="37">
        <f t="shared" si="47"/>
        <v>3.1753910605254418</v>
      </c>
    </row>
    <row r="73" spans="1:26" s="2" customFormat="1" ht="13.2">
      <c r="B73" s="2" t="s">
        <v>70</v>
      </c>
      <c r="D73" s="25">
        <f>SUM(D54:D72)</f>
        <v>110070</v>
      </c>
      <c r="E73" s="25">
        <f>SUM(E54:E72)</f>
        <v>776</v>
      </c>
    </row>
    <row r="77" spans="1:26" s="52" customFormat="1" ht="17.399999999999999">
      <c r="C77" s="58" t="s">
        <v>81</v>
      </c>
      <c r="D77" s="58" t="s">
        <v>82</v>
      </c>
      <c r="E77" s="58" t="s">
        <v>83</v>
      </c>
      <c r="F77" s="58" t="s">
        <v>19</v>
      </c>
      <c r="G77" s="58" t="s">
        <v>20</v>
      </c>
    </row>
    <row r="78" spans="1:26" s="52" customFormat="1" ht="17.399999999999999">
      <c r="C78" s="58" t="s">
        <v>84</v>
      </c>
      <c r="D78" s="59">
        <v>0</v>
      </c>
      <c r="E78" s="60">
        <f>$N$4</f>
        <v>72.653210048500426</v>
      </c>
      <c r="F78" s="60">
        <f>$Y$4</f>
        <v>65.864814580514619</v>
      </c>
      <c r="G78" s="60">
        <f>E78-F78</f>
        <v>6.7883954679858078</v>
      </c>
    </row>
    <row r="79" spans="1:26" s="52" customFormat="1" ht="17.399999999999999">
      <c r="C79" s="58" t="s">
        <v>85</v>
      </c>
      <c r="D79" s="59">
        <v>0</v>
      </c>
      <c r="E79" s="60">
        <f>$N$29</f>
        <v>79.339741291626481</v>
      </c>
      <c r="F79" s="60">
        <f>$Y$29</f>
        <v>70.149949366653203</v>
      </c>
      <c r="G79" s="60">
        <f t="shared" ref="G79:G80" si="51">E79-F79</f>
        <v>9.189791924973278</v>
      </c>
    </row>
    <row r="80" spans="1:26" s="52" customFormat="1" ht="17.399999999999999">
      <c r="C80" s="58" t="s">
        <v>86</v>
      </c>
      <c r="D80" s="59">
        <v>0</v>
      </c>
      <c r="E80" s="60">
        <f>$N$54</f>
        <v>75.871511200750732</v>
      </c>
      <c r="F80" s="60">
        <f>$Y$54</f>
        <v>67.250467232506196</v>
      </c>
      <c r="G80" s="60">
        <f t="shared" si="51"/>
        <v>8.6210439682445354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58" workbookViewId="0">
      <selection activeCell="E29" sqref="E29:E48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>
      <c r="A4" s="2">
        <v>1</v>
      </c>
      <c r="B4" s="1">
        <v>0</v>
      </c>
      <c r="C4" s="1">
        <v>1</v>
      </c>
      <c r="D4">
        <v>519</v>
      </c>
      <c r="E4" s="51">
        <v>4</v>
      </c>
      <c r="F4" s="3">
        <f>E4/D4</f>
        <v>7.7071290944123313E-3</v>
      </c>
      <c r="G4" s="2">
        <v>0.3</v>
      </c>
      <c r="H4" s="18">
        <f>C4*F4/(1+(1-G4)*C4*F4)</f>
        <v>7.6657723265619012E-3</v>
      </c>
      <c r="I4" s="18">
        <f>1-H4</f>
        <v>0.99233422767343815</v>
      </c>
      <c r="J4" s="41">
        <v>100000</v>
      </c>
      <c r="K4" s="20">
        <f>J4*H4</f>
        <v>766.57723265619006</v>
      </c>
      <c r="L4" s="20">
        <f>C4*(J5+G4*K4)</f>
        <v>99463.395937140667</v>
      </c>
      <c r="M4" s="5">
        <f t="shared" ref="M4:M20" si="0">L4+M5</f>
        <v>7161738.4700627774</v>
      </c>
      <c r="N4" s="32">
        <f>M4/J4</f>
        <v>71.617384700627781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99463.395937140667</v>
      </c>
      <c r="T4" s="35">
        <f t="shared" ref="T4:T22" si="3">N4</f>
        <v>71.617384700627781</v>
      </c>
      <c r="U4" s="42">
        <v>0.96680194174873568</v>
      </c>
      <c r="V4" s="43">
        <f>1-U4</f>
        <v>3.3198058251264317E-2</v>
      </c>
      <c r="W4" s="29">
        <f>S4*U4</f>
        <v>96161.404324950898</v>
      </c>
      <c r="X4" s="29">
        <f t="shared" ref="X4:X20" si="4">X5+W4</f>
        <v>6496670.6160015538</v>
      </c>
      <c r="Y4" s="40">
        <f>X4/R4</f>
        <v>64.966706160015534</v>
      </c>
      <c r="Z4" s="36">
        <f>T4-Y4</f>
        <v>6.6506785406122475</v>
      </c>
    </row>
    <row r="5" spans="1:26" s="2" customFormat="1">
      <c r="A5" s="2">
        <v>2</v>
      </c>
      <c r="B5" s="1" t="s">
        <v>35</v>
      </c>
      <c r="C5" s="1">
        <v>4</v>
      </c>
      <c r="D5">
        <v>2366</v>
      </c>
      <c r="E5" s="51">
        <v>2</v>
      </c>
      <c r="F5" s="3">
        <f t="shared" ref="F5:F22" si="5">E5/D5</f>
        <v>8.4530853761622987E-4</v>
      </c>
      <c r="G5" s="2">
        <v>0.4</v>
      </c>
      <c r="H5" s="3">
        <f t="shared" ref="H5:H21" si="6">C5*F5/(1+(1-G5)*C5*F5)</f>
        <v>3.3743883921039308E-3</v>
      </c>
      <c r="I5" s="3">
        <f t="shared" ref="I5:I22" si="7">1-H5</f>
        <v>0.99662561160789609</v>
      </c>
      <c r="J5" s="5">
        <f>I4*J4</f>
        <v>99233.422767343814</v>
      </c>
      <c r="K5" s="5">
        <f t="shared" ref="K5:K22" si="8">J5*H5</f>
        <v>334.85210989486689</v>
      </c>
      <c r="L5" s="5">
        <f t="shared" ref="L5:L21" si="9">C5*(J6+G5*K5)</f>
        <v>396130.04600562755</v>
      </c>
      <c r="M5" s="5">
        <f t="shared" si="0"/>
        <v>7062275.0741256364</v>
      </c>
      <c r="N5" s="33">
        <f t="shared" ref="N5:N22" si="10">M5/J5</f>
        <v>71.168310808782479</v>
      </c>
      <c r="O5" s="4"/>
      <c r="Q5" s="27" t="s">
        <v>36</v>
      </c>
      <c r="R5" s="29">
        <f t="shared" si="1"/>
        <v>99233.422767343814</v>
      </c>
      <c r="S5" s="29">
        <f t="shared" si="2"/>
        <v>396130.04600562755</v>
      </c>
      <c r="T5" s="35">
        <f t="shared" si="3"/>
        <v>71.168310808782479</v>
      </c>
      <c r="U5" s="42">
        <v>0.96680194174873568</v>
      </c>
      <c r="V5" s="43">
        <f>1-U5</f>
        <v>3.3198058251264317E-2</v>
      </c>
      <c r="W5" s="29">
        <f t="shared" ref="W5:W22" si="11">S5*U5</f>
        <v>382979.2976632567</v>
      </c>
      <c r="X5" s="29">
        <f t="shared" si="4"/>
        <v>6400509.2116766032</v>
      </c>
      <c r="Y5" s="35">
        <f t="shared" ref="Y5:Y22" si="12">X5/R5</f>
        <v>64.499530835319646</v>
      </c>
      <c r="Z5" s="36">
        <f t="shared" ref="Z5:Z22" si="13">T5-Y5</f>
        <v>6.6687799734628328</v>
      </c>
    </row>
    <row r="6" spans="1:26" s="2" customFormat="1">
      <c r="A6" s="2">
        <v>3</v>
      </c>
      <c r="B6" s="1" t="s">
        <v>37</v>
      </c>
      <c r="C6" s="1">
        <v>5</v>
      </c>
      <c r="D6">
        <v>3350</v>
      </c>
      <c r="E6" s="51">
        <v>1</v>
      </c>
      <c r="F6" s="3">
        <f t="shared" si="5"/>
        <v>2.9850746268656717E-4</v>
      </c>
      <c r="G6" s="2">
        <v>0.5</v>
      </c>
      <c r="H6" s="3">
        <f t="shared" si="6"/>
        <v>1.4914243102162566E-3</v>
      </c>
      <c r="I6" s="3">
        <f t="shared" si="7"/>
        <v>0.99850857568978379</v>
      </c>
      <c r="J6" s="5">
        <f t="shared" ref="J6:J22" si="14">I5*J5</f>
        <v>98898.570657448945</v>
      </c>
      <c r="K6" s="5">
        <f t="shared" si="8"/>
        <v>147.4997325241595</v>
      </c>
      <c r="L6" s="5">
        <f t="shared" si="9"/>
        <v>494124.10395593435</v>
      </c>
      <c r="M6" s="5">
        <f t="shared" si="0"/>
        <v>6666145.0281200092</v>
      </c>
      <c r="N6" s="33">
        <f t="shared" si="10"/>
        <v>67.403856130633784</v>
      </c>
      <c r="O6" s="4"/>
      <c r="Q6" s="27" t="s">
        <v>38</v>
      </c>
      <c r="R6" s="29">
        <f t="shared" si="1"/>
        <v>98898.570657448945</v>
      </c>
      <c r="S6" s="29">
        <f t="shared" si="2"/>
        <v>494124.10395593435</v>
      </c>
      <c r="T6" s="35">
        <f t="shared" si="3"/>
        <v>67.403856130633784</v>
      </c>
      <c r="U6" s="42">
        <v>0.96680194174873568</v>
      </c>
      <c r="V6" s="43">
        <f>1-U6</f>
        <v>3.3198058251264317E-2</v>
      </c>
      <c r="W6" s="29">
        <f t="shared" si="11"/>
        <v>477720.14316945145</v>
      </c>
      <c r="X6" s="29">
        <f t="shared" si="4"/>
        <v>6017529.9140133467</v>
      </c>
      <c r="Y6" s="35">
        <f t="shared" si="12"/>
        <v>60.845468989193243</v>
      </c>
      <c r="Z6" s="36">
        <f t="shared" si="13"/>
        <v>6.5583871414405408</v>
      </c>
    </row>
    <row r="7" spans="1:26" s="2" customFormat="1">
      <c r="A7" s="2">
        <v>4</v>
      </c>
      <c r="B7" s="1" t="s">
        <v>39</v>
      </c>
      <c r="C7" s="1">
        <v>5</v>
      </c>
      <c r="D7">
        <v>3491</v>
      </c>
      <c r="E7" s="51">
        <v>1</v>
      </c>
      <c r="F7" s="3">
        <f t="shared" si="5"/>
        <v>2.8645087367516471E-4</v>
      </c>
      <c r="G7" s="2">
        <v>0.5</v>
      </c>
      <c r="H7" s="3">
        <f t="shared" si="6"/>
        <v>1.4312294260770001E-3</v>
      </c>
      <c r="I7" s="3">
        <f t="shared" si="7"/>
        <v>0.99856877057392301</v>
      </c>
      <c r="J7" s="5">
        <f t="shared" si="14"/>
        <v>98751.070924924788</v>
      </c>
      <c r="K7" s="5">
        <f t="shared" si="8"/>
        <v>141.33543856436924</v>
      </c>
      <c r="L7" s="5">
        <f t="shared" si="9"/>
        <v>493402.01602821302</v>
      </c>
      <c r="M7" s="5">
        <f t="shared" si="0"/>
        <v>6172020.9241640745</v>
      </c>
      <c r="N7" s="33">
        <f t="shared" si="10"/>
        <v>62.500799903793805</v>
      </c>
      <c r="O7" s="4"/>
      <c r="Q7" s="27" t="s">
        <v>40</v>
      </c>
      <c r="R7" s="29">
        <f t="shared" si="1"/>
        <v>98751.070924924788</v>
      </c>
      <c r="S7" s="29">
        <f t="shared" si="2"/>
        <v>493402.01602821302</v>
      </c>
      <c r="T7" s="35">
        <f t="shared" si="3"/>
        <v>62.500799903793805</v>
      </c>
      <c r="U7" s="42">
        <v>0.96680194174873568</v>
      </c>
      <c r="V7" s="43">
        <f>1-U7</f>
        <v>3.3198058251264317E-2</v>
      </c>
      <c r="W7" s="29">
        <f t="shared" si="11"/>
        <v>477022.02715881716</v>
      </c>
      <c r="X7" s="29">
        <f t="shared" si="4"/>
        <v>5539809.7708438952</v>
      </c>
      <c r="Y7" s="35">
        <f t="shared" si="12"/>
        <v>56.09873107153966</v>
      </c>
      <c r="Z7" s="36">
        <f t="shared" si="13"/>
        <v>6.4020688322541446</v>
      </c>
    </row>
    <row r="8" spans="1:26" s="2" customFormat="1">
      <c r="A8" s="2">
        <v>5</v>
      </c>
      <c r="B8" s="1" t="s">
        <v>41</v>
      </c>
      <c r="C8" s="1">
        <v>5</v>
      </c>
      <c r="D8">
        <v>3950</v>
      </c>
      <c r="E8" s="51">
        <v>8</v>
      </c>
      <c r="F8" s="3">
        <f t="shared" si="5"/>
        <v>2.0253164556962027E-3</v>
      </c>
      <c r="G8" s="2">
        <v>0.5</v>
      </c>
      <c r="H8" s="3">
        <f t="shared" si="6"/>
        <v>1.0075566750629723E-2</v>
      </c>
      <c r="I8" s="3">
        <f t="shared" si="7"/>
        <v>0.98992443324937029</v>
      </c>
      <c r="J8" s="5">
        <f t="shared" si="14"/>
        <v>98609.735486360427</v>
      </c>
      <c r="K8" s="5">
        <f t="shared" si="8"/>
        <v>993.54897215476501</v>
      </c>
      <c r="L8" s="5">
        <f t="shared" si="9"/>
        <v>490564.8050014152</v>
      </c>
      <c r="M8" s="5">
        <f t="shared" si="0"/>
        <v>5678618.9081358612</v>
      </c>
      <c r="N8" s="33">
        <f t="shared" si="10"/>
        <v>57.586797897062816</v>
      </c>
      <c r="O8" s="4"/>
      <c r="Q8" s="27" t="s">
        <v>42</v>
      </c>
      <c r="R8" s="29">
        <f t="shared" si="1"/>
        <v>98609.735486360427</v>
      </c>
      <c r="S8" s="29">
        <f t="shared" si="2"/>
        <v>490564.8050014152</v>
      </c>
      <c r="T8" s="35">
        <f t="shared" si="3"/>
        <v>57.586797897062816</v>
      </c>
      <c r="U8" s="42">
        <v>0.96680194174873568</v>
      </c>
      <c r="V8" s="43">
        <f>1-U8</f>
        <v>3.3198058251264317E-2</v>
      </c>
      <c r="W8" s="29">
        <f t="shared" si="11"/>
        <v>474279.00602895807</v>
      </c>
      <c r="X8" s="29">
        <f t="shared" si="4"/>
        <v>5062787.7436850779</v>
      </c>
      <c r="Y8" s="35">
        <f t="shared" si="12"/>
        <v>51.34166234920442</v>
      </c>
      <c r="Z8" s="36">
        <f t="shared" si="13"/>
        <v>6.2451355478583963</v>
      </c>
    </row>
    <row r="9" spans="1:26" s="2" customFormat="1">
      <c r="A9" s="2">
        <v>6</v>
      </c>
      <c r="B9" s="1" t="s">
        <v>43</v>
      </c>
      <c r="C9" s="1">
        <v>5</v>
      </c>
      <c r="D9">
        <v>4061</v>
      </c>
      <c r="E9" s="51">
        <v>10</v>
      </c>
      <c r="F9" s="3">
        <f t="shared" si="5"/>
        <v>2.4624476729869491E-3</v>
      </c>
      <c r="G9" s="2">
        <v>0.5</v>
      </c>
      <c r="H9" s="3">
        <f t="shared" si="6"/>
        <v>1.2236906510034265E-2</v>
      </c>
      <c r="I9" s="3">
        <f t="shared" si="7"/>
        <v>0.98776309348996572</v>
      </c>
      <c r="J9" s="5">
        <f t="shared" si="14"/>
        <v>97616.186514205663</v>
      </c>
      <c r="K9" s="5">
        <f t="shared" si="8"/>
        <v>1194.5201482404022</v>
      </c>
      <c r="L9" s="5">
        <f t="shared" si="9"/>
        <v>485094.6322004273</v>
      </c>
      <c r="M9" s="5">
        <f t="shared" si="0"/>
        <v>5188054.1031344458</v>
      </c>
      <c r="N9" s="33">
        <f t="shared" si="10"/>
        <v>53.147477773877704</v>
      </c>
      <c r="O9" s="4"/>
      <c r="Q9" s="27" t="s">
        <v>44</v>
      </c>
      <c r="R9" s="29">
        <f t="shared" si="1"/>
        <v>97616.186514205663</v>
      </c>
      <c r="S9" s="29">
        <f t="shared" si="2"/>
        <v>485094.6322004273</v>
      </c>
      <c r="T9" s="35">
        <f t="shared" si="3"/>
        <v>53.147477773877704</v>
      </c>
      <c r="U9" s="42">
        <v>0.9555940589531835</v>
      </c>
      <c r="V9" s="43">
        <f t="shared" ref="V9:V22" si="15">1-U9</f>
        <v>4.4405941046816499E-2</v>
      </c>
      <c r="W9" s="29">
        <f t="shared" si="11"/>
        <v>463553.54856080801</v>
      </c>
      <c r="X9" s="29">
        <f t="shared" si="4"/>
        <v>4588508.7376561202</v>
      </c>
      <c r="Y9" s="35">
        <f t="shared" si="12"/>
        <v>47.005613530993394</v>
      </c>
      <c r="Z9" s="36">
        <f t="shared" si="13"/>
        <v>6.14186424288431</v>
      </c>
    </row>
    <row r="10" spans="1:26" s="2" customFormat="1">
      <c r="A10" s="2">
        <v>7</v>
      </c>
      <c r="B10" s="1" t="s">
        <v>45</v>
      </c>
      <c r="C10" s="1">
        <v>5</v>
      </c>
      <c r="D10">
        <v>4149</v>
      </c>
      <c r="E10" s="51">
        <v>9</v>
      </c>
      <c r="F10" s="3">
        <f t="shared" si="5"/>
        <v>2.1691973969631237E-3</v>
      </c>
      <c r="G10" s="2">
        <v>0.5</v>
      </c>
      <c r="H10" s="3">
        <f t="shared" si="6"/>
        <v>1.0787486515641856E-2</v>
      </c>
      <c r="I10" s="3">
        <f t="shared" si="7"/>
        <v>0.98921251348435812</v>
      </c>
      <c r="J10" s="5">
        <f t="shared" si="14"/>
        <v>96421.666365965255</v>
      </c>
      <c r="K10" s="5">
        <f t="shared" si="8"/>
        <v>1040.147425738568</v>
      </c>
      <c r="L10" s="5">
        <f t="shared" si="9"/>
        <v>479507.96326547983</v>
      </c>
      <c r="M10" s="5">
        <f t="shared" si="0"/>
        <v>4702959.4709340185</v>
      </c>
      <c r="N10" s="33">
        <f t="shared" si="10"/>
        <v>48.774924227964398</v>
      </c>
      <c r="O10" s="4"/>
      <c r="Q10" s="27" t="s">
        <v>46</v>
      </c>
      <c r="R10" s="29">
        <f t="shared" si="1"/>
        <v>96421.666365965255</v>
      </c>
      <c r="S10" s="29">
        <f t="shared" si="2"/>
        <v>479507.96326547983</v>
      </c>
      <c r="T10" s="35">
        <f t="shared" si="3"/>
        <v>48.774924227964398</v>
      </c>
      <c r="U10" s="42">
        <v>0.96363095511775332</v>
      </c>
      <c r="V10" s="43">
        <f t="shared" si="15"/>
        <v>3.6369044882246682E-2</v>
      </c>
      <c r="W10" s="29">
        <f t="shared" si="11"/>
        <v>462068.71662808291</v>
      </c>
      <c r="X10" s="29">
        <f t="shared" si="4"/>
        <v>4124955.1890953123</v>
      </c>
      <c r="Y10" s="35">
        <f t="shared" si="12"/>
        <v>42.780376491723146</v>
      </c>
      <c r="Z10" s="36">
        <f t="shared" si="13"/>
        <v>5.9945477362412518</v>
      </c>
    </row>
    <row r="11" spans="1:26" s="2" customFormat="1">
      <c r="A11" s="2">
        <v>8</v>
      </c>
      <c r="B11" s="1" t="s">
        <v>47</v>
      </c>
      <c r="C11" s="1">
        <v>5</v>
      </c>
      <c r="D11">
        <v>3899</v>
      </c>
      <c r="E11" s="51">
        <v>14</v>
      </c>
      <c r="F11" s="3">
        <f t="shared" si="5"/>
        <v>3.5906642728904849E-3</v>
      </c>
      <c r="G11" s="2">
        <v>0.5</v>
      </c>
      <c r="H11" s="3">
        <f t="shared" si="6"/>
        <v>1.7793594306049824E-2</v>
      </c>
      <c r="I11" s="3">
        <f t="shared" si="7"/>
        <v>0.98220640569395012</v>
      </c>
      <c r="J11" s="5">
        <f t="shared" si="14"/>
        <v>95381.518940226684</v>
      </c>
      <c r="K11" s="5">
        <f t="shared" si="8"/>
        <v>1697.180052317201</v>
      </c>
      <c r="L11" s="5">
        <f t="shared" si="9"/>
        <v>472664.64457034046</v>
      </c>
      <c r="M11" s="5">
        <f t="shared" si="0"/>
        <v>4223451.507668539</v>
      </c>
      <c r="N11" s="33">
        <f t="shared" si="10"/>
        <v>44.279558079959649</v>
      </c>
      <c r="O11" s="4"/>
      <c r="Q11" s="27" t="s">
        <v>48</v>
      </c>
      <c r="R11" s="29">
        <f t="shared" si="1"/>
        <v>95381.518940226684</v>
      </c>
      <c r="S11" s="29">
        <f t="shared" si="2"/>
        <v>472664.64457034046</v>
      </c>
      <c r="T11" s="35">
        <f t="shared" si="3"/>
        <v>44.279558079959649</v>
      </c>
      <c r="U11" s="42">
        <v>0.96005435016735896</v>
      </c>
      <c r="V11" s="43">
        <f t="shared" si="15"/>
        <v>3.9945649832641039E-2</v>
      </c>
      <c r="W11" s="29">
        <f t="shared" si="11"/>
        <v>453783.74819006392</v>
      </c>
      <c r="X11" s="29">
        <f t="shared" si="4"/>
        <v>3662886.4724672292</v>
      </c>
      <c r="Y11" s="35">
        <f t="shared" si="12"/>
        <v>38.402475795784639</v>
      </c>
      <c r="Z11" s="36">
        <f t="shared" si="13"/>
        <v>5.8770822841750103</v>
      </c>
    </row>
    <row r="12" spans="1:26" s="2" customFormat="1">
      <c r="A12" s="2">
        <v>9</v>
      </c>
      <c r="B12" s="1" t="s">
        <v>49</v>
      </c>
      <c r="C12" s="1">
        <v>5</v>
      </c>
      <c r="D12">
        <v>4369</v>
      </c>
      <c r="E12" s="51">
        <v>20</v>
      </c>
      <c r="F12" s="3">
        <f t="shared" si="5"/>
        <v>4.5777065690089267E-3</v>
      </c>
      <c r="G12" s="2">
        <v>0.5</v>
      </c>
      <c r="H12" s="3">
        <f t="shared" si="6"/>
        <v>2.2629554197782308E-2</v>
      </c>
      <c r="I12" s="3">
        <f t="shared" si="7"/>
        <v>0.97737044580221766</v>
      </c>
      <c r="J12" s="5">
        <f t="shared" si="14"/>
        <v>93684.338887909485</v>
      </c>
      <c r="K12" s="5">
        <f t="shared" si="8"/>
        <v>2120.0348243473522</v>
      </c>
      <c r="L12" s="5">
        <f t="shared" si="9"/>
        <v>463121.60737867904</v>
      </c>
      <c r="M12" s="5">
        <f t="shared" si="0"/>
        <v>3750786.8630981981</v>
      </c>
      <c r="N12" s="33">
        <f t="shared" si="10"/>
        <v>40.036434132132825</v>
      </c>
      <c r="O12" s="4"/>
      <c r="Q12" s="27" t="s">
        <v>50</v>
      </c>
      <c r="R12" s="29">
        <f t="shared" si="1"/>
        <v>93684.338887909485</v>
      </c>
      <c r="S12" s="29">
        <f t="shared" si="2"/>
        <v>463121.60737867904</v>
      </c>
      <c r="T12" s="35">
        <f t="shared" si="3"/>
        <v>40.036434132132825</v>
      </c>
      <c r="U12" s="42">
        <v>0.94127750867207383</v>
      </c>
      <c r="V12" s="43">
        <f t="shared" si="15"/>
        <v>5.8722491327926174E-2</v>
      </c>
      <c r="W12" s="29">
        <f t="shared" si="11"/>
        <v>435925.95280560933</v>
      </c>
      <c r="X12" s="29">
        <f t="shared" si="4"/>
        <v>3209102.7242771653</v>
      </c>
      <c r="Y12" s="35">
        <f t="shared" si="12"/>
        <v>34.254420347853028</v>
      </c>
      <c r="Z12" s="36">
        <f t="shared" si="13"/>
        <v>5.7820137842797976</v>
      </c>
    </row>
    <row r="13" spans="1:26" s="2" customFormat="1">
      <c r="A13" s="2">
        <v>10</v>
      </c>
      <c r="B13" s="1" t="s">
        <v>51</v>
      </c>
      <c r="C13" s="1">
        <v>5</v>
      </c>
      <c r="D13">
        <v>4917</v>
      </c>
      <c r="E13" s="51">
        <v>25</v>
      </c>
      <c r="F13" s="3">
        <f t="shared" si="5"/>
        <v>5.0844010575554202E-3</v>
      </c>
      <c r="G13" s="2">
        <v>0.5</v>
      </c>
      <c r="H13" s="3">
        <f t="shared" si="6"/>
        <v>2.5102921980118487E-2</v>
      </c>
      <c r="I13" s="3">
        <f t="shared" si="7"/>
        <v>0.97489707801988157</v>
      </c>
      <c r="J13" s="5">
        <f t="shared" si="14"/>
        <v>91564.304063562129</v>
      </c>
      <c r="K13" s="5">
        <f t="shared" si="8"/>
        <v>2298.5315810714465</v>
      </c>
      <c r="L13" s="5">
        <f t="shared" si="9"/>
        <v>452075.19136513205</v>
      </c>
      <c r="M13" s="5">
        <f t="shared" si="0"/>
        <v>3287665.2557195192</v>
      </c>
      <c r="N13" s="33">
        <f t="shared" si="10"/>
        <v>35.905534250959711</v>
      </c>
      <c r="O13" s="4"/>
      <c r="Q13" s="27" t="s">
        <v>52</v>
      </c>
      <c r="R13" s="29">
        <f t="shared" si="1"/>
        <v>91564.304063562129</v>
      </c>
      <c r="S13" s="29">
        <f t="shared" si="2"/>
        <v>452075.19136513205</v>
      </c>
      <c r="T13" s="35">
        <f t="shared" si="3"/>
        <v>35.905534250959711</v>
      </c>
      <c r="U13" s="42">
        <v>0.95386474178345915</v>
      </c>
      <c r="V13" s="43">
        <f t="shared" si="15"/>
        <v>4.6135258216540853E-2</v>
      </c>
      <c r="W13" s="29">
        <f t="shared" si="11"/>
        <v>431218.58567820955</v>
      </c>
      <c r="X13" s="29">
        <f t="shared" si="4"/>
        <v>2773176.7714715558</v>
      </c>
      <c r="Y13" s="35">
        <f t="shared" si="12"/>
        <v>30.286658101463551</v>
      </c>
      <c r="Z13" s="36">
        <f t="shared" si="13"/>
        <v>5.6188761494961597</v>
      </c>
    </row>
    <row r="14" spans="1:26" s="2" customFormat="1">
      <c r="A14" s="2">
        <v>11</v>
      </c>
      <c r="B14" s="1" t="s">
        <v>53</v>
      </c>
      <c r="C14" s="1">
        <v>5</v>
      </c>
      <c r="D14">
        <v>4883</v>
      </c>
      <c r="E14" s="51">
        <v>31</v>
      </c>
      <c r="F14" s="3">
        <f t="shared" si="5"/>
        <v>6.3485562154413271E-3</v>
      </c>
      <c r="G14" s="2">
        <v>0.5</v>
      </c>
      <c r="H14" s="3">
        <f t="shared" si="6"/>
        <v>3.1246850115915731E-2</v>
      </c>
      <c r="I14" s="3">
        <f t="shared" si="7"/>
        <v>0.96875314988408423</v>
      </c>
      <c r="J14" s="5">
        <f t="shared" si="14"/>
        <v>89265.772482490691</v>
      </c>
      <c r="K14" s="5">
        <f t="shared" si="8"/>
        <v>2789.2742132418216</v>
      </c>
      <c r="L14" s="5">
        <f t="shared" si="9"/>
        <v>439355.67687934893</v>
      </c>
      <c r="M14" s="5">
        <f t="shared" si="0"/>
        <v>2835590.0643543871</v>
      </c>
      <c r="N14" s="33">
        <f t="shared" si="10"/>
        <v>31.765703533351292</v>
      </c>
      <c r="O14" s="4"/>
      <c r="Q14" s="27" t="s">
        <v>54</v>
      </c>
      <c r="R14" s="29">
        <f t="shared" si="1"/>
        <v>89265.772482490691</v>
      </c>
      <c r="S14" s="29">
        <f t="shared" si="2"/>
        <v>439355.67687934893</v>
      </c>
      <c r="T14" s="35">
        <f t="shared" si="3"/>
        <v>31.765703533351292</v>
      </c>
      <c r="U14" s="42">
        <v>0.94210046609890041</v>
      </c>
      <c r="V14" s="43">
        <f t="shared" si="15"/>
        <v>5.7899533901099587E-2</v>
      </c>
      <c r="W14" s="29">
        <f t="shared" si="11"/>
        <v>413917.18797123252</v>
      </c>
      <c r="X14" s="29">
        <f t="shared" si="4"/>
        <v>2341958.1857933463</v>
      </c>
      <c r="Y14" s="35">
        <f t="shared" si="12"/>
        <v>26.235791397567493</v>
      </c>
      <c r="Z14" s="36">
        <f t="shared" si="13"/>
        <v>5.5299121357837997</v>
      </c>
    </row>
    <row r="15" spans="1:26" s="2" customFormat="1">
      <c r="A15" s="2">
        <v>12</v>
      </c>
      <c r="B15" s="1" t="s">
        <v>55</v>
      </c>
      <c r="C15" s="1">
        <v>5</v>
      </c>
      <c r="D15">
        <v>4449</v>
      </c>
      <c r="E15" s="51">
        <v>41</v>
      </c>
      <c r="F15" s="3">
        <f t="shared" si="5"/>
        <v>9.2155540570914816E-3</v>
      </c>
      <c r="G15" s="2">
        <v>0.5</v>
      </c>
      <c r="H15" s="3">
        <f t="shared" si="6"/>
        <v>4.5040096671427006E-2</v>
      </c>
      <c r="I15" s="3">
        <f t="shared" si="7"/>
        <v>0.95495990332857295</v>
      </c>
      <c r="J15" s="5">
        <f t="shared" si="14"/>
        <v>86476.49826924887</v>
      </c>
      <c r="K15" s="5">
        <f t="shared" si="8"/>
        <v>3894.9098418534591</v>
      </c>
      <c r="L15" s="5">
        <f t="shared" si="9"/>
        <v>422645.21674161067</v>
      </c>
      <c r="M15" s="5">
        <f t="shared" si="0"/>
        <v>2396234.3874750384</v>
      </c>
      <c r="N15" s="33">
        <f t="shared" si="10"/>
        <v>27.709660259533678</v>
      </c>
      <c r="O15" s="4"/>
      <c r="Q15" s="27" t="s">
        <v>56</v>
      </c>
      <c r="R15" s="29">
        <f t="shared" si="1"/>
        <v>86476.49826924887</v>
      </c>
      <c r="S15" s="29">
        <f t="shared" si="2"/>
        <v>422645.21674161067</v>
      </c>
      <c r="T15" s="35">
        <f t="shared" si="3"/>
        <v>27.709660259533678</v>
      </c>
      <c r="U15" s="42">
        <v>0.91645683631107144</v>
      </c>
      <c r="V15" s="43">
        <f t="shared" si="15"/>
        <v>8.3543163688928557E-2</v>
      </c>
      <c r="W15" s="29">
        <f t="shared" si="11"/>
        <v>387336.09821702359</v>
      </c>
      <c r="X15" s="29">
        <f t="shared" si="4"/>
        <v>1928040.9978221138</v>
      </c>
      <c r="Y15" s="35">
        <f t="shared" si="12"/>
        <v>22.29554892265714</v>
      </c>
      <c r="Z15" s="36">
        <f t="shared" si="13"/>
        <v>5.4141113368765375</v>
      </c>
    </row>
    <row r="16" spans="1:26" s="2" customFormat="1">
      <c r="A16" s="2">
        <v>13</v>
      </c>
      <c r="B16" s="1" t="s">
        <v>57</v>
      </c>
      <c r="C16" s="1">
        <v>5</v>
      </c>
      <c r="D16">
        <v>3528</v>
      </c>
      <c r="E16" s="51">
        <v>46</v>
      </c>
      <c r="F16" s="3">
        <f t="shared" si="5"/>
        <v>1.3038548752834467E-2</v>
      </c>
      <c r="G16" s="2">
        <v>0.5</v>
      </c>
      <c r="H16" s="3">
        <f t="shared" si="6"/>
        <v>6.3134779028273399E-2</v>
      </c>
      <c r="I16" s="3">
        <f t="shared" si="7"/>
        <v>0.93686522097172664</v>
      </c>
      <c r="J16" s="5">
        <f t="shared" si="14"/>
        <v>82581.5884273954</v>
      </c>
      <c r="K16" s="5">
        <f t="shared" si="8"/>
        <v>5213.7703371674279</v>
      </c>
      <c r="L16" s="5">
        <f t="shared" si="9"/>
        <v>399873.51629405841</v>
      </c>
      <c r="M16" s="5">
        <f t="shared" si="0"/>
        <v>1973589.1707334279</v>
      </c>
      <c r="N16" s="33">
        <f t="shared" si="10"/>
        <v>23.898658385199024</v>
      </c>
      <c r="O16" s="4"/>
      <c r="Q16" s="27" t="s">
        <v>58</v>
      </c>
      <c r="R16" s="29">
        <f t="shared" si="1"/>
        <v>82581.5884273954</v>
      </c>
      <c r="S16" s="29">
        <f t="shared" si="2"/>
        <v>399873.51629405841</v>
      </c>
      <c r="T16" s="35">
        <f t="shared" si="3"/>
        <v>23.898658385199024</v>
      </c>
      <c r="U16" s="42">
        <v>0.8859396016463057</v>
      </c>
      <c r="V16" s="43">
        <f t="shared" si="15"/>
        <v>0.1140603983536943</v>
      </c>
      <c r="W16" s="29">
        <f t="shared" si="11"/>
        <v>354263.78373446566</v>
      </c>
      <c r="X16" s="29">
        <f t="shared" si="4"/>
        <v>1540704.8996050903</v>
      </c>
      <c r="Y16" s="35">
        <f t="shared" si="12"/>
        <v>18.656760289367124</v>
      </c>
      <c r="Z16" s="36">
        <f t="shared" si="13"/>
        <v>5.2418980958318997</v>
      </c>
    </row>
    <row r="17" spans="1:26" s="2" customFormat="1">
      <c r="A17" s="2">
        <v>14</v>
      </c>
      <c r="B17" s="1" t="s">
        <v>59</v>
      </c>
      <c r="C17" s="1">
        <v>5</v>
      </c>
      <c r="D17">
        <v>2497</v>
      </c>
      <c r="E17" s="51">
        <v>51</v>
      </c>
      <c r="F17" s="3">
        <f t="shared" si="5"/>
        <v>2.0424509411293552E-2</v>
      </c>
      <c r="G17" s="2">
        <v>0.5</v>
      </c>
      <c r="H17" s="3">
        <f t="shared" si="6"/>
        <v>9.7161364069346542E-2</v>
      </c>
      <c r="I17" s="3">
        <f t="shared" si="7"/>
        <v>0.9028386359306535</v>
      </c>
      <c r="J17" s="5">
        <f t="shared" si="14"/>
        <v>77367.818090227971</v>
      </c>
      <c r="K17" s="5">
        <f t="shared" si="8"/>
        <v>7517.1627407156157</v>
      </c>
      <c r="L17" s="5">
        <f t="shared" si="9"/>
        <v>368046.18359935074</v>
      </c>
      <c r="M17" s="5">
        <f t="shared" si="0"/>
        <v>1573715.6544393694</v>
      </c>
      <c r="N17" s="33">
        <f t="shared" si="10"/>
        <v>20.340700995394098</v>
      </c>
      <c r="O17" s="4"/>
      <c r="Q17" s="27" t="s">
        <v>60</v>
      </c>
      <c r="R17" s="29">
        <f t="shared" si="1"/>
        <v>77367.818090227971</v>
      </c>
      <c r="S17" s="29">
        <f t="shared" si="2"/>
        <v>368046.18359935074</v>
      </c>
      <c r="T17" s="35">
        <f t="shared" si="3"/>
        <v>20.340700995394098</v>
      </c>
      <c r="U17" s="42">
        <v>0.85631920960893304</v>
      </c>
      <c r="V17" s="43">
        <f t="shared" si="15"/>
        <v>0.14368079039106696</v>
      </c>
      <c r="W17" s="29">
        <f t="shared" si="11"/>
        <v>315165.01703938027</v>
      </c>
      <c r="X17" s="29">
        <f t="shared" si="4"/>
        <v>1186441.1158706245</v>
      </c>
      <c r="Y17" s="35">
        <f t="shared" si="12"/>
        <v>15.335072710554821</v>
      </c>
      <c r="Z17" s="36">
        <f t="shared" si="13"/>
        <v>5.0056282848392772</v>
      </c>
    </row>
    <row r="18" spans="1:26" s="2" customFormat="1">
      <c r="A18" s="2">
        <v>15</v>
      </c>
      <c r="B18" s="1" t="s">
        <v>61</v>
      </c>
      <c r="C18" s="1">
        <v>5</v>
      </c>
      <c r="D18">
        <v>1876</v>
      </c>
      <c r="E18" s="51">
        <v>38</v>
      </c>
      <c r="F18" s="3">
        <f t="shared" si="5"/>
        <v>2.0255863539445629E-2</v>
      </c>
      <c r="G18" s="2">
        <v>0.5</v>
      </c>
      <c r="H18" s="3">
        <f t="shared" si="6"/>
        <v>9.6397767630644351E-2</v>
      </c>
      <c r="I18" s="3">
        <f t="shared" si="7"/>
        <v>0.90360223236935566</v>
      </c>
      <c r="J18" s="5">
        <f t="shared" si="14"/>
        <v>69850.655349512352</v>
      </c>
      <c r="K18" s="5">
        <f t="shared" si="8"/>
        <v>6733.4472432305165</v>
      </c>
      <c r="L18" s="5">
        <f t="shared" si="9"/>
        <v>332419.65863948548</v>
      </c>
      <c r="M18" s="5">
        <f t="shared" si="0"/>
        <v>1205669.4708400187</v>
      </c>
      <c r="N18" s="33">
        <f t="shared" si="10"/>
        <v>17.260675147673268</v>
      </c>
      <c r="O18" s="4"/>
      <c r="Q18" s="27" t="s">
        <v>62</v>
      </c>
      <c r="R18" s="29">
        <f t="shared" si="1"/>
        <v>69850.655349512352</v>
      </c>
      <c r="S18" s="29">
        <f t="shared" si="2"/>
        <v>332419.65863948548</v>
      </c>
      <c r="T18" s="35">
        <f t="shared" si="3"/>
        <v>17.260675147673268</v>
      </c>
      <c r="U18" s="42">
        <v>0.77613843304153718</v>
      </c>
      <c r="V18" s="43">
        <f t="shared" si="15"/>
        <v>0.22386156695846282</v>
      </c>
      <c r="W18" s="29">
        <f t="shared" si="11"/>
        <v>258003.67296865294</v>
      </c>
      <c r="X18" s="29">
        <f t="shared" si="4"/>
        <v>871276.09883124428</v>
      </c>
      <c r="Y18" s="35">
        <f t="shared" si="12"/>
        <v>12.47341337703465</v>
      </c>
      <c r="Z18" s="36">
        <f t="shared" si="13"/>
        <v>4.7872617706386187</v>
      </c>
    </row>
    <row r="19" spans="1:26" s="2" customFormat="1">
      <c r="A19" s="2">
        <v>16</v>
      </c>
      <c r="B19" s="1" t="s">
        <v>63</v>
      </c>
      <c r="C19" s="1">
        <v>5</v>
      </c>
      <c r="D19">
        <v>1356</v>
      </c>
      <c r="E19" s="51">
        <v>57</v>
      </c>
      <c r="F19" s="3">
        <f t="shared" si="5"/>
        <v>4.2035398230088498E-2</v>
      </c>
      <c r="G19" s="2">
        <v>0.5</v>
      </c>
      <c r="H19" s="3">
        <f t="shared" si="6"/>
        <v>0.19019019019019023</v>
      </c>
      <c r="I19" s="3">
        <f t="shared" si="7"/>
        <v>0.80980980980980977</v>
      </c>
      <c r="J19" s="5">
        <f t="shared" si="14"/>
        <v>63117.20810628184</v>
      </c>
      <c r="K19" s="5">
        <f t="shared" si="8"/>
        <v>12004.27381400756</v>
      </c>
      <c r="L19" s="5">
        <f t="shared" si="9"/>
        <v>285575.35599639028</v>
      </c>
      <c r="M19" s="5">
        <f t="shared" si="0"/>
        <v>873249.81220053323</v>
      </c>
      <c r="N19" s="33">
        <f t="shared" si="10"/>
        <v>13.835368172972494</v>
      </c>
      <c r="O19" s="4"/>
      <c r="Q19" s="27" t="s">
        <v>64</v>
      </c>
      <c r="R19" s="29">
        <f t="shared" si="1"/>
        <v>63117.20810628184</v>
      </c>
      <c r="S19" s="29">
        <f t="shared" si="2"/>
        <v>285575.35599639028</v>
      </c>
      <c r="T19" s="35">
        <f t="shared" si="3"/>
        <v>13.835368172972494</v>
      </c>
      <c r="U19" s="42">
        <v>0.73716277889453141</v>
      </c>
      <c r="V19" s="43">
        <f t="shared" si="15"/>
        <v>0.26283722110546859</v>
      </c>
      <c r="W19" s="29">
        <f t="shared" si="11"/>
        <v>210515.52301009416</v>
      </c>
      <c r="X19" s="29">
        <f t="shared" si="4"/>
        <v>613272.42586259136</v>
      </c>
      <c r="Y19" s="35">
        <f t="shared" si="12"/>
        <v>9.7164061000593342</v>
      </c>
      <c r="Z19" s="36">
        <f t="shared" si="13"/>
        <v>4.1189620729131597</v>
      </c>
    </row>
    <row r="20" spans="1:26" s="2" customFormat="1">
      <c r="A20" s="2">
        <v>17</v>
      </c>
      <c r="B20" s="1" t="s">
        <v>65</v>
      </c>
      <c r="C20" s="1">
        <v>5</v>
      </c>
      <c r="D20">
        <v>820</v>
      </c>
      <c r="E20" s="51">
        <v>57</v>
      </c>
      <c r="F20" s="3">
        <f t="shared" si="5"/>
        <v>6.9512195121951226E-2</v>
      </c>
      <c r="G20" s="2">
        <v>0.5</v>
      </c>
      <c r="H20" s="3">
        <f t="shared" si="6"/>
        <v>0.29610389610389615</v>
      </c>
      <c r="I20" s="3">
        <f t="shared" si="7"/>
        <v>0.7038961038961038</v>
      </c>
      <c r="J20" s="5">
        <f t="shared" si="14"/>
        <v>51112.93429227428</v>
      </c>
      <c r="K20" s="5">
        <f t="shared" si="8"/>
        <v>15134.738985244854</v>
      </c>
      <c r="L20" s="5">
        <f t="shared" si="9"/>
        <v>217727.82399825926</v>
      </c>
      <c r="M20" s="5">
        <f t="shared" si="0"/>
        <v>587674.45620414289</v>
      </c>
      <c r="N20" s="33">
        <f t="shared" si="10"/>
        <v>11.497568361927714</v>
      </c>
      <c r="O20" s="4"/>
      <c r="Q20" s="27" t="s">
        <v>66</v>
      </c>
      <c r="R20" s="29">
        <f t="shared" si="1"/>
        <v>51112.93429227428</v>
      </c>
      <c r="S20" s="29">
        <f t="shared" si="2"/>
        <v>217727.82399825926</v>
      </c>
      <c r="T20" s="35">
        <f t="shared" si="3"/>
        <v>11.497568361927714</v>
      </c>
      <c r="U20" s="42">
        <v>0.7271372759570951</v>
      </c>
      <c r="V20" s="43">
        <f t="shared" si="15"/>
        <v>0.2728627240429049</v>
      </c>
      <c r="W20" s="29">
        <f t="shared" si="11"/>
        <v>158318.01684216008</v>
      </c>
      <c r="X20" s="29">
        <f t="shared" si="4"/>
        <v>402756.90285249718</v>
      </c>
      <c r="Y20" s="35">
        <f t="shared" si="12"/>
        <v>7.87974528226946</v>
      </c>
      <c r="Z20" s="36">
        <f t="shared" si="13"/>
        <v>3.6178230796582538</v>
      </c>
    </row>
    <row r="21" spans="1:26" s="2" customFormat="1">
      <c r="A21" s="2">
        <v>18</v>
      </c>
      <c r="B21" s="1" t="s">
        <v>67</v>
      </c>
      <c r="C21" s="1">
        <v>5</v>
      </c>
      <c r="D21">
        <v>482</v>
      </c>
      <c r="E21" s="51">
        <v>40</v>
      </c>
      <c r="F21" s="3">
        <f t="shared" si="5"/>
        <v>8.2987551867219914E-2</v>
      </c>
      <c r="G21" s="2">
        <v>0.5</v>
      </c>
      <c r="H21" s="3">
        <f t="shared" si="6"/>
        <v>0.3436426116838488</v>
      </c>
      <c r="I21" s="3">
        <f t="shared" si="7"/>
        <v>0.6563573883161512</v>
      </c>
      <c r="J21" s="5">
        <f t="shared" si="14"/>
        <v>35978.195307029426</v>
      </c>
      <c r="K21" s="5">
        <f t="shared" si="8"/>
        <v>12363.640998979185</v>
      </c>
      <c r="L21" s="5">
        <f t="shared" si="9"/>
        <v>148981.87403769919</v>
      </c>
      <c r="M21" s="5">
        <f>L21+M22</f>
        <v>369946.63220588362</v>
      </c>
      <c r="N21" s="33">
        <f t="shared" si="10"/>
        <v>10.282523318605794</v>
      </c>
      <c r="O21" s="4"/>
      <c r="Q21" s="27" t="s">
        <v>68</v>
      </c>
      <c r="R21" s="29">
        <f t="shared" si="1"/>
        <v>35978.195307029426</v>
      </c>
      <c r="S21" s="29">
        <f t="shared" si="2"/>
        <v>148981.87403769919</v>
      </c>
      <c r="T21" s="35">
        <f t="shared" si="3"/>
        <v>10.282523318605794</v>
      </c>
      <c r="U21" s="42">
        <v>0.68635947845240242</v>
      </c>
      <c r="V21" s="43">
        <f t="shared" si="15"/>
        <v>0.31364052154759758</v>
      </c>
      <c r="W21" s="29">
        <f t="shared" si="11"/>
        <v>102255.12136337673</v>
      </c>
      <c r="X21" s="29">
        <f>X22+W21</f>
        <v>244438.8860103371</v>
      </c>
      <c r="Y21" s="35">
        <f t="shared" si="12"/>
        <v>6.7940841369155223</v>
      </c>
      <c r="Z21" s="36">
        <f t="shared" si="13"/>
        <v>3.4884391816902713</v>
      </c>
    </row>
    <row r="22" spans="1:26" s="2" customFormat="1">
      <c r="A22" s="12">
        <v>19</v>
      </c>
      <c r="B22" s="13" t="s">
        <v>69</v>
      </c>
      <c r="C22" s="12"/>
      <c r="D22">
        <v>393</v>
      </c>
      <c r="E22" s="51">
        <v>42</v>
      </c>
      <c r="F22" s="17">
        <f t="shared" si="5"/>
        <v>0.10687022900763359</v>
      </c>
      <c r="G22" s="12"/>
      <c r="H22" s="17">
        <v>1</v>
      </c>
      <c r="I22" s="17">
        <f t="shared" si="7"/>
        <v>0</v>
      </c>
      <c r="J22" s="21">
        <f t="shared" si="14"/>
        <v>23614.554308050243</v>
      </c>
      <c r="K22" s="21">
        <f t="shared" si="8"/>
        <v>23614.554308050243</v>
      </c>
      <c r="L22" s="21">
        <f>K22/F22</f>
        <v>220964.75816818443</v>
      </c>
      <c r="M22" s="21">
        <f>L22</f>
        <v>220964.75816818443</v>
      </c>
      <c r="N22" s="34">
        <f t="shared" si="10"/>
        <v>9.3571428571428577</v>
      </c>
      <c r="O22" s="4"/>
      <c r="Q22" s="30" t="s">
        <v>69</v>
      </c>
      <c r="R22" s="31">
        <f t="shared" si="1"/>
        <v>23614.554308050243</v>
      </c>
      <c r="S22" s="31">
        <f t="shared" si="2"/>
        <v>220964.75816818443</v>
      </c>
      <c r="T22" s="38">
        <f t="shared" si="3"/>
        <v>9.3571428571428577</v>
      </c>
      <c r="U22" s="44">
        <v>0.64346806172022719</v>
      </c>
      <c r="V22" s="45">
        <f t="shared" si="15"/>
        <v>0.35653193827977281</v>
      </c>
      <c r="W22" s="31">
        <f t="shared" si="11"/>
        <v>142183.76464696036</v>
      </c>
      <c r="X22" s="31">
        <f>W22</f>
        <v>142183.76464696036</v>
      </c>
      <c r="Y22" s="38">
        <f t="shared" si="12"/>
        <v>6.0210225775249828</v>
      </c>
      <c r="Z22" s="37">
        <f t="shared" si="13"/>
        <v>3.3361202796178748</v>
      </c>
    </row>
    <row r="23" spans="1:26" s="2" customFormat="1" ht="13.2">
      <c r="B23" s="2" t="s">
        <v>70</v>
      </c>
      <c r="D23" s="25">
        <f>SUM(D4:D22)</f>
        <v>55355</v>
      </c>
      <c r="E23" s="57">
        <f>SUM(E4:E22)</f>
        <v>497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>
      <c r="A29" s="2">
        <v>1</v>
      </c>
      <c r="B29" s="1">
        <v>0</v>
      </c>
      <c r="C29" s="1">
        <v>1</v>
      </c>
      <c r="D29">
        <v>545</v>
      </c>
      <c r="E29" s="51">
        <v>2</v>
      </c>
      <c r="F29" s="3">
        <f>E29/D29</f>
        <v>3.669724770642202E-3</v>
      </c>
      <c r="G29" s="2">
        <v>0.3</v>
      </c>
      <c r="H29" s="18">
        <f>C29*F29/(1+(1-G29)*C29*F29)</f>
        <v>3.6603221083455341E-3</v>
      </c>
      <c r="I29" s="18">
        <f>1-H29</f>
        <v>0.99633967789165445</v>
      </c>
      <c r="J29" s="19">
        <v>100000</v>
      </c>
      <c r="K29" s="20">
        <f>J29*H29</f>
        <v>366.03221083455338</v>
      </c>
      <c r="L29" s="20">
        <f>C29*(J30+G29*K29)</f>
        <v>99743.777452415816</v>
      </c>
      <c r="M29" s="5">
        <f t="shared" ref="M29:M45" si="16">L29+M30</f>
        <v>7892140.0817287555</v>
      </c>
      <c r="N29" s="32">
        <f>M29/J29</f>
        <v>78.921400817287548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99743.777452415816</v>
      </c>
      <c r="T29" s="35">
        <f t="shared" ref="T29:T47" si="19">N29</f>
        <v>78.921400817287548</v>
      </c>
      <c r="U29" s="42">
        <v>0.95864674002964168</v>
      </c>
      <c r="V29" s="43">
        <f>1-U29</f>
        <v>4.1353259970358325E-2</v>
      </c>
      <c r="W29" s="29">
        <f>S29*U29</f>
        <v>95619.047093000496</v>
      </c>
      <c r="X29" s="29">
        <f t="shared" ref="X29:X45" si="20">X30+W29</f>
        <v>6974070.8807066334</v>
      </c>
      <c r="Y29" s="40">
        <f>X29/R29</f>
        <v>69.740708807066341</v>
      </c>
      <c r="Z29" s="36">
        <f>T29-Y29</f>
        <v>9.1806920102212075</v>
      </c>
    </row>
    <row r="30" spans="1:26" s="2" customFormat="1">
      <c r="A30" s="2">
        <v>2</v>
      </c>
      <c r="B30" s="1" t="s">
        <v>35</v>
      </c>
      <c r="C30" s="1">
        <v>4</v>
      </c>
      <c r="D30">
        <v>2316</v>
      </c>
      <c r="E30" s="51">
        <v>4</v>
      </c>
      <c r="F30" s="3">
        <f t="shared" ref="F30:F47" si="21">E30/D30</f>
        <v>1.7271157167530224E-3</v>
      </c>
      <c r="G30" s="2">
        <v>0.4</v>
      </c>
      <c r="H30" s="3">
        <f t="shared" ref="H30:H46" si="22">C30*F30/(1+(1-G30)*C30*F30)</f>
        <v>6.8799449604403165E-3</v>
      </c>
      <c r="I30" s="3">
        <f t="shared" ref="I30:I47" si="23">1-H30</f>
        <v>0.99312005503955969</v>
      </c>
      <c r="J30" s="5">
        <f>I29*J29</f>
        <v>99633.967789165443</v>
      </c>
      <c r="K30" s="5">
        <f t="shared" ref="K30:K47" si="24">J30*H30</f>
        <v>685.47621457974162</v>
      </c>
      <c r="L30" s="5">
        <f t="shared" ref="L30:L46" si="25">C30*(J31+G30*K30)</f>
        <v>396890.72824167041</v>
      </c>
      <c r="M30" s="5">
        <f t="shared" si="16"/>
        <v>7792396.3042763397</v>
      </c>
      <c r="N30" s="33">
        <f t="shared" ref="N30:N47" si="26">M30/J30</f>
        <v>78.210237704933732</v>
      </c>
      <c r="O30" s="4"/>
      <c r="Q30" s="27" t="s">
        <v>36</v>
      </c>
      <c r="R30" s="29">
        <f t="shared" si="17"/>
        <v>99633.967789165443</v>
      </c>
      <c r="S30" s="29">
        <f t="shared" si="18"/>
        <v>396890.72824167041</v>
      </c>
      <c r="T30" s="35">
        <f t="shared" si="19"/>
        <v>78.210237704933732</v>
      </c>
      <c r="U30" s="42">
        <v>0.95864674002964168</v>
      </c>
      <c r="V30" s="43">
        <f>1-U30</f>
        <v>4.1353259970358325E-2</v>
      </c>
      <c r="W30" s="29">
        <f t="shared" ref="W30:W47" si="27">S30*U30</f>
        <v>380478.00277686777</v>
      </c>
      <c r="X30" s="29">
        <f t="shared" si="20"/>
        <v>6878451.8336136332</v>
      </c>
      <c r="Y30" s="35">
        <f t="shared" ref="Y30:Y47" si="28">X30/R30</f>
        <v>69.037216787040578</v>
      </c>
      <c r="Z30" s="36">
        <f t="shared" ref="Z30:Z47" si="29">T30-Y30</f>
        <v>9.1730209178931545</v>
      </c>
    </row>
    <row r="31" spans="1:26" s="2" customFormat="1">
      <c r="A31" s="2">
        <v>3</v>
      </c>
      <c r="B31" s="1" t="s">
        <v>37</v>
      </c>
      <c r="C31" s="1">
        <v>5</v>
      </c>
      <c r="D31">
        <v>3178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98948.4915745857</v>
      </c>
      <c r="K31" s="5">
        <f t="shared" si="24"/>
        <v>0</v>
      </c>
      <c r="L31" s="5">
        <f t="shared" si="25"/>
        <v>494742.45787292847</v>
      </c>
      <c r="M31" s="5">
        <f t="shared" si="16"/>
        <v>7395505.5760346698</v>
      </c>
      <c r="N31" s="33">
        <f t="shared" si="26"/>
        <v>74.740963286540477</v>
      </c>
      <c r="O31" s="4"/>
      <c r="Q31" s="27" t="s">
        <v>38</v>
      </c>
      <c r="R31" s="29">
        <f t="shared" si="17"/>
        <v>98948.4915745857</v>
      </c>
      <c r="S31" s="29">
        <f t="shared" si="18"/>
        <v>494742.45787292847</v>
      </c>
      <c r="T31" s="35">
        <f t="shared" si="19"/>
        <v>74.740963286540477</v>
      </c>
      <c r="U31" s="42">
        <v>0.95864674002964168</v>
      </c>
      <c r="V31" s="43">
        <f>1-U31</f>
        <v>4.1353259970358325E-2</v>
      </c>
      <c r="W31" s="29">
        <f t="shared" si="27"/>
        <v>474283.2443941352</v>
      </c>
      <c r="X31" s="29">
        <f t="shared" si="20"/>
        <v>6497973.8308367655</v>
      </c>
      <c r="Y31" s="35">
        <f t="shared" si="28"/>
        <v>65.670266695664608</v>
      </c>
      <c r="Z31" s="36">
        <f t="shared" si="29"/>
        <v>9.070696590875869</v>
      </c>
    </row>
    <row r="32" spans="1:26" s="2" customFormat="1">
      <c r="A32" s="2">
        <v>4</v>
      </c>
      <c r="B32" s="1" t="s">
        <v>39</v>
      </c>
      <c r="C32" s="1">
        <v>5</v>
      </c>
      <c r="D32">
        <v>3282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98948.4915745857</v>
      </c>
      <c r="K32" s="5">
        <f t="shared" si="24"/>
        <v>0</v>
      </c>
      <c r="L32" s="5">
        <f t="shared" si="25"/>
        <v>494742.45787292847</v>
      </c>
      <c r="M32" s="5">
        <f t="shared" si="16"/>
        <v>6900763.1181617416</v>
      </c>
      <c r="N32" s="33">
        <f t="shared" si="26"/>
        <v>69.740963286540477</v>
      </c>
      <c r="O32" s="4"/>
      <c r="Q32" s="27" t="s">
        <v>40</v>
      </c>
      <c r="R32" s="29">
        <f t="shared" si="17"/>
        <v>98948.4915745857</v>
      </c>
      <c r="S32" s="29">
        <f t="shared" si="18"/>
        <v>494742.45787292847</v>
      </c>
      <c r="T32" s="35">
        <f t="shared" si="19"/>
        <v>69.740963286540477</v>
      </c>
      <c r="U32" s="42">
        <v>0.95864674002964168</v>
      </c>
      <c r="V32" s="43">
        <f>1-U32</f>
        <v>4.1353259970358325E-2</v>
      </c>
      <c r="W32" s="29">
        <f t="shared" si="27"/>
        <v>474283.2443941352</v>
      </c>
      <c r="X32" s="29">
        <f t="shared" si="20"/>
        <v>6023690.5864426307</v>
      </c>
      <c r="Y32" s="35">
        <f t="shared" si="28"/>
        <v>60.877032995516409</v>
      </c>
      <c r="Z32" s="36">
        <f t="shared" si="29"/>
        <v>8.8639302910240687</v>
      </c>
    </row>
    <row r="33" spans="1:26" s="2" customFormat="1">
      <c r="A33" s="2">
        <v>5</v>
      </c>
      <c r="B33" s="1" t="s">
        <v>41</v>
      </c>
      <c r="C33" s="1">
        <v>5</v>
      </c>
      <c r="D33">
        <v>3537</v>
      </c>
      <c r="E33" s="51">
        <v>3</v>
      </c>
      <c r="F33" s="3">
        <f t="shared" si="21"/>
        <v>8.4817642069550466E-4</v>
      </c>
      <c r="G33" s="2">
        <v>0.5</v>
      </c>
      <c r="H33" s="3">
        <f t="shared" si="22"/>
        <v>4.2319085907744384E-3</v>
      </c>
      <c r="I33" s="3">
        <f t="shared" si="23"/>
        <v>0.99576809140922551</v>
      </c>
      <c r="J33" s="5">
        <f t="shared" si="30"/>
        <v>98948.4915745857</v>
      </c>
      <c r="K33" s="5">
        <f t="shared" si="24"/>
        <v>418.74097153866137</v>
      </c>
      <c r="L33" s="5">
        <f t="shared" si="25"/>
        <v>493695.60544408188</v>
      </c>
      <c r="M33" s="5">
        <f t="shared" si="16"/>
        <v>6406020.6602888135</v>
      </c>
      <c r="N33" s="33">
        <f t="shared" si="26"/>
        <v>64.740963286540492</v>
      </c>
      <c r="O33" s="4"/>
      <c r="Q33" s="27" t="s">
        <v>42</v>
      </c>
      <c r="R33" s="29">
        <f t="shared" si="17"/>
        <v>98948.4915745857</v>
      </c>
      <c r="S33" s="29">
        <f t="shared" si="18"/>
        <v>493695.60544408188</v>
      </c>
      <c r="T33" s="35">
        <f t="shared" si="19"/>
        <v>64.740963286540492</v>
      </c>
      <c r="U33" s="42">
        <v>0.95864674002964168</v>
      </c>
      <c r="V33" s="43">
        <f>1-U33</f>
        <v>4.1353259970358325E-2</v>
      </c>
      <c r="W33" s="29">
        <f t="shared" si="27"/>
        <v>473279.68272592931</v>
      </c>
      <c r="X33" s="29">
        <f t="shared" si="20"/>
        <v>5549407.3420484951</v>
      </c>
      <c r="Y33" s="35">
        <f t="shared" si="28"/>
        <v>56.083799295368195</v>
      </c>
      <c r="Z33" s="36">
        <f t="shared" si="29"/>
        <v>8.6571639911722968</v>
      </c>
    </row>
    <row r="34" spans="1:26" s="2" customFormat="1">
      <c r="A34" s="2">
        <v>6</v>
      </c>
      <c r="B34" s="1" t="s">
        <v>43</v>
      </c>
      <c r="C34" s="1">
        <v>5</v>
      </c>
      <c r="D34">
        <v>4064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98529.750603047039</v>
      </c>
      <c r="K34" s="5">
        <f t="shared" si="24"/>
        <v>0</v>
      </c>
      <c r="L34" s="5">
        <f t="shared" si="25"/>
        <v>492648.75301523518</v>
      </c>
      <c r="M34" s="5">
        <f t="shared" si="16"/>
        <v>5912325.0548447315</v>
      </c>
      <c r="N34" s="33">
        <f t="shared" si="26"/>
        <v>60.005480767571257</v>
      </c>
      <c r="O34" s="4"/>
      <c r="Q34" s="27" t="s">
        <v>44</v>
      </c>
      <c r="R34" s="29">
        <f t="shared" si="17"/>
        <v>98529.750603047039</v>
      </c>
      <c r="S34" s="29">
        <f t="shared" si="18"/>
        <v>492648.75301523518</v>
      </c>
      <c r="T34" s="35">
        <f t="shared" si="19"/>
        <v>60.005480767571257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477465.42548211786</v>
      </c>
      <c r="X34" s="29">
        <f t="shared" si="20"/>
        <v>5076127.6593225654</v>
      </c>
      <c r="Y34" s="35">
        <f t="shared" si="28"/>
        <v>51.518730416491948</v>
      </c>
      <c r="Z34" s="36">
        <f t="shared" si="29"/>
        <v>8.4867503510793085</v>
      </c>
    </row>
    <row r="35" spans="1:26" s="2" customFormat="1">
      <c r="A35" s="2">
        <v>7</v>
      </c>
      <c r="B35" s="1" t="s">
        <v>45</v>
      </c>
      <c r="C35" s="1">
        <v>5</v>
      </c>
      <c r="D35">
        <v>3772</v>
      </c>
      <c r="E35" s="51">
        <v>4</v>
      </c>
      <c r="F35" s="3">
        <f t="shared" si="21"/>
        <v>1.0604453870625664E-3</v>
      </c>
      <c r="G35" s="2">
        <v>0.5</v>
      </c>
      <c r="H35" s="3">
        <f t="shared" si="22"/>
        <v>5.2882072977260717E-3</v>
      </c>
      <c r="I35" s="3">
        <f t="shared" si="23"/>
        <v>0.99471179270227394</v>
      </c>
      <c r="J35" s="5">
        <f t="shared" si="30"/>
        <v>98529.750603047039</v>
      </c>
      <c r="K35" s="5">
        <f t="shared" si="24"/>
        <v>521.04574618216316</v>
      </c>
      <c r="L35" s="5">
        <f t="shared" si="25"/>
        <v>491346.13864977972</v>
      </c>
      <c r="M35" s="5">
        <f t="shared" si="16"/>
        <v>5419676.3018294964</v>
      </c>
      <c r="N35" s="33">
        <f t="shared" si="26"/>
        <v>55.005480767571257</v>
      </c>
      <c r="O35" s="4"/>
      <c r="Q35" s="27" t="s">
        <v>46</v>
      </c>
      <c r="R35" s="29">
        <f t="shared" si="17"/>
        <v>98529.750603047039</v>
      </c>
      <c r="S35" s="29">
        <f t="shared" si="18"/>
        <v>491346.13864977972</v>
      </c>
      <c r="T35" s="35">
        <f t="shared" si="19"/>
        <v>55.005480767571257</v>
      </c>
      <c r="U35" s="42">
        <v>0.96192878092594225</v>
      </c>
      <c r="V35" s="43">
        <f t="shared" si="31"/>
        <v>3.8071219074057749E-2</v>
      </c>
      <c r="W35" s="29">
        <f t="shared" si="27"/>
        <v>472639.99216405163</v>
      </c>
      <c r="X35" s="29">
        <f t="shared" si="20"/>
        <v>4598662.2338404479</v>
      </c>
      <c r="Y35" s="35">
        <f t="shared" si="28"/>
        <v>46.67282933017222</v>
      </c>
      <c r="Z35" s="36">
        <f t="shared" si="29"/>
        <v>8.3326514373990364</v>
      </c>
    </row>
    <row r="36" spans="1:26" s="2" customFormat="1">
      <c r="A36" s="2">
        <v>8</v>
      </c>
      <c r="B36" s="1" t="s">
        <v>47</v>
      </c>
      <c r="C36" s="1">
        <v>5</v>
      </c>
      <c r="D36">
        <v>3637</v>
      </c>
      <c r="E36" s="51">
        <v>2</v>
      </c>
      <c r="F36" s="3">
        <f t="shared" si="21"/>
        <v>5.499037668408029E-4</v>
      </c>
      <c r="G36" s="2">
        <v>0.5</v>
      </c>
      <c r="H36" s="3">
        <f t="shared" si="22"/>
        <v>2.7457440966501918E-3</v>
      </c>
      <c r="I36" s="3">
        <f t="shared" si="23"/>
        <v>0.99725425590334982</v>
      </c>
      <c r="J36" s="5">
        <f t="shared" si="30"/>
        <v>98008.704856864875</v>
      </c>
      <c r="K36" s="5">
        <f t="shared" si="24"/>
        <v>269.10682278106771</v>
      </c>
      <c r="L36" s="5">
        <f t="shared" si="25"/>
        <v>489370.75722737174</v>
      </c>
      <c r="M36" s="5">
        <f t="shared" si="16"/>
        <v>4928330.163179717</v>
      </c>
      <c r="N36" s="33">
        <f t="shared" si="26"/>
        <v>50.284616763145806</v>
      </c>
      <c r="O36" s="4"/>
      <c r="Q36" s="27" t="s">
        <v>48</v>
      </c>
      <c r="R36" s="29">
        <f t="shared" si="17"/>
        <v>98008.704856864875</v>
      </c>
      <c r="S36" s="29">
        <f t="shared" si="18"/>
        <v>489370.75722737174</v>
      </c>
      <c r="T36" s="35">
        <f t="shared" si="19"/>
        <v>50.284616763145806</v>
      </c>
      <c r="U36" s="42">
        <v>0.95558309086652893</v>
      </c>
      <c r="V36" s="43">
        <f t="shared" si="31"/>
        <v>4.4416909133471072E-2</v>
      </c>
      <c r="W36" s="29">
        <f t="shared" si="27"/>
        <v>467634.42077102565</v>
      </c>
      <c r="X36" s="29">
        <f t="shared" si="20"/>
        <v>4126022.2416763962</v>
      </c>
      <c r="Y36" s="35">
        <f t="shared" si="28"/>
        <v>42.098528367476895</v>
      </c>
      <c r="Z36" s="36">
        <f t="shared" si="29"/>
        <v>8.1860883956689108</v>
      </c>
    </row>
    <row r="37" spans="1:26" s="2" customFormat="1">
      <c r="A37" s="2">
        <v>9</v>
      </c>
      <c r="B37" s="1" t="s">
        <v>49</v>
      </c>
      <c r="C37" s="1">
        <v>5</v>
      </c>
      <c r="D37">
        <v>4168</v>
      </c>
      <c r="E37" s="51">
        <v>8</v>
      </c>
      <c r="F37" s="3">
        <f t="shared" si="21"/>
        <v>1.9193857965451055E-3</v>
      </c>
      <c r="G37" s="2">
        <v>0.5</v>
      </c>
      <c r="H37" s="3">
        <f t="shared" si="22"/>
        <v>9.5510983763132749E-3</v>
      </c>
      <c r="I37" s="3">
        <f t="shared" si="23"/>
        <v>0.99044890162368671</v>
      </c>
      <c r="J37" s="5">
        <f t="shared" si="30"/>
        <v>97739.598034083814</v>
      </c>
      <c r="K37" s="5">
        <f t="shared" si="24"/>
        <v>933.5205160848501</v>
      </c>
      <c r="L37" s="5">
        <f t="shared" si="25"/>
        <v>486364.1888802069</v>
      </c>
      <c r="M37" s="5">
        <f t="shared" si="16"/>
        <v>4438959.4059523456</v>
      </c>
      <c r="N37" s="33">
        <f t="shared" si="26"/>
        <v>45.416182337934202</v>
      </c>
      <c r="O37" s="4"/>
      <c r="Q37" s="27" t="s">
        <v>50</v>
      </c>
      <c r="R37" s="29">
        <f t="shared" si="17"/>
        <v>97739.598034083814</v>
      </c>
      <c r="S37" s="29">
        <f t="shared" si="18"/>
        <v>486364.1888802069</v>
      </c>
      <c r="T37" s="35">
        <f t="shared" si="19"/>
        <v>45.416182337934202</v>
      </c>
      <c r="U37" s="42">
        <v>0.95343645724036619</v>
      </c>
      <c r="V37" s="43">
        <f t="shared" si="31"/>
        <v>4.6563542759633814E-2</v>
      </c>
      <c r="W37" s="29">
        <f t="shared" si="27"/>
        <v>463717.34917452879</v>
      </c>
      <c r="X37" s="29">
        <f t="shared" si="20"/>
        <v>3658387.8209053706</v>
      </c>
      <c r="Y37" s="35">
        <f t="shared" si="28"/>
        <v>37.429945431427036</v>
      </c>
      <c r="Z37" s="36">
        <f t="shared" si="29"/>
        <v>7.9862369065071661</v>
      </c>
    </row>
    <row r="38" spans="1:26" s="2" customFormat="1">
      <c r="A38" s="2">
        <v>10</v>
      </c>
      <c r="B38" s="1" t="s">
        <v>51</v>
      </c>
      <c r="C38" s="1">
        <v>5</v>
      </c>
      <c r="D38">
        <v>4831</v>
      </c>
      <c r="E38" s="51">
        <v>6</v>
      </c>
      <c r="F38" s="3">
        <f t="shared" si="21"/>
        <v>1.2419788863589319E-3</v>
      </c>
      <c r="G38" s="2">
        <v>0.5</v>
      </c>
      <c r="H38" s="3">
        <f t="shared" si="22"/>
        <v>6.190672719768882E-3</v>
      </c>
      <c r="I38" s="3">
        <f t="shared" si="23"/>
        <v>0.99380932728023108</v>
      </c>
      <c r="J38" s="5">
        <f t="shared" si="30"/>
        <v>96806.077517998958</v>
      </c>
      <c r="K38" s="5">
        <f t="shared" si="24"/>
        <v>599.29474319850783</v>
      </c>
      <c r="L38" s="5">
        <f t="shared" si="25"/>
        <v>482532.1507319985</v>
      </c>
      <c r="M38" s="5">
        <f t="shared" si="16"/>
        <v>3952595.217072139</v>
      </c>
      <c r="N38" s="33">
        <f t="shared" si="26"/>
        <v>40.830031733671277</v>
      </c>
      <c r="O38" s="4"/>
      <c r="Q38" s="27" t="s">
        <v>52</v>
      </c>
      <c r="R38" s="29">
        <f t="shared" si="17"/>
        <v>96806.077517998958</v>
      </c>
      <c r="S38" s="29">
        <f t="shared" si="18"/>
        <v>482532.1507319985</v>
      </c>
      <c r="T38" s="35">
        <f t="shared" si="19"/>
        <v>40.830031733671277</v>
      </c>
      <c r="U38" s="42">
        <v>0.93748024841036759</v>
      </c>
      <c r="V38" s="43">
        <f t="shared" si="31"/>
        <v>6.2519751589632411E-2</v>
      </c>
      <c r="W38" s="29">
        <f t="shared" si="27"/>
        <v>452364.36053422291</v>
      </c>
      <c r="X38" s="29">
        <f t="shared" si="20"/>
        <v>3194670.4717308418</v>
      </c>
      <c r="Y38" s="35">
        <f t="shared" si="28"/>
        <v>33.000722202971843</v>
      </c>
      <c r="Z38" s="36">
        <f t="shared" si="29"/>
        <v>7.8293095306994331</v>
      </c>
    </row>
    <row r="39" spans="1:26" s="2" customFormat="1">
      <c r="A39" s="2">
        <v>11</v>
      </c>
      <c r="B39" s="1" t="s">
        <v>53</v>
      </c>
      <c r="C39" s="1">
        <v>5</v>
      </c>
      <c r="D39">
        <v>5012</v>
      </c>
      <c r="E39" s="51">
        <v>16</v>
      </c>
      <c r="F39" s="3">
        <f t="shared" si="21"/>
        <v>3.1923383878691143E-3</v>
      </c>
      <c r="G39" s="2">
        <v>0.5</v>
      </c>
      <c r="H39" s="3">
        <f t="shared" si="22"/>
        <v>1.583531274742676E-2</v>
      </c>
      <c r="I39" s="3">
        <f t="shared" si="23"/>
        <v>0.98416468725257322</v>
      </c>
      <c r="J39" s="5">
        <f t="shared" si="30"/>
        <v>96206.782774800449</v>
      </c>
      <c r="K39" s="5">
        <f t="shared" si="24"/>
        <v>1523.4644936627149</v>
      </c>
      <c r="L39" s="5">
        <f t="shared" si="25"/>
        <v>477225.25263984542</v>
      </c>
      <c r="M39" s="5">
        <f t="shared" si="16"/>
        <v>3470063.0663401405</v>
      </c>
      <c r="N39" s="33">
        <f t="shared" si="26"/>
        <v>36.068798542643485</v>
      </c>
      <c r="O39" s="4"/>
      <c r="Q39" s="27" t="s">
        <v>54</v>
      </c>
      <c r="R39" s="29">
        <f t="shared" si="17"/>
        <v>96206.782774800449</v>
      </c>
      <c r="S39" s="29">
        <f t="shared" si="18"/>
        <v>477225.25263984542</v>
      </c>
      <c r="T39" s="35">
        <f t="shared" si="19"/>
        <v>36.068798542643485</v>
      </c>
      <c r="U39" s="42">
        <v>0.91788799906018037</v>
      </c>
      <c r="V39" s="43">
        <f t="shared" si="31"/>
        <v>8.2112000939819629E-2</v>
      </c>
      <c r="W39" s="29">
        <f t="shared" si="27"/>
        <v>438039.33224657679</v>
      </c>
      <c r="X39" s="29">
        <f t="shared" si="20"/>
        <v>2742306.111196619</v>
      </c>
      <c r="Y39" s="35">
        <f t="shared" si="28"/>
        <v>28.504290779744423</v>
      </c>
      <c r="Z39" s="36">
        <f t="shared" si="29"/>
        <v>7.564507762899062</v>
      </c>
    </row>
    <row r="40" spans="1:26" s="2" customFormat="1">
      <c r="A40" s="2">
        <v>12</v>
      </c>
      <c r="B40" s="1" t="s">
        <v>55</v>
      </c>
      <c r="C40" s="1">
        <v>5</v>
      </c>
      <c r="D40">
        <v>4463</v>
      </c>
      <c r="E40" s="51">
        <v>23</v>
      </c>
      <c r="F40" s="3">
        <f t="shared" si="21"/>
        <v>5.1534842034505939E-3</v>
      </c>
      <c r="G40" s="2">
        <v>0.5</v>
      </c>
      <c r="H40" s="3">
        <f t="shared" si="22"/>
        <v>2.5439663754009509E-2</v>
      </c>
      <c r="I40" s="3">
        <f t="shared" si="23"/>
        <v>0.97456033624599048</v>
      </c>
      <c r="J40" s="5">
        <f t="shared" si="30"/>
        <v>94683.318281137734</v>
      </c>
      <c r="K40" s="5">
        <f t="shared" si="24"/>
        <v>2408.7117801860054</v>
      </c>
      <c r="L40" s="5">
        <f t="shared" si="25"/>
        <v>467394.81195522367</v>
      </c>
      <c r="M40" s="5">
        <f t="shared" si="16"/>
        <v>2992837.8137002951</v>
      </c>
      <c r="N40" s="33">
        <f t="shared" si="26"/>
        <v>31.608924022010232</v>
      </c>
      <c r="O40" s="4"/>
      <c r="Q40" s="27" t="s">
        <v>56</v>
      </c>
      <c r="R40" s="29">
        <f t="shared" si="17"/>
        <v>94683.318281137734</v>
      </c>
      <c r="S40" s="29">
        <f t="shared" si="18"/>
        <v>467394.81195522367</v>
      </c>
      <c r="T40" s="35">
        <f t="shared" si="19"/>
        <v>31.608924022010232</v>
      </c>
      <c r="U40" s="42">
        <v>0.89571782863194893</v>
      </c>
      <c r="V40" s="43">
        <f t="shared" si="31"/>
        <v>0.10428217136805107</v>
      </c>
      <c r="W40" s="29">
        <f t="shared" si="27"/>
        <v>418653.86607837101</v>
      </c>
      <c r="X40" s="29">
        <f t="shared" si="20"/>
        <v>2304266.7789500421</v>
      </c>
      <c r="Y40" s="35">
        <f t="shared" si="28"/>
        <v>24.33656551947319</v>
      </c>
      <c r="Z40" s="36">
        <f t="shared" si="29"/>
        <v>7.2723585025370419</v>
      </c>
    </row>
    <row r="41" spans="1:26" s="2" customFormat="1">
      <c r="A41" s="2">
        <v>13</v>
      </c>
      <c r="B41" s="1" t="s">
        <v>57</v>
      </c>
      <c r="C41" s="1">
        <v>5</v>
      </c>
      <c r="D41">
        <v>3574</v>
      </c>
      <c r="E41" s="51">
        <v>28</v>
      </c>
      <c r="F41" s="3">
        <f t="shared" si="21"/>
        <v>7.8343592613318407E-3</v>
      </c>
      <c r="G41" s="2">
        <v>0.5</v>
      </c>
      <c r="H41" s="3">
        <f t="shared" si="22"/>
        <v>3.8419319429198684E-2</v>
      </c>
      <c r="I41" s="3">
        <f t="shared" si="23"/>
        <v>0.96158068057080137</v>
      </c>
      <c r="J41" s="5">
        <f t="shared" si="30"/>
        <v>92274.606500951733</v>
      </c>
      <c r="K41" s="5">
        <f t="shared" si="24"/>
        <v>3545.1275823636779</v>
      </c>
      <c r="L41" s="5">
        <f t="shared" si="25"/>
        <v>452510.21354884951</v>
      </c>
      <c r="M41" s="5">
        <f t="shared" si="16"/>
        <v>2525443.0017450713</v>
      </c>
      <c r="N41" s="33">
        <f t="shared" si="26"/>
        <v>27.368775630801778</v>
      </c>
      <c r="O41" s="4"/>
      <c r="Q41" s="27" t="s">
        <v>58</v>
      </c>
      <c r="R41" s="29">
        <f t="shared" si="17"/>
        <v>92274.606500951733</v>
      </c>
      <c r="S41" s="29">
        <f t="shared" si="18"/>
        <v>452510.21354884951</v>
      </c>
      <c r="T41" s="35">
        <f t="shared" si="19"/>
        <v>27.368775630801778</v>
      </c>
      <c r="U41" s="42">
        <v>0.86473435856680392</v>
      </c>
      <c r="V41" s="43">
        <f t="shared" si="31"/>
        <v>0.13526564143319608</v>
      </c>
      <c r="W41" s="29">
        <f t="shared" si="27"/>
        <v>391301.12925809185</v>
      </c>
      <c r="X41" s="29">
        <f t="shared" si="20"/>
        <v>1885612.9128716709</v>
      </c>
      <c r="Y41" s="35">
        <f t="shared" si="28"/>
        <v>20.434797658576006</v>
      </c>
      <c r="Z41" s="36">
        <f t="shared" si="29"/>
        <v>6.9339779722257724</v>
      </c>
    </row>
    <row r="42" spans="1:26" s="2" customFormat="1">
      <c r="A42" s="2">
        <v>14</v>
      </c>
      <c r="B42" s="1" t="s">
        <v>59</v>
      </c>
      <c r="C42" s="1">
        <v>5</v>
      </c>
      <c r="D42">
        <v>2775</v>
      </c>
      <c r="E42" s="51">
        <v>36</v>
      </c>
      <c r="F42" s="3">
        <f t="shared" si="21"/>
        <v>1.2972972972972972E-2</v>
      </c>
      <c r="G42" s="2">
        <v>0.5</v>
      </c>
      <c r="H42" s="3">
        <f t="shared" si="22"/>
        <v>6.2827225130890049E-2</v>
      </c>
      <c r="I42" s="3">
        <f t="shared" si="23"/>
        <v>0.93717277486910999</v>
      </c>
      <c r="J42" s="5">
        <f t="shared" si="30"/>
        <v>88729.478918588065</v>
      </c>
      <c r="K42" s="5">
        <f t="shared" si="24"/>
        <v>5574.6269477646947</v>
      </c>
      <c r="L42" s="5">
        <f t="shared" si="25"/>
        <v>429710.82722352864</v>
      </c>
      <c r="M42" s="5">
        <f t="shared" si="16"/>
        <v>2072932.7881962219</v>
      </c>
      <c r="N42" s="33">
        <f t="shared" si="26"/>
        <v>23.362391095502762</v>
      </c>
      <c r="O42" s="4"/>
      <c r="Q42" s="27" t="s">
        <v>60</v>
      </c>
      <c r="R42" s="29">
        <f t="shared" si="17"/>
        <v>88729.478918588065</v>
      </c>
      <c r="S42" s="29">
        <f t="shared" si="18"/>
        <v>429710.82722352864</v>
      </c>
      <c r="T42" s="35">
        <f t="shared" si="19"/>
        <v>23.362391095502762</v>
      </c>
      <c r="U42" s="42">
        <v>0.81758889711164551</v>
      </c>
      <c r="V42" s="43">
        <f t="shared" si="31"/>
        <v>0.18241110288835449</v>
      </c>
      <c r="W42" s="29">
        <f t="shared" si="27"/>
        <v>351326.80130661762</v>
      </c>
      <c r="X42" s="29">
        <f t="shared" si="20"/>
        <v>1494311.7836135791</v>
      </c>
      <c r="Y42" s="35">
        <f t="shared" si="28"/>
        <v>16.841209954412722</v>
      </c>
      <c r="Z42" s="36">
        <f t="shared" si="29"/>
        <v>6.5211811410900395</v>
      </c>
    </row>
    <row r="43" spans="1:26" s="2" customFormat="1">
      <c r="A43" s="2">
        <v>15</v>
      </c>
      <c r="B43" s="1" t="s">
        <v>61</v>
      </c>
      <c r="C43" s="1">
        <v>5</v>
      </c>
      <c r="D43">
        <v>2118</v>
      </c>
      <c r="E43" s="51">
        <v>39</v>
      </c>
      <c r="F43" s="3">
        <f t="shared" si="21"/>
        <v>1.8413597733711047E-2</v>
      </c>
      <c r="G43" s="2">
        <v>0.5</v>
      </c>
      <c r="H43" s="3">
        <f t="shared" si="22"/>
        <v>8.8016249153689899E-2</v>
      </c>
      <c r="I43" s="3">
        <f t="shared" si="23"/>
        <v>0.91198375084631012</v>
      </c>
      <c r="J43" s="5">
        <f t="shared" si="30"/>
        <v>83154.85197082338</v>
      </c>
      <c r="K43" s="5">
        <f t="shared" si="24"/>
        <v>7318.9781694021922</v>
      </c>
      <c r="L43" s="5">
        <f t="shared" si="25"/>
        <v>397476.81443061144</v>
      </c>
      <c r="M43" s="5">
        <f t="shared" si="16"/>
        <v>1643221.9609726933</v>
      </c>
      <c r="N43" s="33">
        <f t="shared" si="26"/>
        <v>19.760987146597916</v>
      </c>
      <c r="O43" s="4"/>
      <c r="Q43" s="27" t="s">
        <v>62</v>
      </c>
      <c r="R43" s="29">
        <f t="shared" si="17"/>
        <v>83154.85197082338</v>
      </c>
      <c r="S43" s="29">
        <f t="shared" si="18"/>
        <v>397476.81443061144</v>
      </c>
      <c r="T43" s="35">
        <f t="shared" si="19"/>
        <v>19.760987146597916</v>
      </c>
      <c r="U43" s="42">
        <v>0.77888026534586052</v>
      </c>
      <c r="V43" s="43">
        <f t="shared" si="31"/>
        <v>0.22111973465413948</v>
      </c>
      <c r="W43" s="29">
        <f t="shared" si="27"/>
        <v>309586.84669254202</v>
      </c>
      <c r="X43" s="29">
        <f t="shared" si="20"/>
        <v>1142984.9823069614</v>
      </c>
      <c r="Y43" s="35">
        <f t="shared" si="28"/>
        <v>13.745259058461215</v>
      </c>
      <c r="Z43" s="36">
        <f t="shared" si="29"/>
        <v>6.0157280881367008</v>
      </c>
    </row>
    <row r="44" spans="1:26" s="2" customFormat="1">
      <c r="A44" s="2">
        <v>16</v>
      </c>
      <c r="B44" s="1" t="s">
        <v>63</v>
      </c>
      <c r="C44" s="1">
        <v>5</v>
      </c>
      <c r="D44">
        <v>1521</v>
      </c>
      <c r="E44" s="51">
        <v>36</v>
      </c>
      <c r="F44" s="3">
        <f t="shared" si="21"/>
        <v>2.3668639053254437E-2</v>
      </c>
      <c r="G44" s="2">
        <v>0.5</v>
      </c>
      <c r="H44" s="3">
        <f t="shared" si="22"/>
        <v>0.11173184357541897</v>
      </c>
      <c r="I44" s="3">
        <f t="shared" si="23"/>
        <v>0.88826815642458101</v>
      </c>
      <c r="J44" s="5">
        <f t="shared" si="30"/>
        <v>75835.873801421185</v>
      </c>
      <c r="K44" s="5">
        <f t="shared" si="24"/>
        <v>8473.2819889856055</v>
      </c>
      <c r="L44" s="5">
        <f t="shared" si="25"/>
        <v>357996.16403464193</v>
      </c>
      <c r="M44" s="5">
        <f t="shared" si="16"/>
        <v>1245745.1465420818</v>
      </c>
      <c r="N44" s="33">
        <f t="shared" si="26"/>
        <v>16.426858214940701</v>
      </c>
      <c r="O44" s="4"/>
      <c r="Q44" s="27" t="s">
        <v>64</v>
      </c>
      <c r="R44" s="29">
        <f t="shared" si="17"/>
        <v>75835.873801421185</v>
      </c>
      <c r="S44" s="29">
        <f t="shared" si="18"/>
        <v>357996.16403464193</v>
      </c>
      <c r="T44" s="35">
        <f t="shared" si="19"/>
        <v>16.426858214940701</v>
      </c>
      <c r="U44" s="42">
        <v>0.71980976748499381</v>
      </c>
      <c r="V44" s="43">
        <f t="shared" si="31"/>
        <v>0.28019023251500619</v>
      </c>
      <c r="W44" s="29">
        <f t="shared" si="27"/>
        <v>257689.13559429531</v>
      </c>
      <c r="X44" s="29">
        <f t="shared" si="20"/>
        <v>833398.13561441947</v>
      </c>
      <c r="Y44" s="35">
        <f t="shared" si="28"/>
        <v>10.989497368972115</v>
      </c>
      <c r="Z44" s="36">
        <f t="shared" si="29"/>
        <v>5.4373608459685858</v>
      </c>
    </row>
    <row r="45" spans="1:26" s="2" customFormat="1">
      <c r="A45" s="2">
        <v>17</v>
      </c>
      <c r="B45" s="1" t="s">
        <v>65</v>
      </c>
      <c r="C45" s="1">
        <v>5</v>
      </c>
      <c r="D45">
        <v>1028</v>
      </c>
      <c r="E45" s="51">
        <v>37</v>
      </c>
      <c r="F45" s="3">
        <f t="shared" si="21"/>
        <v>3.5992217898832682E-2</v>
      </c>
      <c r="G45" s="2">
        <v>0.5</v>
      </c>
      <c r="H45" s="3">
        <f t="shared" si="22"/>
        <v>0.16510486390004461</v>
      </c>
      <c r="I45" s="3">
        <f t="shared" si="23"/>
        <v>0.83489513609995536</v>
      </c>
      <c r="J45" s="5">
        <f t="shared" si="30"/>
        <v>67362.591812435581</v>
      </c>
      <c r="K45" s="5">
        <f t="shared" si="24"/>
        <v>11121.891553146435</v>
      </c>
      <c r="L45" s="5">
        <f t="shared" si="25"/>
        <v>309008.23017931182</v>
      </c>
      <c r="M45" s="5">
        <f t="shared" si="16"/>
        <v>887748.98250743991</v>
      </c>
      <c r="N45" s="33">
        <f t="shared" si="26"/>
        <v>13.178664279713114</v>
      </c>
      <c r="O45" s="4"/>
      <c r="Q45" s="27" t="s">
        <v>66</v>
      </c>
      <c r="R45" s="29">
        <f t="shared" si="17"/>
        <v>67362.591812435581</v>
      </c>
      <c r="S45" s="29">
        <f t="shared" si="18"/>
        <v>309008.23017931182</v>
      </c>
      <c r="T45" s="35">
        <f t="shared" si="19"/>
        <v>13.178664279713114</v>
      </c>
      <c r="U45" s="42">
        <v>0.68480776711742686</v>
      </c>
      <c r="V45" s="43">
        <f t="shared" si="31"/>
        <v>0.31519223288257314</v>
      </c>
      <c r="W45" s="29">
        <f t="shared" si="27"/>
        <v>211611.23613000239</v>
      </c>
      <c r="X45" s="29">
        <f t="shared" si="20"/>
        <v>575709.00002012413</v>
      </c>
      <c r="Y45" s="35">
        <f t="shared" si="28"/>
        <v>8.5464199718313747</v>
      </c>
      <c r="Z45" s="36">
        <f t="shared" si="29"/>
        <v>4.6322443078817397</v>
      </c>
    </row>
    <row r="46" spans="1:26" s="2" customFormat="1">
      <c r="A46" s="2">
        <v>18</v>
      </c>
      <c r="B46" s="1" t="s">
        <v>67</v>
      </c>
      <c r="C46" s="1">
        <v>5</v>
      </c>
      <c r="D46">
        <v>664</v>
      </c>
      <c r="E46" s="51">
        <v>45</v>
      </c>
      <c r="F46" s="3">
        <f t="shared" si="21"/>
        <v>6.7771084337349394E-2</v>
      </c>
      <c r="G46" s="2">
        <v>0.5</v>
      </c>
      <c r="H46" s="3">
        <f t="shared" si="22"/>
        <v>0.28976175144880878</v>
      </c>
      <c r="I46" s="3">
        <f t="shared" si="23"/>
        <v>0.71023824855119122</v>
      </c>
      <c r="J46" s="5">
        <f t="shared" si="30"/>
        <v>56240.700259289144</v>
      </c>
      <c r="K46" s="5">
        <f t="shared" si="24"/>
        <v>16296.403809839096</v>
      </c>
      <c r="L46" s="5">
        <f t="shared" si="25"/>
        <v>240462.491771848</v>
      </c>
      <c r="M46" s="5">
        <f>L46+M47</f>
        <v>578740.75232812809</v>
      </c>
      <c r="N46" s="33">
        <f t="shared" si="26"/>
        <v>10.290425788795879</v>
      </c>
      <c r="O46" s="4"/>
      <c r="Q46" s="27" t="s">
        <v>68</v>
      </c>
      <c r="R46" s="29">
        <f t="shared" si="17"/>
        <v>56240.700259289144</v>
      </c>
      <c r="S46" s="29">
        <f t="shared" si="18"/>
        <v>240462.491771848</v>
      </c>
      <c r="T46" s="35">
        <f t="shared" si="19"/>
        <v>10.290425788795879</v>
      </c>
      <c r="U46" s="42">
        <v>0.65629805890441617</v>
      </c>
      <c r="V46" s="43">
        <f t="shared" si="31"/>
        <v>0.34370194109558383</v>
      </c>
      <c r="W46" s="29">
        <f t="shared" si="27"/>
        <v>157815.066589183</v>
      </c>
      <c r="X46" s="29">
        <f>X47+W46</f>
        <v>364097.76389012171</v>
      </c>
      <c r="Y46" s="35">
        <f t="shared" si="28"/>
        <v>6.473919460666469</v>
      </c>
      <c r="Z46" s="36">
        <f t="shared" si="29"/>
        <v>3.8165063281294103</v>
      </c>
    </row>
    <row r="47" spans="1:26" s="2" customFormat="1">
      <c r="A47" s="12">
        <v>19</v>
      </c>
      <c r="B47" s="13" t="s">
        <v>69</v>
      </c>
      <c r="C47" s="12"/>
      <c r="D47">
        <v>542</v>
      </c>
      <c r="E47" s="51">
        <v>64</v>
      </c>
      <c r="F47" s="17">
        <f t="shared" si="21"/>
        <v>0.11808118081180811</v>
      </c>
      <c r="G47" s="12"/>
      <c r="H47" s="17">
        <v>1</v>
      </c>
      <c r="I47" s="17">
        <f t="shared" si="23"/>
        <v>0</v>
      </c>
      <c r="J47" s="21">
        <f t="shared" si="30"/>
        <v>39944.296449450048</v>
      </c>
      <c r="K47" s="21">
        <f t="shared" si="24"/>
        <v>39944.296449450048</v>
      </c>
      <c r="L47" s="21">
        <f>K47/F47</f>
        <v>338278.26055628009</v>
      </c>
      <c r="M47" s="21">
        <f>L47</f>
        <v>338278.26055628009</v>
      </c>
      <c r="N47" s="34">
        <f t="shared" si="26"/>
        <v>8.46875</v>
      </c>
      <c r="O47" s="4"/>
      <c r="Q47" s="30" t="s">
        <v>69</v>
      </c>
      <c r="R47" s="31">
        <f t="shared" si="17"/>
        <v>39944.296449450048</v>
      </c>
      <c r="S47" s="31">
        <f t="shared" si="18"/>
        <v>338278.26055628009</v>
      </c>
      <c r="T47" s="38">
        <f t="shared" si="19"/>
        <v>8.46875</v>
      </c>
      <c r="U47" s="44">
        <v>0.6098018151143324</v>
      </c>
      <c r="V47" s="45">
        <f t="shared" si="31"/>
        <v>0.3901981848856676</v>
      </c>
      <c r="W47" s="31">
        <f t="shared" si="27"/>
        <v>206282.69730093869</v>
      </c>
      <c r="X47" s="31">
        <f>W47</f>
        <v>206282.69730093869</v>
      </c>
      <c r="Y47" s="38">
        <f t="shared" si="28"/>
        <v>5.1642591217495024</v>
      </c>
      <c r="Z47" s="37">
        <f t="shared" si="29"/>
        <v>3.3044908782504976</v>
      </c>
    </row>
    <row r="48" spans="1:26" s="2" customFormat="1" ht="13.2">
      <c r="B48" s="2" t="s">
        <v>70</v>
      </c>
      <c r="D48" s="25">
        <f>SUM(D29:D47)</f>
        <v>55027</v>
      </c>
      <c r="E48" s="57">
        <f>SUM(E29:E47)</f>
        <v>353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1064</v>
      </c>
      <c r="E54" s="49">
        <f>E4+E29</f>
        <v>6</v>
      </c>
      <c r="F54" s="3">
        <f>E54/D54</f>
        <v>5.6390977443609019E-3</v>
      </c>
      <c r="G54" s="2">
        <v>0.3</v>
      </c>
      <c r="H54" s="18">
        <f>C54*F54/(1+(1-G54)*C54*F54)</f>
        <v>5.6169256693503079E-3</v>
      </c>
      <c r="I54" s="18">
        <f>1-H54</f>
        <v>0.99438307433064965</v>
      </c>
      <c r="J54" s="19">
        <v>100000</v>
      </c>
      <c r="K54" s="20">
        <f>J54*H54</f>
        <v>561.69256693503075</v>
      </c>
      <c r="L54" s="20">
        <f>C54*(J55+G54*K54)</f>
        <v>99606.815203145481</v>
      </c>
      <c r="M54" s="5">
        <f t="shared" ref="M54:M70" si="32">L54+M55</f>
        <v>7510955.7004434168</v>
      </c>
      <c r="N54" s="32">
        <f>M54/J54</f>
        <v>75.109557004434166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99606.815203145481</v>
      </c>
      <c r="T54" s="35">
        <f t="shared" ref="T54:T72" si="35">N54</f>
        <v>75.109557004434166</v>
      </c>
      <c r="U54" s="42">
        <v>0.96170886472285344</v>
      </c>
      <c r="V54" s="43">
        <f>1-U54</f>
        <v>3.829113527714656E-2</v>
      </c>
      <c r="W54" s="29">
        <f>S54*U54</f>
        <v>95792.7571676761</v>
      </c>
      <c r="X54" s="29">
        <f t="shared" ref="X54:X70" si="36">X55+W54</f>
        <v>6658571.318686367</v>
      </c>
      <c r="Y54" s="40">
        <f>X54/R54</f>
        <v>66.585713186863671</v>
      </c>
      <c r="Z54" s="36">
        <f>T54-Y54</f>
        <v>8.5238438175704943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4682</v>
      </c>
      <c r="E55" s="49">
        <f t="shared" si="37"/>
        <v>6</v>
      </c>
      <c r="F55" s="3">
        <f t="shared" ref="F55:F72" si="38">E55/D55</f>
        <v>1.2815036309269544E-3</v>
      </c>
      <c r="G55" s="2">
        <v>0.4</v>
      </c>
      <c r="H55" s="3">
        <f t="shared" ref="H55:H71" si="39">C55*F55/(1+(1-G55)*C55*F55)</f>
        <v>5.1102972489566476E-3</v>
      </c>
      <c r="I55" s="3">
        <f t="shared" ref="I55:I72" si="40">1-H55</f>
        <v>0.99488970275104338</v>
      </c>
      <c r="J55" s="5">
        <f>I54*J54</f>
        <v>99438.307433064969</v>
      </c>
      <c r="K55" s="5">
        <f t="shared" ref="K55:K72" si="41">J55*H55</f>
        <v>508.15930891609725</v>
      </c>
      <c r="L55" s="5">
        <f t="shared" ref="L55:L71" si="42">C55*(J56+G55*K55)</f>
        <v>396533.6473908613</v>
      </c>
      <c r="M55" s="5">
        <f t="shared" si="32"/>
        <v>7411348.8852402717</v>
      </c>
      <c r="N55" s="33">
        <f t="shared" ref="N55:N72" si="43">M55/J55</f>
        <v>74.532130288209927</v>
      </c>
      <c r="O55" s="4"/>
      <c r="Q55" s="27" t="s">
        <v>36</v>
      </c>
      <c r="R55" s="29">
        <f t="shared" si="33"/>
        <v>99438.307433064969</v>
      </c>
      <c r="S55" s="29">
        <f t="shared" si="34"/>
        <v>396533.6473908613</v>
      </c>
      <c r="T55" s="35">
        <f t="shared" si="35"/>
        <v>74.532130288209927</v>
      </c>
      <c r="U55" s="42">
        <v>0.96170886472285344</v>
      </c>
      <c r="V55" s="43">
        <f>1-U55</f>
        <v>3.829113527714656E-2</v>
      </c>
      <c r="W55" s="29">
        <f t="shared" ref="W55:W72" si="44">S55*U55</f>
        <v>381349.92385667749</v>
      </c>
      <c r="X55" s="29">
        <f t="shared" si="36"/>
        <v>6562778.5615186905</v>
      </c>
      <c r="Y55" s="35">
        <f t="shared" ref="Y55:Y72" si="45">X55/R55</f>
        <v>65.998494251687674</v>
      </c>
      <c r="Z55" s="36">
        <f t="shared" ref="Z55:Z72" si="46">T55-Y55</f>
        <v>8.5336360365222532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6528</v>
      </c>
      <c r="E56" s="49">
        <f t="shared" si="37"/>
        <v>1</v>
      </c>
      <c r="F56" s="3">
        <f t="shared" si="38"/>
        <v>1.5318627450980392E-4</v>
      </c>
      <c r="G56" s="2">
        <v>0.5</v>
      </c>
      <c r="H56" s="3">
        <f t="shared" si="39"/>
        <v>7.6563815940586472E-4</v>
      </c>
      <c r="I56" s="3">
        <f t="shared" si="40"/>
        <v>0.99923436184059411</v>
      </c>
      <c r="J56" s="5">
        <f t="shared" ref="J56:J72" si="47">I55*J55</f>
        <v>98930.14812414888</v>
      </c>
      <c r="K56" s="5">
        <f t="shared" si="41"/>
        <v>75.744696519522904</v>
      </c>
      <c r="L56" s="5">
        <f t="shared" si="42"/>
        <v>494461.37887944555</v>
      </c>
      <c r="M56" s="5">
        <f t="shared" si="32"/>
        <v>7014815.2378494106</v>
      </c>
      <c r="N56" s="33">
        <f t="shared" si="43"/>
        <v>70.906749568861628</v>
      </c>
      <c r="O56" s="4"/>
      <c r="Q56" s="27" t="s">
        <v>38</v>
      </c>
      <c r="R56" s="29">
        <f t="shared" si="33"/>
        <v>98930.14812414888</v>
      </c>
      <c r="S56" s="29">
        <f t="shared" si="34"/>
        <v>494461.37887944555</v>
      </c>
      <c r="T56" s="35">
        <f t="shared" si="35"/>
        <v>70.906749568861628</v>
      </c>
      <c r="U56" s="42">
        <v>0.96170886472285344</v>
      </c>
      <c r="V56" s="43">
        <f>1-U56</f>
        <v>3.829113527714656E-2</v>
      </c>
      <c r="W56" s="29">
        <f t="shared" si="44"/>
        <v>475527.89133144828</v>
      </c>
      <c r="X56" s="29">
        <f t="shared" si="36"/>
        <v>6181428.6376620131</v>
      </c>
      <c r="Y56" s="35">
        <f t="shared" si="45"/>
        <v>62.482759349605423</v>
      </c>
      <c r="Z56" s="36">
        <f t="shared" si="46"/>
        <v>8.4239902192562042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6773</v>
      </c>
      <c r="E57" s="49">
        <f t="shared" si="37"/>
        <v>1</v>
      </c>
      <c r="F57" s="3">
        <f t="shared" si="38"/>
        <v>1.4764506127270044E-4</v>
      </c>
      <c r="G57" s="2">
        <v>0.5</v>
      </c>
      <c r="H57" s="3">
        <f t="shared" si="39"/>
        <v>7.3795291860379313E-4</v>
      </c>
      <c r="I57" s="3">
        <f t="shared" si="40"/>
        <v>0.99926204708139621</v>
      </c>
      <c r="J57" s="5">
        <f t="shared" si="47"/>
        <v>98854.403427629353</v>
      </c>
      <c r="K57" s="5">
        <f t="shared" si="41"/>
        <v>72.949895526255887</v>
      </c>
      <c r="L57" s="5">
        <f t="shared" si="42"/>
        <v>494089.64239933115</v>
      </c>
      <c r="M57" s="5">
        <f t="shared" si="32"/>
        <v>6520353.858969965</v>
      </c>
      <c r="N57" s="33">
        <f t="shared" si="43"/>
        <v>65.959164517577335</v>
      </c>
      <c r="O57" s="4"/>
      <c r="Q57" s="27" t="s">
        <v>40</v>
      </c>
      <c r="R57" s="29">
        <f t="shared" si="33"/>
        <v>98854.403427629353</v>
      </c>
      <c r="S57" s="29">
        <f t="shared" si="34"/>
        <v>494089.64239933115</v>
      </c>
      <c r="T57" s="35">
        <f t="shared" si="35"/>
        <v>65.959164517577335</v>
      </c>
      <c r="U57" s="42">
        <v>0.96170886472285344</v>
      </c>
      <c r="V57" s="43">
        <f>1-U57</f>
        <v>3.829113527714656E-2</v>
      </c>
      <c r="W57" s="29">
        <f t="shared" si="44"/>
        <v>475170.38906318141</v>
      </c>
      <c r="X57" s="29">
        <f t="shared" si="36"/>
        <v>5705900.7463305648</v>
      </c>
      <c r="Y57" s="35">
        <f t="shared" si="45"/>
        <v>57.720248653443306</v>
      </c>
      <c r="Z57" s="36">
        <f t="shared" si="46"/>
        <v>8.2389158641340288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7487</v>
      </c>
      <c r="E58" s="49">
        <f t="shared" si="37"/>
        <v>11</v>
      </c>
      <c r="F58" s="3">
        <f t="shared" si="38"/>
        <v>1.4692133030586351E-3</v>
      </c>
      <c r="G58" s="2">
        <v>0.5</v>
      </c>
      <c r="H58" s="3">
        <f t="shared" si="39"/>
        <v>7.3191829130347993E-3</v>
      </c>
      <c r="I58" s="3">
        <f t="shared" si="40"/>
        <v>0.99268081708696521</v>
      </c>
      <c r="J58" s="5">
        <f t="shared" si="47"/>
        <v>98781.4535321031</v>
      </c>
      <c r="K58" s="5">
        <f t="shared" si="41"/>
        <v>722.99952681691002</v>
      </c>
      <c r="L58" s="5">
        <f t="shared" si="42"/>
        <v>492099.76884347323</v>
      </c>
      <c r="M58" s="5">
        <f t="shared" si="32"/>
        <v>6026264.2165706335</v>
      </c>
      <c r="N58" s="33">
        <f t="shared" si="43"/>
        <v>61.006028977009848</v>
      </c>
      <c r="O58" s="4"/>
      <c r="Q58" s="27" t="s">
        <v>42</v>
      </c>
      <c r="R58" s="29">
        <f t="shared" si="33"/>
        <v>98781.4535321031</v>
      </c>
      <c r="S58" s="29">
        <f t="shared" si="34"/>
        <v>492099.76884347323</v>
      </c>
      <c r="T58" s="35">
        <f t="shared" si="35"/>
        <v>61.006028977009848</v>
      </c>
      <c r="U58" s="42">
        <v>0.96170886472285344</v>
      </c>
      <c r="V58" s="43">
        <f>1-U58</f>
        <v>3.829113527714656E-2</v>
      </c>
      <c r="W58" s="29">
        <f t="shared" si="44"/>
        <v>473256.71002483525</v>
      </c>
      <c r="X58" s="29">
        <f t="shared" si="36"/>
        <v>5230730.3572673835</v>
      </c>
      <c r="Y58" s="35">
        <f t="shared" si="45"/>
        <v>52.95255506204353</v>
      </c>
      <c r="Z58" s="36">
        <f t="shared" si="46"/>
        <v>8.0534739149663181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8125</v>
      </c>
      <c r="E59" s="49">
        <f t="shared" si="37"/>
        <v>10</v>
      </c>
      <c r="F59" s="3">
        <f t="shared" si="38"/>
        <v>1.2307692307692308E-3</v>
      </c>
      <c r="G59" s="2">
        <v>0.5</v>
      </c>
      <c r="H59" s="3">
        <f t="shared" si="39"/>
        <v>6.1349693251533752E-3</v>
      </c>
      <c r="I59" s="3">
        <f t="shared" si="40"/>
        <v>0.99386503067484666</v>
      </c>
      <c r="J59" s="5">
        <f t="shared" si="47"/>
        <v>98058.454005286185</v>
      </c>
      <c r="K59" s="5">
        <f t="shared" si="41"/>
        <v>601.58560739439383</v>
      </c>
      <c r="L59" s="5">
        <f t="shared" si="42"/>
        <v>488788.30600794498</v>
      </c>
      <c r="M59" s="5">
        <f t="shared" si="32"/>
        <v>5534164.4477271605</v>
      </c>
      <c r="N59" s="33">
        <f t="shared" si="43"/>
        <v>56.437402607110471</v>
      </c>
      <c r="O59" s="4"/>
      <c r="Q59" s="27" t="s">
        <v>44</v>
      </c>
      <c r="R59" s="29">
        <f t="shared" si="33"/>
        <v>98058.454005286185</v>
      </c>
      <c r="S59" s="29">
        <f t="shared" si="34"/>
        <v>488788.30600794498</v>
      </c>
      <c r="T59" s="35">
        <f t="shared" si="35"/>
        <v>56.437402607110471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470747.95525053144</v>
      </c>
      <c r="X59" s="29">
        <f t="shared" si="36"/>
        <v>4757473.6472425479</v>
      </c>
      <c r="Y59" s="35">
        <f t="shared" si="45"/>
        <v>48.516710726298825</v>
      </c>
      <c r="Z59" s="36">
        <f t="shared" si="46"/>
        <v>7.9206918808116455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7921</v>
      </c>
      <c r="E60" s="49">
        <f t="shared" si="37"/>
        <v>13</v>
      </c>
      <c r="F60" s="3">
        <f t="shared" si="38"/>
        <v>1.6412069183183941E-3</v>
      </c>
      <c r="G60" s="2">
        <v>0.5</v>
      </c>
      <c r="H60" s="3">
        <f t="shared" si="39"/>
        <v>8.1725026717797185E-3</v>
      </c>
      <c r="I60" s="3">
        <f t="shared" si="40"/>
        <v>0.99182749732822029</v>
      </c>
      <c r="J60" s="5">
        <f t="shared" si="47"/>
        <v>97456.868397891798</v>
      </c>
      <c r="K60" s="5">
        <f t="shared" si="41"/>
        <v>796.4665173650551</v>
      </c>
      <c r="L60" s="5">
        <f t="shared" si="42"/>
        <v>485293.17569604632</v>
      </c>
      <c r="M60" s="5">
        <f t="shared" si="32"/>
        <v>5045376.1417192155</v>
      </c>
      <c r="N60" s="33">
        <f t="shared" si="43"/>
        <v>51.770349536783989</v>
      </c>
      <c r="O60" s="4"/>
      <c r="Q60" s="27" t="s">
        <v>46</v>
      </c>
      <c r="R60" s="29">
        <f t="shared" si="33"/>
        <v>97456.868397891798</v>
      </c>
      <c r="S60" s="29">
        <f t="shared" si="34"/>
        <v>485293.17569604632</v>
      </c>
      <c r="T60" s="35">
        <f t="shared" si="35"/>
        <v>51.770349536783989</v>
      </c>
      <c r="U60" s="42">
        <v>0.95736753435116873</v>
      </c>
      <c r="V60" s="43">
        <f t="shared" si="48"/>
        <v>4.2632465648831275E-2</v>
      </c>
      <c r="W60" s="29">
        <f t="shared" si="44"/>
        <v>464603.93105357239</v>
      </c>
      <c r="X60" s="29">
        <f t="shared" si="36"/>
        <v>4286725.6919920165</v>
      </c>
      <c r="Y60" s="35">
        <f t="shared" si="45"/>
        <v>43.985875623361892</v>
      </c>
      <c r="Z60" s="36">
        <f t="shared" si="46"/>
        <v>7.7844739134220973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7536</v>
      </c>
      <c r="E61" s="49">
        <f t="shared" si="37"/>
        <v>16</v>
      </c>
      <c r="F61" s="3">
        <f t="shared" si="38"/>
        <v>2.1231422505307855E-3</v>
      </c>
      <c r="G61" s="2">
        <v>0.5</v>
      </c>
      <c r="H61" s="3">
        <f t="shared" si="39"/>
        <v>1.0559662090813092E-2</v>
      </c>
      <c r="I61" s="3">
        <f t="shared" si="40"/>
        <v>0.98944033790918695</v>
      </c>
      <c r="J61" s="5">
        <f t="shared" si="47"/>
        <v>96660.401880526741</v>
      </c>
      <c r="K61" s="5">
        <f t="shared" si="41"/>
        <v>1020.7011814205567</v>
      </c>
      <c r="L61" s="5">
        <f t="shared" si="42"/>
        <v>480750.2564490824</v>
      </c>
      <c r="M61" s="5">
        <f t="shared" si="32"/>
        <v>4560082.9660231695</v>
      </c>
      <c r="N61" s="33">
        <f t="shared" si="43"/>
        <v>47.176329472119093</v>
      </c>
      <c r="O61" s="4"/>
      <c r="Q61" s="27" t="s">
        <v>48</v>
      </c>
      <c r="R61" s="29">
        <f t="shared" si="33"/>
        <v>96660.401880526741</v>
      </c>
      <c r="S61" s="29">
        <f t="shared" si="34"/>
        <v>480750.2564490824</v>
      </c>
      <c r="T61" s="35">
        <f t="shared" si="35"/>
        <v>47.176329472119093</v>
      </c>
      <c r="U61" s="42">
        <v>0.95681081085376496</v>
      </c>
      <c r="V61" s="43">
        <f t="shared" si="48"/>
        <v>4.3189189146235041E-2</v>
      </c>
      <c r="W61" s="29">
        <f t="shared" si="44"/>
        <v>459987.04269120196</v>
      </c>
      <c r="X61" s="29">
        <f t="shared" si="36"/>
        <v>3822121.7609384437</v>
      </c>
      <c r="Y61" s="35">
        <f t="shared" si="45"/>
        <v>39.541753257581384</v>
      </c>
      <c r="Z61" s="36">
        <f t="shared" si="46"/>
        <v>7.6345762145377094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8537</v>
      </c>
      <c r="E62" s="49">
        <f t="shared" si="37"/>
        <v>28</v>
      </c>
      <c r="F62" s="3">
        <f t="shared" si="38"/>
        <v>3.2798406934520324E-3</v>
      </c>
      <c r="G62" s="2">
        <v>0.5</v>
      </c>
      <c r="H62" s="3">
        <f t="shared" si="39"/>
        <v>1.6265830138259555E-2</v>
      </c>
      <c r="I62" s="3">
        <f t="shared" si="40"/>
        <v>0.98373416986174045</v>
      </c>
      <c r="J62" s="5">
        <f t="shared" si="47"/>
        <v>95639.700699106193</v>
      </c>
      <c r="K62" s="5">
        <f t="shared" si="41"/>
        <v>1555.6591260456451</v>
      </c>
      <c r="L62" s="5">
        <f t="shared" si="42"/>
        <v>474309.35568041686</v>
      </c>
      <c r="M62" s="5">
        <f t="shared" si="32"/>
        <v>4079332.7095740866</v>
      </c>
      <c r="N62" s="33">
        <f t="shared" si="43"/>
        <v>42.653131280786312</v>
      </c>
      <c r="O62" s="4"/>
      <c r="Q62" s="27" t="s">
        <v>50</v>
      </c>
      <c r="R62" s="29">
        <f t="shared" si="33"/>
        <v>95639.700699106193</v>
      </c>
      <c r="S62" s="29">
        <f t="shared" si="34"/>
        <v>474309.35568041686</v>
      </c>
      <c r="T62" s="35">
        <f t="shared" si="35"/>
        <v>42.653131280786312</v>
      </c>
      <c r="U62" s="42">
        <v>0.94800928093814252</v>
      </c>
      <c r="V62" s="43">
        <f t="shared" si="48"/>
        <v>5.1990719061857482E-2</v>
      </c>
      <c r="W62" s="29">
        <f t="shared" si="44"/>
        <v>449649.67122082569</v>
      </c>
      <c r="X62" s="29">
        <f t="shared" si="36"/>
        <v>3362134.7182472418</v>
      </c>
      <c r="Y62" s="35">
        <f t="shared" si="45"/>
        <v>35.154174403210597</v>
      </c>
      <c r="Z62" s="36">
        <f t="shared" si="46"/>
        <v>7.4989568775757149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9748</v>
      </c>
      <c r="E63" s="49">
        <f t="shared" si="37"/>
        <v>31</v>
      </c>
      <c r="F63" s="3">
        <f t="shared" si="38"/>
        <v>3.1801395157981124E-3</v>
      </c>
      <c r="G63" s="2">
        <v>0.5</v>
      </c>
      <c r="H63" s="3">
        <f t="shared" si="39"/>
        <v>1.5775278611775485E-2</v>
      </c>
      <c r="I63" s="3">
        <f t="shared" si="40"/>
        <v>0.98422472138822448</v>
      </c>
      <c r="J63" s="5">
        <f t="shared" si="47"/>
        <v>94084.041573060545</v>
      </c>
      <c r="K63" s="5">
        <f t="shared" si="41"/>
        <v>1484.2019687368975</v>
      </c>
      <c r="L63" s="5">
        <f t="shared" si="42"/>
        <v>466709.70294346043</v>
      </c>
      <c r="M63" s="5">
        <f t="shared" si="32"/>
        <v>3605023.3538936698</v>
      </c>
      <c r="N63" s="33">
        <f t="shared" si="43"/>
        <v>38.317054556953792</v>
      </c>
      <c r="O63" s="4"/>
      <c r="Q63" s="27" t="s">
        <v>52</v>
      </c>
      <c r="R63" s="29">
        <f t="shared" si="33"/>
        <v>94084.041573060545</v>
      </c>
      <c r="S63" s="29">
        <f t="shared" si="34"/>
        <v>466709.70294346043</v>
      </c>
      <c r="T63" s="35">
        <f t="shared" si="35"/>
        <v>38.317054556953792</v>
      </c>
      <c r="U63" s="42">
        <v>0.94216194080535964</v>
      </c>
      <c r="V63" s="43">
        <f t="shared" si="48"/>
        <v>5.7838059194640357E-2</v>
      </c>
      <c r="W63" s="29">
        <f t="shared" si="44"/>
        <v>439716.11951790354</v>
      </c>
      <c r="X63" s="29">
        <f t="shared" si="36"/>
        <v>2912485.0470264163</v>
      </c>
      <c r="Y63" s="35">
        <f t="shared" si="45"/>
        <v>30.956206794802061</v>
      </c>
      <c r="Z63" s="36">
        <f t="shared" si="46"/>
        <v>7.3608477621517316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9895</v>
      </c>
      <c r="E64" s="49">
        <f t="shared" si="37"/>
        <v>47</v>
      </c>
      <c r="F64" s="3">
        <f t="shared" si="38"/>
        <v>4.7498736735725111E-3</v>
      </c>
      <c r="G64" s="2">
        <v>0.5</v>
      </c>
      <c r="H64" s="3">
        <f t="shared" si="39"/>
        <v>2.3470661672908864E-2</v>
      </c>
      <c r="I64" s="3">
        <f t="shared" si="40"/>
        <v>0.9765293383270911</v>
      </c>
      <c r="J64" s="5">
        <f t="shared" si="47"/>
        <v>92599.839604323643</v>
      </c>
      <c r="K64" s="5">
        <f t="shared" si="41"/>
        <v>2173.3795063187072</v>
      </c>
      <c r="L64" s="5">
        <f t="shared" si="42"/>
        <v>457565.74925582146</v>
      </c>
      <c r="M64" s="5">
        <f t="shared" si="32"/>
        <v>3138313.6509502092</v>
      </c>
      <c r="N64" s="33">
        <f t="shared" si="43"/>
        <v>33.891134848182567</v>
      </c>
      <c r="O64" s="4"/>
      <c r="Q64" s="27" t="s">
        <v>54</v>
      </c>
      <c r="R64" s="29">
        <f t="shared" si="33"/>
        <v>92599.839604323643</v>
      </c>
      <c r="S64" s="29">
        <f t="shared" si="34"/>
        <v>457565.74925582146</v>
      </c>
      <c r="T64" s="35">
        <f t="shared" si="35"/>
        <v>33.891134848182567</v>
      </c>
      <c r="U64" s="42">
        <v>0.92489605986448908</v>
      </c>
      <c r="V64" s="43">
        <f t="shared" si="48"/>
        <v>7.5103940135510916E-2</v>
      </c>
      <c r="W64" s="29">
        <f t="shared" si="44"/>
        <v>423200.75861565204</v>
      </c>
      <c r="X64" s="29">
        <f t="shared" si="36"/>
        <v>2472768.927508513</v>
      </c>
      <c r="Y64" s="35">
        <f t="shared" si="45"/>
        <v>26.703814370247088</v>
      </c>
      <c r="Z64" s="36">
        <f t="shared" si="46"/>
        <v>7.1873204779354793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8912</v>
      </c>
      <c r="E65" s="49">
        <f t="shared" si="37"/>
        <v>64</v>
      </c>
      <c r="F65" s="3">
        <f t="shared" si="38"/>
        <v>7.1813285457809697E-3</v>
      </c>
      <c r="G65" s="2">
        <v>0.5</v>
      </c>
      <c r="H65" s="3">
        <f t="shared" si="39"/>
        <v>3.5273368606701938E-2</v>
      </c>
      <c r="I65" s="3">
        <f t="shared" si="40"/>
        <v>0.96472663139329806</v>
      </c>
      <c r="J65" s="5">
        <f t="shared" si="47"/>
        <v>90426.460098004929</v>
      </c>
      <c r="K65" s="5">
        <f t="shared" si="41"/>
        <v>3189.6458588361525</v>
      </c>
      <c r="L65" s="5">
        <f t="shared" si="42"/>
        <v>444158.18584293424</v>
      </c>
      <c r="M65" s="5">
        <f t="shared" si="32"/>
        <v>2680747.9016943877</v>
      </c>
      <c r="N65" s="33">
        <f t="shared" si="43"/>
        <v>29.645613670920785</v>
      </c>
      <c r="O65" s="4"/>
      <c r="Q65" s="27" t="s">
        <v>56</v>
      </c>
      <c r="R65" s="29">
        <f t="shared" si="33"/>
        <v>90426.460098004929</v>
      </c>
      <c r="S65" s="29">
        <f t="shared" si="34"/>
        <v>444158.18584293424</v>
      </c>
      <c r="T65" s="35">
        <f t="shared" si="35"/>
        <v>29.645613670920785</v>
      </c>
      <c r="U65" s="42">
        <v>0.89970667843387275</v>
      </c>
      <c r="V65" s="43">
        <f t="shared" si="48"/>
        <v>0.10029332156612725</v>
      </c>
      <c r="W65" s="29">
        <f t="shared" si="44"/>
        <v>399612.08608396113</v>
      </c>
      <c r="X65" s="29">
        <f t="shared" si="36"/>
        <v>2049568.1688928609</v>
      </c>
      <c r="Y65" s="35">
        <f t="shared" si="45"/>
        <v>22.66558003787301</v>
      </c>
      <c r="Z65" s="36">
        <f t="shared" si="46"/>
        <v>6.9800336330477748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7102</v>
      </c>
      <c r="E66" s="49">
        <f t="shared" si="37"/>
        <v>74</v>
      </c>
      <c r="F66" s="3">
        <f t="shared" si="38"/>
        <v>1.0419600112644326E-2</v>
      </c>
      <c r="G66" s="2">
        <v>0.5</v>
      </c>
      <c r="H66" s="3">
        <f t="shared" si="39"/>
        <v>5.0775353369013315E-2</v>
      </c>
      <c r="I66" s="3">
        <f t="shared" si="40"/>
        <v>0.94922464663098671</v>
      </c>
      <c r="J66" s="5">
        <f t="shared" si="47"/>
        <v>87236.814239168772</v>
      </c>
      <c r="K66" s="5">
        <f t="shared" si="41"/>
        <v>4429.4800697807668</v>
      </c>
      <c r="L66" s="5">
        <f t="shared" si="42"/>
        <v>425110.371021392</v>
      </c>
      <c r="M66" s="5">
        <f t="shared" si="32"/>
        <v>2236589.7158514536</v>
      </c>
      <c r="N66" s="33">
        <f t="shared" si="43"/>
        <v>25.638140678998329</v>
      </c>
      <c r="O66" s="4"/>
      <c r="Q66" s="27" t="s">
        <v>58</v>
      </c>
      <c r="R66" s="29">
        <f t="shared" si="33"/>
        <v>87236.814239168772</v>
      </c>
      <c r="S66" s="29">
        <f t="shared" si="34"/>
        <v>425110.371021392</v>
      </c>
      <c r="T66" s="35">
        <f t="shared" si="35"/>
        <v>25.638140678998329</v>
      </c>
      <c r="U66" s="42">
        <v>0.86438699185239576</v>
      </c>
      <c r="V66" s="43">
        <f t="shared" si="48"/>
        <v>0.13561300814760424</v>
      </c>
      <c r="W66" s="29">
        <f t="shared" si="44"/>
        <v>367459.87481243693</v>
      </c>
      <c r="X66" s="29">
        <f t="shared" si="36"/>
        <v>1649956.0828088997</v>
      </c>
      <c r="Y66" s="35">
        <f t="shared" si="45"/>
        <v>18.91352976606154</v>
      </c>
      <c r="Z66" s="36">
        <f t="shared" si="46"/>
        <v>6.7246109129367895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5272</v>
      </c>
      <c r="E67" s="49">
        <f t="shared" si="37"/>
        <v>87</v>
      </c>
      <c r="F67" s="3">
        <f t="shared" si="38"/>
        <v>1.6502276176024278E-2</v>
      </c>
      <c r="G67" s="2">
        <v>0.5</v>
      </c>
      <c r="H67" s="3">
        <f t="shared" si="39"/>
        <v>7.9242189634757251E-2</v>
      </c>
      <c r="I67" s="3">
        <f t="shared" si="40"/>
        <v>0.92075781036524273</v>
      </c>
      <c r="J67" s="5">
        <f t="shared" si="47"/>
        <v>82807.334169388007</v>
      </c>
      <c r="K67" s="5">
        <f t="shared" si="41"/>
        <v>6561.8344773993585</v>
      </c>
      <c r="L67" s="5">
        <f t="shared" si="42"/>
        <v>397632.08465344162</v>
      </c>
      <c r="M67" s="5">
        <f t="shared" si="32"/>
        <v>1811479.3448300615</v>
      </c>
      <c r="N67" s="33">
        <f t="shared" si="43"/>
        <v>21.87583217115235</v>
      </c>
      <c r="O67" s="4"/>
      <c r="Q67" s="27" t="s">
        <v>60</v>
      </c>
      <c r="R67" s="29">
        <f t="shared" si="33"/>
        <v>82807.334169388007</v>
      </c>
      <c r="S67" s="29">
        <f t="shared" si="34"/>
        <v>397632.08465344162</v>
      </c>
      <c r="T67" s="35">
        <f t="shared" si="35"/>
        <v>21.87583217115235</v>
      </c>
      <c r="U67" s="42">
        <v>0.82345390469096191</v>
      </c>
      <c r="V67" s="43">
        <f t="shared" si="48"/>
        <v>0.17654609530903809</v>
      </c>
      <c r="W67" s="29">
        <f t="shared" si="44"/>
        <v>327431.6927382836</v>
      </c>
      <c r="X67" s="29">
        <f t="shared" si="36"/>
        <v>1282496.2079964627</v>
      </c>
      <c r="Y67" s="35">
        <f t="shared" si="45"/>
        <v>15.487712783665151</v>
      </c>
      <c r="Z67" s="36">
        <f t="shared" si="46"/>
        <v>6.3881193874871993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3994</v>
      </c>
      <c r="E68" s="49">
        <f t="shared" si="37"/>
        <v>77</v>
      </c>
      <c r="F68" s="3">
        <f t="shared" si="38"/>
        <v>1.9278918377566349E-2</v>
      </c>
      <c r="G68" s="2">
        <v>0.5</v>
      </c>
      <c r="H68" s="3">
        <f t="shared" si="39"/>
        <v>9.1962259644094102E-2</v>
      </c>
      <c r="I68" s="3">
        <f t="shared" si="40"/>
        <v>0.9080377403559059</v>
      </c>
      <c r="J68" s="5">
        <f t="shared" si="47"/>
        <v>76245.499691988647</v>
      </c>
      <c r="K68" s="5">
        <f t="shared" si="41"/>
        <v>7011.7084393683572</v>
      </c>
      <c r="L68" s="5">
        <f t="shared" si="42"/>
        <v>363698.22736152227</v>
      </c>
      <c r="M68" s="5">
        <f t="shared" si="32"/>
        <v>1413847.26017662</v>
      </c>
      <c r="N68" s="33">
        <f t="shared" si="43"/>
        <v>18.543353586614074</v>
      </c>
      <c r="O68" s="4"/>
      <c r="Q68" s="27" t="s">
        <v>62</v>
      </c>
      <c r="R68" s="29">
        <f t="shared" si="33"/>
        <v>76245.499691988647</v>
      </c>
      <c r="S68" s="29">
        <f t="shared" si="34"/>
        <v>363698.22736152227</v>
      </c>
      <c r="T68" s="35">
        <f t="shared" si="35"/>
        <v>18.543353586614074</v>
      </c>
      <c r="U68" s="42">
        <v>0.7557222850963411</v>
      </c>
      <c r="V68" s="43">
        <f t="shared" si="48"/>
        <v>0.2442777149036589</v>
      </c>
      <c r="W68" s="29">
        <f t="shared" si="44"/>
        <v>274854.85546713823</v>
      </c>
      <c r="X68" s="29">
        <f t="shared" si="36"/>
        <v>955064.51525817916</v>
      </c>
      <c r="Y68" s="35">
        <f t="shared" si="45"/>
        <v>12.526175565985973</v>
      </c>
      <c r="Z68" s="36">
        <f t="shared" si="46"/>
        <v>6.0171780206281014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2877</v>
      </c>
      <c r="E69" s="49">
        <f t="shared" si="37"/>
        <v>93</v>
      </c>
      <c r="F69" s="3">
        <f t="shared" si="38"/>
        <v>3.2325338894681963E-2</v>
      </c>
      <c r="G69" s="2">
        <v>0.5</v>
      </c>
      <c r="H69" s="3">
        <f t="shared" si="39"/>
        <v>0.14954172696575013</v>
      </c>
      <c r="I69" s="3">
        <f t="shared" si="40"/>
        <v>0.85045827303424981</v>
      </c>
      <c r="J69" s="5">
        <f t="shared" si="47"/>
        <v>69233.791252620285</v>
      </c>
      <c r="K69" s="5">
        <f t="shared" si="41"/>
        <v>10353.340708303083</v>
      </c>
      <c r="L69" s="5">
        <f t="shared" si="42"/>
        <v>320285.60449234373</v>
      </c>
      <c r="M69" s="5">
        <f t="shared" si="32"/>
        <v>1050149.0328150978</v>
      </c>
      <c r="N69" s="33">
        <f t="shared" si="43"/>
        <v>15.168157251179755</v>
      </c>
      <c r="O69" s="4"/>
      <c r="Q69" s="27" t="s">
        <v>64</v>
      </c>
      <c r="R69" s="29">
        <f t="shared" si="33"/>
        <v>69233.791252620285</v>
      </c>
      <c r="S69" s="29">
        <f t="shared" si="34"/>
        <v>320285.60449234373</v>
      </c>
      <c r="T69" s="35">
        <f t="shared" si="35"/>
        <v>15.168157251179755</v>
      </c>
      <c r="U69" s="42">
        <v>0.69850988448397933</v>
      </c>
      <c r="V69" s="43">
        <f t="shared" si="48"/>
        <v>0.30149011551602067</v>
      </c>
      <c r="W69" s="29">
        <f t="shared" si="44"/>
        <v>223722.66059582852</v>
      </c>
      <c r="X69" s="29">
        <f t="shared" si="36"/>
        <v>680209.65979104093</v>
      </c>
      <c r="Y69" s="35">
        <f t="shared" si="45"/>
        <v>9.8248217739382735</v>
      </c>
      <c r="Z69" s="36">
        <f t="shared" si="46"/>
        <v>5.3433354772414816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1848</v>
      </c>
      <c r="E70" s="49">
        <f t="shared" si="37"/>
        <v>94</v>
      </c>
      <c r="F70" s="3">
        <f t="shared" si="38"/>
        <v>5.0865800865800864E-2</v>
      </c>
      <c r="G70" s="2">
        <v>0.5</v>
      </c>
      <c r="H70" s="3">
        <f t="shared" si="39"/>
        <v>0.22563610177628421</v>
      </c>
      <c r="I70" s="3">
        <f t="shared" si="40"/>
        <v>0.77436389822371576</v>
      </c>
      <c r="J70" s="5">
        <f t="shared" si="47"/>
        <v>58880.450544317202</v>
      </c>
      <c r="K70" s="5">
        <f t="shared" si="41"/>
        <v>13285.555331651025</v>
      </c>
      <c r="L70" s="5">
        <f t="shared" si="42"/>
        <v>261188.36439245843</v>
      </c>
      <c r="M70" s="5">
        <f t="shared" si="32"/>
        <v>729863.4283227541</v>
      </c>
      <c r="N70" s="33">
        <f t="shared" si="43"/>
        <v>12.395683483661731</v>
      </c>
      <c r="O70" s="4"/>
      <c r="Q70" s="27" t="s">
        <v>66</v>
      </c>
      <c r="R70" s="29">
        <f t="shared" si="33"/>
        <v>58880.450544317202</v>
      </c>
      <c r="S70" s="29">
        <f t="shared" si="34"/>
        <v>261188.36439245843</v>
      </c>
      <c r="T70" s="35">
        <f t="shared" si="35"/>
        <v>12.395683483661731</v>
      </c>
      <c r="U70" s="42">
        <v>0.67065690345363116</v>
      </c>
      <c r="V70" s="43">
        <f t="shared" si="48"/>
        <v>0.32934309654636884</v>
      </c>
      <c r="W70" s="29">
        <f t="shared" si="44"/>
        <v>175167.77968156483</v>
      </c>
      <c r="X70" s="29">
        <f t="shared" si="36"/>
        <v>456486.99919521244</v>
      </c>
      <c r="Y70" s="35">
        <f t="shared" si="45"/>
        <v>7.7527769399731588</v>
      </c>
      <c r="Z70" s="36">
        <f t="shared" si="46"/>
        <v>4.6429065436885724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1146</v>
      </c>
      <c r="E71" s="49">
        <f t="shared" si="49"/>
        <v>85</v>
      </c>
      <c r="F71" s="3">
        <f t="shared" si="38"/>
        <v>7.4171029668411867E-2</v>
      </c>
      <c r="G71" s="2">
        <v>0.5</v>
      </c>
      <c r="H71" s="3">
        <f t="shared" si="39"/>
        <v>0.31284504968715499</v>
      </c>
      <c r="I71" s="3">
        <f t="shared" si="40"/>
        <v>0.68715495031284501</v>
      </c>
      <c r="J71" s="5">
        <f t="shared" si="47"/>
        <v>45594.895212666175</v>
      </c>
      <c r="K71" s="5">
        <f t="shared" si="41"/>
        <v>14264.137258287175</v>
      </c>
      <c r="L71" s="5">
        <f t="shared" si="42"/>
        <v>192314.13291761297</v>
      </c>
      <c r="M71" s="5">
        <f>L71+M72</f>
        <v>468675.06393029564</v>
      </c>
      <c r="N71" s="33">
        <f t="shared" si="43"/>
        <v>10.279112645051075</v>
      </c>
      <c r="O71" s="4"/>
      <c r="Q71" s="27" t="s">
        <v>68</v>
      </c>
      <c r="R71" s="29">
        <f t="shared" si="33"/>
        <v>45594.895212666175</v>
      </c>
      <c r="S71" s="29">
        <f t="shared" si="34"/>
        <v>192314.13291761297</v>
      </c>
      <c r="T71" s="35">
        <f t="shared" si="35"/>
        <v>10.279112645051075</v>
      </c>
      <c r="U71" s="42">
        <v>0.63527807449444496</v>
      </c>
      <c r="V71" s="43">
        <f t="shared" si="48"/>
        <v>0.36472192550555504</v>
      </c>
      <c r="W71" s="29">
        <f t="shared" si="44"/>
        <v>122172.95205796992</v>
      </c>
      <c r="X71" s="29">
        <f>X72+W71</f>
        <v>281319.21951364761</v>
      </c>
      <c r="Y71" s="35">
        <f t="shared" si="45"/>
        <v>6.1699718400821695</v>
      </c>
      <c r="Z71" s="36">
        <f t="shared" si="46"/>
        <v>4.1091408049689058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935</v>
      </c>
      <c r="E72" s="50">
        <f t="shared" si="49"/>
        <v>106</v>
      </c>
      <c r="F72" s="17">
        <f t="shared" si="38"/>
        <v>0.11336898395721925</v>
      </c>
      <c r="G72" s="12"/>
      <c r="H72" s="17">
        <v>1</v>
      </c>
      <c r="I72" s="17">
        <f t="shared" si="40"/>
        <v>0</v>
      </c>
      <c r="J72" s="21">
        <f t="shared" si="47"/>
        <v>31330.757954379002</v>
      </c>
      <c r="K72" s="21">
        <f t="shared" si="41"/>
        <v>31330.757954379002</v>
      </c>
      <c r="L72" s="21">
        <f>K72/F72</f>
        <v>276360.93101268267</v>
      </c>
      <c r="M72" s="21">
        <f>L72</f>
        <v>276360.93101268267</v>
      </c>
      <c r="N72" s="34">
        <f t="shared" si="43"/>
        <v>8.8207547169811313</v>
      </c>
      <c r="O72" s="4"/>
      <c r="Q72" s="30" t="s">
        <v>69</v>
      </c>
      <c r="R72" s="31">
        <f t="shared" si="33"/>
        <v>31330.757954379002</v>
      </c>
      <c r="S72" s="31">
        <f t="shared" si="34"/>
        <v>276360.93101268267</v>
      </c>
      <c r="T72" s="38">
        <f t="shared" si="35"/>
        <v>8.8207547169811313</v>
      </c>
      <c r="U72" s="44">
        <v>0.57586384179742911</v>
      </c>
      <c r="V72" s="45">
        <f t="shared" si="48"/>
        <v>0.42413615820257089</v>
      </c>
      <c r="W72" s="31">
        <f t="shared" si="44"/>
        <v>159146.26745567771</v>
      </c>
      <c r="X72" s="31">
        <f>W72</f>
        <v>159146.26745567771</v>
      </c>
      <c r="Y72" s="38">
        <f t="shared" si="45"/>
        <v>5.0795536988735481</v>
      </c>
      <c r="Z72" s="37">
        <f t="shared" si="46"/>
        <v>3.7412010181075832</v>
      </c>
    </row>
    <row r="73" spans="1:26" s="2" customFormat="1" ht="13.2">
      <c r="B73" s="2" t="s">
        <v>70</v>
      </c>
      <c r="D73" s="25">
        <f>SUM(D54:D72)</f>
        <v>110382</v>
      </c>
      <c r="E73" s="25">
        <f>SUM(E54:E72)</f>
        <v>850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71.617384700627781</v>
      </c>
      <c r="F78" s="55">
        <f>$Y$4</f>
        <v>64.966706160015534</v>
      </c>
      <c r="G78" s="55">
        <f>E78-F78</f>
        <v>6.6506785406122475</v>
      </c>
    </row>
    <row r="79" spans="1:26" s="52" customFormat="1" ht="17.399999999999999">
      <c r="C79" s="53" t="s">
        <v>85</v>
      </c>
      <c r="D79" s="54">
        <v>0</v>
      </c>
      <c r="E79" s="55">
        <f>$N$29</f>
        <v>78.921400817287548</v>
      </c>
      <c r="F79" s="55">
        <f>$Y$29</f>
        <v>69.740708807066341</v>
      </c>
      <c r="G79" s="55">
        <f t="shared" ref="G79:G80" si="50">E79-F79</f>
        <v>9.1806920102212075</v>
      </c>
    </row>
    <row r="80" spans="1:26" s="52" customFormat="1" ht="17.399999999999999">
      <c r="C80" s="53" t="s">
        <v>86</v>
      </c>
      <c r="D80" s="54">
        <v>0</v>
      </c>
      <c r="E80" s="55">
        <f>$N$54</f>
        <v>75.109557004434166</v>
      </c>
      <c r="F80" s="55">
        <f>$Y$54</f>
        <v>66.585713186863671</v>
      </c>
      <c r="G80" s="55">
        <f t="shared" si="50"/>
        <v>8.5238438175704943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54" workbookViewId="0">
      <selection activeCell="E4" sqref="E4:E23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>
      <c r="A4" s="2">
        <v>1</v>
      </c>
      <c r="B4" s="1">
        <v>0</v>
      </c>
      <c r="C4" s="1">
        <v>1</v>
      </c>
      <c r="D4">
        <v>542</v>
      </c>
      <c r="E4" s="51">
        <v>6</v>
      </c>
      <c r="F4" s="3">
        <f>E4/D4</f>
        <v>1.107011070110701E-2</v>
      </c>
      <c r="G4" s="2">
        <v>0.3</v>
      </c>
      <c r="H4" s="18">
        <f>C4*F4/(1+(1-G4)*C4*F4)</f>
        <v>1.0984987184181618E-2</v>
      </c>
      <c r="I4" s="18">
        <f>1-H4</f>
        <v>0.98901501281581838</v>
      </c>
      <c r="J4" s="41">
        <v>100000</v>
      </c>
      <c r="K4" s="20">
        <f>J4*H4</f>
        <v>1098.4987184181618</v>
      </c>
      <c r="L4" s="20">
        <f>C4*(J5+G4*K4)</f>
        <v>99231.050897107285</v>
      </c>
      <c r="M4" s="5">
        <f t="shared" ref="M4:M20" si="0">L4+M5</f>
        <v>7309396.1906996462</v>
      </c>
      <c r="N4" s="32">
        <f>M4/J4</f>
        <v>73.093961906996469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99231.050897107285</v>
      </c>
      <c r="T4" s="35">
        <f t="shared" ref="T4:T22" si="3">N4</f>
        <v>73.093961906996469</v>
      </c>
      <c r="U4" s="42">
        <v>0.96680194174873568</v>
      </c>
      <c r="V4" s="43">
        <f>1-U4</f>
        <v>3.3198058251264317E-2</v>
      </c>
      <c r="W4" s="29">
        <f>S4*U4</f>
        <v>95936.77268909094</v>
      </c>
      <c r="X4" s="29">
        <f t="shared" ref="X4:X20" si="4">X5+W4</f>
        <v>6618371.3419524189</v>
      </c>
      <c r="Y4" s="40">
        <f>X4/R4</f>
        <v>66.183713419524196</v>
      </c>
      <c r="Z4" s="36">
        <f>T4-Y4</f>
        <v>6.9102484874722734</v>
      </c>
    </row>
    <row r="5" spans="1:26" s="2" customFormat="1">
      <c r="A5" s="2">
        <v>2</v>
      </c>
      <c r="B5" s="1" t="s">
        <v>35</v>
      </c>
      <c r="C5" s="1">
        <v>4</v>
      </c>
      <c r="D5">
        <v>2256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98901.501281581834</v>
      </c>
      <c r="K5" s="5">
        <f t="shared" ref="K5:K22" si="8">J5*H5</f>
        <v>0</v>
      </c>
      <c r="L5" s="5">
        <f t="shared" ref="L5:L21" si="9">C5*(J6+G5*K5)</f>
        <v>395606.00512632733</v>
      </c>
      <c r="M5" s="5">
        <f t="shared" si="0"/>
        <v>7210165.1398025388</v>
      </c>
      <c r="N5" s="33">
        <f t="shared" ref="N5:N22" si="10">M5/J5</f>
        <v>72.902484253242264</v>
      </c>
      <c r="O5" s="4"/>
      <c r="Q5" s="27" t="s">
        <v>36</v>
      </c>
      <c r="R5" s="29">
        <f t="shared" si="1"/>
        <v>98901.501281581834</v>
      </c>
      <c r="S5" s="29">
        <f t="shared" si="2"/>
        <v>395606.00512632733</v>
      </c>
      <c r="T5" s="35">
        <f t="shared" si="3"/>
        <v>72.902484253242264</v>
      </c>
      <c r="U5" s="42">
        <v>0.96680194174873568</v>
      </c>
      <c r="V5" s="43">
        <f>1-U5</f>
        <v>3.3198058251264317E-2</v>
      </c>
      <c r="W5" s="29">
        <f t="shared" ref="W5:W22" si="11">S5*U5</f>
        <v>382472.65392359358</v>
      </c>
      <c r="X5" s="29">
        <f t="shared" si="4"/>
        <v>6522434.5692633279</v>
      </c>
      <c r="Y5" s="35">
        <f t="shared" ref="Y5:Y22" si="12">X5/R5</f>
        <v>65.948792331203805</v>
      </c>
      <c r="Z5" s="36">
        <f t="shared" ref="Z5:Z22" si="13">T5-Y5</f>
        <v>6.953691922038459</v>
      </c>
    </row>
    <row r="6" spans="1:26" s="2" customFormat="1">
      <c r="A6" s="2">
        <v>3</v>
      </c>
      <c r="B6" s="1" t="s">
        <v>37</v>
      </c>
      <c r="C6" s="1">
        <v>5</v>
      </c>
      <c r="D6">
        <v>3270</v>
      </c>
      <c r="E6" s="51">
        <v>1</v>
      </c>
      <c r="F6" s="3">
        <f t="shared" si="5"/>
        <v>3.058103975535168E-4</v>
      </c>
      <c r="G6" s="2">
        <v>0.5</v>
      </c>
      <c r="H6" s="3">
        <f t="shared" si="6"/>
        <v>1.5278838808250571E-3</v>
      </c>
      <c r="I6" s="3">
        <f t="shared" si="7"/>
        <v>0.99847211611917497</v>
      </c>
      <c r="J6" s="5">
        <f t="shared" ref="J6:J22" si="14">I5*J5</f>
        <v>98901.501281581834</v>
      </c>
      <c r="K6" s="5">
        <f t="shared" si="8"/>
        <v>151.11000959752761</v>
      </c>
      <c r="L6" s="5">
        <f t="shared" si="9"/>
        <v>494129.73138391535</v>
      </c>
      <c r="M6" s="5">
        <f t="shared" si="0"/>
        <v>6814559.1346762115</v>
      </c>
      <c r="N6" s="33">
        <f t="shared" si="10"/>
        <v>68.902484253242264</v>
      </c>
      <c r="O6" s="4"/>
      <c r="Q6" s="27" t="s">
        <v>38</v>
      </c>
      <c r="R6" s="29">
        <f t="shared" si="1"/>
        <v>98901.501281581834</v>
      </c>
      <c r="S6" s="29">
        <f t="shared" si="2"/>
        <v>494129.73138391535</v>
      </c>
      <c r="T6" s="35">
        <f t="shared" si="3"/>
        <v>68.902484253242264</v>
      </c>
      <c r="U6" s="42">
        <v>0.96680194174873568</v>
      </c>
      <c r="V6" s="43">
        <f>1-U6</f>
        <v>3.3198058251264317E-2</v>
      </c>
      <c r="W6" s="29">
        <f t="shared" si="11"/>
        <v>477725.58377775055</v>
      </c>
      <c r="X6" s="29">
        <f t="shared" si="4"/>
        <v>6139961.9153397344</v>
      </c>
      <c r="Y6" s="35">
        <f t="shared" si="12"/>
        <v>62.081584564208868</v>
      </c>
      <c r="Z6" s="36">
        <f t="shared" si="13"/>
        <v>6.8208996890333964</v>
      </c>
    </row>
    <row r="7" spans="1:26" s="2" customFormat="1">
      <c r="A7" s="2">
        <v>4</v>
      </c>
      <c r="B7" s="1" t="s">
        <v>39</v>
      </c>
      <c r="C7" s="1">
        <v>5</v>
      </c>
      <c r="D7">
        <v>3463</v>
      </c>
      <c r="E7" s="51">
        <v>3</v>
      </c>
      <c r="F7" s="3">
        <f t="shared" si="5"/>
        <v>8.6630089517759164E-4</v>
      </c>
      <c r="G7" s="2">
        <v>0.5</v>
      </c>
      <c r="H7" s="3">
        <f t="shared" si="6"/>
        <v>4.322143783316525E-3</v>
      </c>
      <c r="I7" s="3">
        <f t="shared" si="7"/>
        <v>0.99567785621668348</v>
      </c>
      <c r="J7" s="5">
        <f t="shared" si="14"/>
        <v>98750.391271984307</v>
      </c>
      <c r="K7" s="5">
        <f t="shared" si="8"/>
        <v>426.81338973628141</v>
      </c>
      <c r="L7" s="5">
        <f t="shared" si="9"/>
        <v>492684.9228855808</v>
      </c>
      <c r="M7" s="5">
        <f t="shared" si="0"/>
        <v>6320429.4032922965</v>
      </c>
      <c r="N7" s="33">
        <f t="shared" si="10"/>
        <v>64.004094787677218</v>
      </c>
      <c r="O7" s="4"/>
      <c r="Q7" s="27" t="s">
        <v>40</v>
      </c>
      <c r="R7" s="29">
        <f t="shared" si="1"/>
        <v>98750.391271984307</v>
      </c>
      <c r="S7" s="29">
        <f t="shared" si="2"/>
        <v>492684.9228855808</v>
      </c>
      <c r="T7" s="35">
        <f t="shared" si="3"/>
        <v>64.004094787677218</v>
      </c>
      <c r="U7" s="42">
        <v>0.96680194174873568</v>
      </c>
      <c r="V7" s="43">
        <f>1-U7</f>
        <v>3.3198058251264317E-2</v>
      </c>
      <c r="W7" s="29">
        <f t="shared" si="11"/>
        <v>476328.74011610565</v>
      </c>
      <c r="X7" s="29">
        <f t="shared" si="4"/>
        <v>5662236.3315619836</v>
      </c>
      <c r="Y7" s="35">
        <f t="shared" si="12"/>
        <v>57.338874900927827</v>
      </c>
      <c r="Z7" s="36">
        <f t="shared" si="13"/>
        <v>6.6652198867493908</v>
      </c>
    </row>
    <row r="8" spans="1:26" s="2" customFormat="1">
      <c r="A8" s="2">
        <v>5</v>
      </c>
      <c r="B8" s="1" t="s">
        <v>41</v>
      </c>
      <c r="C8" s="1">
        <v>5</v>
      </c>
      <c r="D8">
        <v>3776</v>
      </c>
      <c r="E8" s="51">
        <v>4</v>
      </c>
      <c r="F8" s="3">
        <f t="shared" si="5"/>
        <v>1.0593220338983051E-3</v>
      </c>
      <c r="G8" s="2">
        <v>0.5</v>
      </c>
      <c r="H8" s="3">
        <f t="shared" si="6"/>
        <v>5.2826201796090863E-3</v>
      </c>
      <c r="I8" s="3">
        <f t="shared" si="7"/>
        <v>0.99471737982039088</v>
      </c>
      <c r="J8" s="5">
        <f t="shared" si="14"/>
        <v>98323.577882248021</v>
      </c>
      <c r="K8" s="5">
        <f t="shared" si="8"/>
        <v>519.40611665212907</v>
      </c>
      <c r="L8" s="5">
        <f t="shared" si="9"/>
        <v>490319.37411960977</v>
      </c>
      <c r="M8" s="5">
        <f t="shared" si="0"/>
        <v>5827744.4804067155</v>
      </c>
      <c r="N8" s="33">
        <f t="shared" si="10"/>
        <v>59.271078269608964</v>
      </c>
      <c r="O8" s="4"/>
      <c r="Q8" s="27" t="s">
        <v>42</v>
      </c>
      <c r="R8" s="29">
        <f t="shared" si="1"/>
        <v>98323.577882248021</v>
      </c>
      <c r="S8" s="29">
        <f t="shared" si="2"/>
        <v>490319.37411960977</v>
      </c>
      <c r="T8" s="35">
        <f t="shared" si="3"/>
        <v>59.271078269608964</v>
      </c>
      <c r="U8" s="42">
        <v>0.96680194174873568</v>
      </c>
      <c r="V8" s="43">
        <f>1-U8</f>
        <v>3.3198058251264317E-2</v>
      </c>
      <c r="W8" s="29">
        <f t="shared" si="11"/>
        <v>474041.72297586349</v>
      </c>
      <c r="X8" s="29">
        <f t="shared" si="4"/>
        <v>5185907.5914458781</v>
      </c>
      <c r="Y8" s="35">
        <f t="shared" si="12"/>
        <v>52.743275856544841</v>
      </c>
      <c r="Z8" s="36">
        <f t="shared" si="13"/>
        <v>6.5278024130641228</v>
      </c>
    </row>
    <row r="9" spans="1:26" s="2" customFormat="1">
      <c r="A9" s="2">
        <v>6</v>
      </c>
      <c r="B9" s="1" t="s">
        <v>43</v>
      </c>
      <c r="C9" s="1">
        <v>5</v>
      </c>
      <c r="D9">
        <v>3941</v>
      </c>
      <c r="E9" s="51">
        <v>9</v>
      </c>
      <c r="F9" s="3">
        <f t="shared" si="5"/>
        <v>2.283684344075108E-3</v>
      </c>
      <c r="G9" s="2">
        <v>0.5</v>
      </c>
      <c r="H9" s="3">
        <f t="shared" si="6"/>
        <v>1.1353601614734454E-2</v>
      </c>
      <c r="I9" s="3">
        <f t="shared" si="7"/>
        <v>0.98864639838526558</v>
      </c>
      <c r="J9" s="5">
        <f t="shared" si="14"/>
        <v>97804.171765595893</v>
      </c>
      <c r="K9" s="5">
        <f t="shared" si="8"/>
        <v>1110.4296024856353</v>
      </c>
      <c r="L9" s="5">
        <f t="shared" si="9"/>
        <v>486244.78482176544</v>
      </c>
      <c r="M9" s="5">
        <f t="shared" si="0"/>
        <v>5337425.1062871059</v>
      </c>
      <c r="N9" s="33">
        <f t="shared" si="10"/>
        <v>54.572570984795419</v>
      </c>
      <c r="O9" s="4"/>
      <c r="Q9" s="27" t="s">
        <v>44</v>
      </c>
      <c r="R9" s="29">
        <f t="shared" si="1"/>
        <v>97804.171765595893</v>
      </c>
      <c r="S9" s="29">
        <f t="shared" si="2"/>
        <v>486244.78482176544</v>
      </c>
      <c r="T9" s="35">
        <f t="shared" si="3"/>
        <v>54.572570984795419</v>
      </c>
      <c r="U9" s="42">
        <v>0.9555940589531835</v>
      </c>
      <c r="V9" s="43">
        <f t="shared" ref="V9:V22" si="15">1-U9</f>
        <v>4.4405941046816499E-2</v>
      </c>
      <c r="W9" s="29">
        <f t="shared" si="11"/>
        <v>464652.62757264817</v>
      </c>
      <c r="X9" s="29">
        <f t="shared" si="4"/>
        <v>4711865.868470015</v>
      </c>
      <c r="Y9" s="35">
        <f t="shared" si="12"/>
        <v>48.176532589660816</v>
      </c>
      <c r="Z9" s="36">
        <f t="shared" si="13"/>
        <v>6.3960383951346031</v>
      </c>
    </row>
    <row r="10" spans="1:26" s="2" customFormat="1">
      <c r="A10" s="2">
        <v>7</v>
      </c>
      <c r="B10" s="1" t="s">
        <v>45</v>
      </c>
      <c r="C10" s="1">
        <v>5</v>
      </c>
      <c r="D10">
        <v>4256</v>
      </c>
      <c r="E10" s="51">
        <v>8</v>
      </c>
      <c r="F10" s="3">
        <f t="shared" si="5"/>
        <v>1.8796992481203006E-3</v>
      </c>
      <c r="G10" s="2">
        <v>0.5</v>
      </c>
      <c r="H10" s="3">
        <f t="shared" si="6"/>
        <v>9.3545369504209538E-3</v>
      </c>
      <c r="I10" s="3">
        <f t="shared" si="7"/>
        <v>0.99064546304957901</v>
      </c>
      <c r="J10" s="5">
        <f t="shared" si="14"/>
        <v>96693.742163110262</v>
      </c>
      <c r="K10" s="5">
        <f t="shared" si="8"/>
        <v>904.52518393929142</v>
      </c>
      <c r="L10" s="5">
        <f t="shared" si="9"/>
        <v>481207.39785570308</v>
      </c>
      <c r="M10" s="5">
        <f t="shared" si="0"/>
        <v>4851180.3214653404</v>
      </c>
      <c r="N10" s="33">
        <f t="shared" si="10"/>
        <v>50.170571672383986</v>
      </c>
      <c r="O10" s="4"/>
      <c r="Q10" s="27" t="s">
        <v>46</v>
      </c>
      <c r="R10" s="29">
        <f t="shared" si="1"/>
        <v>96693.742163110262</v>
      </c>
      <c r="S10" s="29">
        <f t="shared" si="2"/>
        <v>481207.39785570308</v>
      </c>
      <c r="T10" s="35">
        <f t="shared" si="3"/>
        <v>50.170571672383986</v>
      </c>
      <c r="U10" s="42">
        <v>0.96363095511775332</v>
      </c>
      <c r="V10" s="43">
        <f t="shared" si="15"/>
        <v>3.6369044882246682E-2</v>
      </c>
      <c r="W10" s="29">
        <f t="shared" si="11"/>
        <v>463706.34440541989</v>
      </c>
      <c r="X10" s="29">
        <f t="shared" si="4"/>
        <v>4247213.2408973668</v>
      </c>
      <c r="Y10" s="35">
        <f t="shared" si="12"/>
        <v>43.924385858733743</v>
      </c>
      <c r="Z10" s="36">
        <f t="shared" si="13"/>
        <v>6.2461858136502428</v>
      </c>
    </row>
    <row r="11" spans="1:26" s="2" customFormat="1">
      <c r="A11" s="2">
        <v>8</v>
      </c>
      <c r="B11" s="1" t="s">
        <v>47</v>
      </c>
      <c r="C11" s="1">
        <v>5</v>
      </c>
      <c r="D11">
        <v>3785</v>
      </c>
      <c r="E11" s="51">
        <v>10</v>
      </c>
      <c r="F11" s="3">
        <f t="shared" si="5"/>
        <v>2.6420079260237781E-3</v>
      </c>
      <c r="G11" s="2">
        <v>0.5</v>
      </c>
      <c r="H11" s="3">
        <f t="shared" si="6"/>
        <v>1.3123359580052495E-2</v>
      </c>
      <c r="I11" s="3">
        <f t="shared" si="7"/>
        <v>0.98687664041994749</v>
      </c>
      <c r="J11" s="5">
        <f t="shared" si="14"/>
        <v>95789.216979170975</v>
      </c>
      <c r="K11" s="5">
        <f t="shared" si="8"/>
        <v>1257.0763383093306</v>
      </c>
      <c r="L11" s="5">
        <f t="shared" si="9"/>
        <v>475803.39405008155</v>
      </c>
      <c r="M11" s="5">
        <f t="shared" si="0"/>
        <v>4369972.9236096377</v>
      </c>
      <c r="N11" s="33">
        <f t="shared" si="10"/>
        <v>45.620718713671842</v>
      </c>
      <c r="O11" s="4"/>
      <c r="Q11" s="27" t="s">
        <v>48</v>
      </c>
      <c r="R11" s="29">
        <f t="shared" si="1"/>
        <v>95789.216979170975</v>
      </c>
      <c r="S11" s="29">
        <f t="shared" si="2"/>
        <v>475803.39405008155</v>
      </c>
      <c r="T11" s="35">
        <f t="shared" si="3"/>
        <v>45.620718713671842</v>
      </c>
      <c r="U11" s="42">
        <v>0.96005435016735896</v>
      </c>
      <c r="V11" s="43">
        <f t="shared" si="15"/>
        <v>3.9945649832641039E-2</v>
      </c>
      <c r="W11" s="29">
        <f t="shared" si="11"/>
        <v>456797.11828217487</v>
      </c>
      <c r="X11" s="29">
        <f t="shared" si="4"/>
        <v>3783506.8964919471</v>
      </c>
      <c r="Y11" s="35">
        <f t="shared" si="12"/>
        <v>39.49825477031154</v>
      </c>
      <c r="Z11" s="36">
        <f t="shared" si="13"/>
        <v>6.1224639433603016</v>
      </c>
    </row>
    <row r="12" spans="1:26" s="2" customFormat="1">
      <c r="A12" s="2">
        <v>9</v>
      </c>
      <c r="B12" s="1" t="s">
        <v>49</v>
      </c>
      <c r="C12" s="1">
        <v>5</v>
      </c>
      <c r="D12">
        <v>4274</v>
      </c>
      <c r="E12" s="51">
        <v>12</v>
      </c>
      <c r="F12" s="3">
        <f t="shared" si="5"/>
        <v>2.8076743097800653E-3</v>
      </c>
      <c r="G12" s="2">
        <v>0.5</v>
      </c>
      <c r="H12" s="3">
        <f t="shared" si="6"/>
        <v>1.3940520446096654E-2</v>
      </c>
      <c r="I12" s="3">
        <f t="shared" si="7"/>
        <v>0.98605947955390338</v>
      </c>
      <c r="J12" s="5">
        <f t="shared" si="14"/>
        <v>94532.140640861646</v>
      </c>
      <c r="K12" s="5">
        <f t="shared" si="8"/>
        <v>1317.8272394172163</v>
      </c>
      <c r="L12" s="5">
        <f t="shared" si="9"/>
        <v>469366.13510576519</v>
      </c>
      <c r="M12" s="5">
        <f t="shared" si="0"/>
        <v>3894169.5295595564</v>
      </c>
      <c r="N12" s="33">
        <f t="shared" si="10"/>
        <v>41.194132526353648</v>
      </c>
      <c r="O12" s="4"/>
      <c r="Q12" s="27" t="s">
        <v>50</v>
      </c>
      <c r="R12" s="29">
        <f t="shared" si="1"/>
        <v>94532.140640861646</v>
      </c>
      <c r="S12" s="29">
        <f t="shared" si="2"/>
        <v>469366.13510576519</v>
      </c>
      <c r="T12" s="35">
        <f t="shared" si="3"/>
        <v>41.194132526353648</v>
      </c>
      <c r="U12" s="42">
        <v>0.94127750867207383</v>
      </c>
      <c r="V12" s="43">
        <f t="shared" si="15"/>
        <v>5.8722491327926174E-2</v>
      </c>
      <c r="W12" s="29">
        <f t="shared" si="11"/>
        <v>441803.78630739468</v>
      </c>
      <c r="X12" s="29">
        <f t="shared" si="4"/>
        <v>3326709.7782097724</v>
      </c>
      <c r="Y12" s="35">
        <f t="shared" si="12"/>
        <v>35.191309068608966</v>
      </c>
      <c r="Z12" s="36">
        <f t="shared" si="13"/>
        <v>6.0028234577446824</v>
      </c>
    </row>
    <row r="13" spans="1:26" s="2" customFormat="1">
      <c r="A13" s="2">
        <v>10</v>
      </c>
      <c r="B13" s="1" t="s">
        <v>51</v>
      </c>
      <c r="C13" s="1">
        <v>5</v>
      </c>
      <c r="D13">
        <v>4812</v>
      </c>
      <c r="E13" s="51">
        <v>29</v>
      </c>
      <c r="F13" s="3">
        <f t="shared" si="5"/>
        <v>6.026600166251039E-3</v>
      </c>
      <c r="G13" s="2">
        <v>0.5</v>
      </c>
      <c r="H13" s="3">
        <f t="shared" si="6"/>
        <v>2.9685740608045859E-2</v>
      </c>
      <c r="I13" s="3">
        <f t="shared" si="7"/>
        <v>0.97031425939195415</v>
      </c>
      <c r="J13" s="5">
        <f t="shared" si="14"/>
        <v>93214.313401444437</v>
      </c>
      <c r="K13" s="5">
        <f t="shared" si="8"/>
        <v>2767.1359285923722</v>
      </c>
      <c r="L13" s="5">
        <f t="shared" si="9"/>
        <v>459153.7271857413</v>
      </c>
      <c r="M13" s="5">
        <f t="shared" si="0"/>
        <v>3424803.394453791</v>
      </c>
      <c r="N13" s="33">
        <f t="shared" si="10"/>
        <v>36.741174927762977</v>
      </c>
      <c r="O13" s="4"/>
      <c r="Q13" s="27" t="s">
        <v>52</v>
      </c>
      <c r="R13" s="29">
        <f t="shared" si="1"/>
        <v>93214.313401444437</v>
      </c>
      <c r="S13" s="29">
        <f t="shared" si="2"/>
        <v>459153.7271857413</v>
      </c>
      <c r="T13" s="35">
        <f t="shared" si="3"/>
        <v>36.741174927762977</v>
      </c>
      <c r="U13" s="42">
        <v>0.95386474178345915</v>
      </c>
      <c r="V13" s="43">
        <f t="shared" si="15"/>
        <v>4.6135258216540853E-2</v>
      </c>
      <c r="W13" s="29">
        <f t="shared" si="11"/>
        <v>437970.55142093997</v>
      </c>
      <c r="X13" s="29">
        <f t="shared" si="4"/>
        <v>2884905.9919023779</v>
      </c>
      <c r="Y13" s="35">
        <f t="shared" si="12"/>
        <v>30.949173862151451</v>
      </c>
      <c r="Z13" s="36">
        <f t="shared" si="13"/>
        <v>5.7920010656115259</v>
      </c>
    </row>
    <row r="14" spans="1:26" s="2" customFormat="1">
      <c r="A14" s="2">
        <v>11</v>
      </c>
      <c r="B14" s="1" t="s">
        <v>53</v>
      </c>
      <c r="C14" s="1">
        <v>5</v>
      </c>
      <c r="D14">
        <v>4840</v>
      </c>
      <c r="E14" s="51">
        <v>22</v>
      </c>
      <c r="F14" s="3">
        <f t="shared" si="5"/>
        <v>4.5454545454545452E-3</v>
      </c>
      <c r="G14" s="2">
        <v>0.5</v>
      </c>
      <c r="H14" s="3">
        <f t="shared" si="6"/>
        <v>2.247191011235955E-2</v>
      </c>
      <c r="I14" s="3">
        <f t="shared" si="7"/>
        <v>0.97752808988764039</v>
      </c>
      <c r="J14" s="5">
        <f t="shared" si="14"/>
        <v>90447.177472852069</v>
      </c>
      <c r="K14" s="5">
        <f t="shared" si="8"/>
        <v>2032.5208420865633</v>
      </c>
      <c r="L14" s="5">
        <f t="shared" si="9"/>
        <v>447154.5852590439</v>
      </c>
      <c r="M14" s="5">
        <f t="shared" si="0"/>
        <v>2965649.6672680494</v>
      </c>
      <c r="N14" s="33">
        <f t="shared" si="10"/>
        <v>32.788747533422985</v>
      </c>
      <c r="O14" s="4"/>
      <c r="Q14" s="27" t="s">
        <v>54</v>
      </c>
      <c r="R14" s="29">
        <f t="shared" si="1"/>
        <v>90447.177472852069</v>
      </c>
      <c r="S14" s="29">
        <f t="shared" si="2"/>
        <v>447154.5852590439</v>
      </c>
      <c r="T14" s="35">
        <f t="shared" si="3"/>
        <v>32.788747533422985</v>
      </c>
      <c r="U14" s="42">
        <v>0.94210046609890041</v>
      </c>
      <c r="V14" s="43">
        <f t="shared" si="15"/>
        <v>5.7899533901099587E-2</v>
      </c>
      <c r="W14" s="29">
        <f t="shared" si="11"/>
        <v>421264.54319080577</v>
      </c>
      <c r="X14" s="29">
        <f t="shared" si="4"/>
        <v>2446935.4404814378</v>
      </c>
      <c r="Y14" s="35">
        <f t="shared" si="12"/>
        <v>27.053751248521728</v>
      </c>
      <c r="Z14" s="36">
        <f t="shared" si="13"/>
        <v>5.734996284901257</v>
      </c>
    </row>
    <row r="15" spans="1:26" s="2" customFormat="1">
      <c r="A15" s="2">
        <v>12</v>
      </c>
      <c r="B15" s="1" t="s">
        <v>55</v>
      </c>
      <c r="C15" s="1">
        <v>5</v>
      </c>
      <c r="D15">
        <v>4590</v>
      </c>
      <c r="E15" s="51">
        <v>35</v>
      </c>
      <c r="F15" s="3">
        <f t="shared" si="5"/>
        <v>7.6252723311546842E-3</v>
      </c>
      <c r="G15" s="2">
        <v>0.5</v>
      </c>
      <c r="H15" s="3">
        <f t="shared" si="6"/>
        <v>3.7413148049171563E-2</v>
      </c>
      <c r="I15" s="3">
        <f t="shared" si="7"/>
        <v>0.96258685195082849</v>
      </c>
      <c r="J15" s="5">
        <f t="shared" si="14"/>
        <v>88414.656630765501</v>
      </c>
      <c r="K15" s="5">
        <f t="shared" si="8"/>
        <v>3307.870638243498</v>
      </c>
      <c r="L15" s="5">
        <f t="shared" si="9"/>
        <v>433803.60655821883</v>
      </c>
      <c r="M15" s="5">
        <f t="shared" si="0"/>
        <v>2518495.0820090054</v>
      </c>
      <c r="N15" s="33">
        <f t="shared" si="10"/>
        <v>28.485040580168342</v>
      </c>
      <c r="O15" s="4"/>
      <c r="Q15" s="27" t="s">
        <v>56</v>
      </c>
      <c r="R15" s="29">
        <f t="shared" si="1"/>
        <v>88414.656630765501</v>
      </c>
      <c r="S15" s="29">
        <f t="shared" si="2"/>
        <v>433803.60655821883</v>
      </c>
      <c r="T15" s="35">
        <f t="shared" si="3"/>
        <v>28.485040580168342</v>
      </c>
      <c r="U15" s="42">
        <v>0.91645683631107144</v>
      </c>
      <c r="V15" s="43">
        <f t="shared" si="15"/>
        <v>8.3543163688928557E-2</v>
      </c>
      <c r="W15" s="29">
        <f t="shared" si="11"/>
        <v>397562.28084667801</v>
      </c>
      <c r="X15" s="29">
        <f t="shared" si="4"/>
        <v>2025670.8972906321</v>
      </c>
      <c r="Y15" s="35">
        <f t="shared" si="12"/>
        <v>22.911030529136983</v>
      </c>
      <c r="Z15" s="36">
        <f t="shared" si="13"/>
        <v>5.5740100510313582</v>
      </c>
    </row>
    <row r="16" spans="1:26" s="2" customFormat="1">
      <c r="A16" s="2">
        <v>13</v>
      </c>
      <c r="B16" s="1" t="s">
        <v>57</v>
      </c>
      <c r="C16" s="1">
        <v>5</v>
      </c>
      <c r="D16">
        <v>3669</v>
      </c>
      <c r="E16" s="51">
        <v>45</v>
      </c>
      <c r="F16" s="3">
        <f t="shared" si="5"/>
        <v>1.2264922322158627E-2</v>
      </c>
      <c r="G16" s="2">
        <v>0.5</v>
      </c>
      <c r="H16" s="3">
        <f t="shared" si="6"/>
        <v>5.9500198333994454E-2</v>
      </c>
      <c r="I16" s="3">
        <f t="shared" si="7"/>
        <v>0.94049980166600555</v>
      </c>
      <c r="J16" s="5">
        <f t="shared" si="14"/>
        <v>85106.785992522011</v>
      </c>
      <c r="K16" s="5">
        <f t="shared" si="8"/>
        <v>5063.8706461238808</v>
      </c>
      <c r="L16" s="5">
        <f t="shared" si="9"/>
        <v>412874.2533473004</v>
      </c>
      <c r="M16" s="5">
        <f t="shared" si="0"/>
        <v>2084691.4754507868</v>
      </c>
      <c r="N16" s="33">
        <f t="shared" si="10"/>
        <v>24.495008842584657</v>
      </c>
      <c r="O16" s="4"/>
      <c r="Q16" s="27" t="s">
        <v>58</v>
      </c>
      <c r="R16" s="29">
        <f t="shared" si="1"/>
        <v>85106.785992522011</v>
      </c>
      <c r="S16" s="29">
        <f t="shared" si="2"/>
        <v>412874.2533473004</v>
      </c>
      <c r="T16" s="35">
        <f t="shared" si="3"/>
        <v>24.495008842584657</v>
      </c>
      <c r="U16" s="42">
        <v>0.8859396016463057</v>
      </c>
      <c r="V16" s="43">
        <f t="shared" si="15"/>
        <v>0.1140603983536943</v>
      </c>
      <c r="W16" s="29">
        <f t="shared" si="11"/>
        <v>365781.65154052322</v>
      </c>
      <c r="X16" s="29">
        <f t="shared" si="4"/>
        <v>1628108.6164439542</v>
      </c>
      <c r="Y16" s="35">
        <f t="shared" si="12"/>
        <v>19.130185653903197</v>
      </c>
      <c r="Z16" s="36">
        <f t="shared" si="13"/>
        <v>5.3648231886814592</v>
      </c>
    </row>
    <row r="17" spans="1:26" s="2" customFormat="1">
      <c r="A17" s="2">
        <v>14</v>
      </c>
      <c r="B17" s="1" t="s">
        <v>59</v>
      </c>
      <c r="C17" s="1">
        <v>5</v>
      </c>
      <c r="D17">
        <v>2721</v>
      </c>
      <c r="E17" s="51">
        <v>32</v>
      </c>
      <c r="F17" s="3">
        <f t="shared" si="5"/>
        <v>1.1760382212421904E-2</v>
      </c>
      <c r="G17" s="2">
        <v>0.5</v>
      </c>
      <c r="H17" s="3">
        <f t="shared" si="6"/>
        <v>5.7122456265619424E-2</v>
      </c>
      <c r="I17" s="3">
        <f t="shared" si="7"/>
        <v>0.9428775437343806</v>
      </c>
      <c r="J17" s="5">
        <f t="shared" si="14"/>
        <v>80042.915346398135</v>
      </c>
      <c r="K17" s="5">
        <f t="shared" si="8"/>
        <v>4572.2479312473051</v>
      </c>
      <c r="L17" s="5">
        <f t="shared" si="9"/>
        <v>388783.95690387243</v>
      </c>
      <c r="M17" s="5">
        <f t="shared" si="0"/>
        <v>1671817.2221034863</v>
      </c>
      <c r="N17" s="33">
        <f t="shared" si="10"/>
        <v>20.886510878176264</v>
      </c>
      <c r="O17" s="4"/>
      <c r="Q17" s="27" t="s">
        <v>60</v>
      </c>
      <c r="R17" s="29">
        <f t="shared" si="1"/>
        <v>80042.915346398135</v>
      </c>
      <c r="S17" s="29">
        <f t="shared" si="2"/>
        <v>388783.95690387243</v>
      </c>
      <c r="T17" s="35">
        <f t="shared" si="3"/>
        <v>20.886510878176264</v>
      </c>
      <c r="U17" s="42">
        <v>0.85631920960893304</v>
      </c>
      <c r="V17" s="43">
        <f t="shared" si="15"/>
        <v>0.14368079039106696</v>
      </c>
      <c r="W17" s="29">
        <f t="shared" si="11"/>
        <v>332923.17068455752</v>
      </c>
      <c r="X17" s="29">
        <f t="shared" si="4"/>
        <v>1262326.964903431</v>
      </c>
      <c r="Y17" s="35">
        <f t="shared" si="12"/>
        <v>15.770627037265138</v>
      </c>
      <c r="Z17" s="36">
        <f t="shared" si="13"/>
        <v>5.1158838409111258</v>
      </c>
    </row>
    <row r="18" spans="1:26" s="2" customFormat="1">
      <c r="A18" s="2">
        <v>15</v>
      </c>
      <c r="B18" s="1" t="s">
        <v>61</v>
      </c>
      <c r="C18" s="1">
        <v>5</v>
      </c>
      <c r="D18">
        <v>1902</v>
      </c>
      <c r="E18" s="51">
        <v>41</v>
      </c>
      <c r="F18" s="3">
        <f t="shared" si="5"/>
        <v>2.1556256572029444E-2</v>
      </c>
      <c r="G18" s="2">
        <v>0.5</v>
      </c>
      <c r="H18" s="3">
        <f t="shared" si="6"/>
        <v>0.102269892741332</v>
      </c>
      <c r="I18" s="3">
        <f t="shared" si="7"/>
        <v>0.89773010725866798</v>
      </c>
      <c r="J18" s="5">
        <f t="shared" si="14"/>
        <v>75470.667415150834</v>
      </c>
      <c r="K18" s="5">
        <f t="shared" si="8"/>
        <v>7718.3770616642159</v>
      </c>
      <c r="L18" s="5">
        <f t="shared" si="9"/>
        <v>358057.39442159364</v>
      </c>
      <c r="M18" s="5">
        <f t="shared" si="0"/>
        <v>1283033.2651996138</v>
      </c>
      <c r="N18" s="33">
        <f t="shared" si="10"/>
        <v>17.000422934408068</v>
      </c>
      <c r="O18" s="4"/>
      <c r="Q18" s="27" t="s">
        <v>62</v>
      </c>
      <c r="R18" s="29">
        <f t="shared" si="1"/>
        <v>75470.667415150834</v>
      </c>
      <c r="S18" s="29">
        <f t="shared" si="2"/>
        <v>358057.39442159364</v>
      </c>
      <c r="T18" s="35">
        <f t="shared" si="3"/>
        <v>17.000422934408068</v>
      </c>
      <c r="U18" s="42">
        <v>0.77613843304153718</v>
      </c>
      <c r="V18" s="43">
        <f t="shared" si="15"/>
        <v>0.22386156695846282</v>
      </c>
      <c r="W18" s="29">
        <f t="shared" si="11"/>
        <v>277902.10504531133</v>
      </c>
      <c r="X18" s="29">
        <f t="shared" si="4"/>
        <v>929403.79421887361</v>
      </c>
      <c r="Y18" s="35">
        <f t="shared" si="12"/>
        <v>12.314768453104929</v>
      </c>
      <c r="Z18" s="36">
        <f t="shared" si="13"/>
        <v>4.6856544813031391</v>
      </c>
    </row>
    <row r="19" spans="1:26" s="2" customFormat="1">
      <c r="A19" s="2">
        <v>16</v>
      </c>
      <c r="B19" s="1" t="s">
        <v>63</v>
      </c>
      <c r="C19" s="1">
        <v>5</v>
      </c>
      <c r="D19">
        <v>1406</v>
      </c>
      <c r="E19" s="51">
        <v>57</v>
      </c>
      <c r="F19" s="3">
        <f t="shared" si="5"/>
        <v>4.0540540540540543E-2</v>
      </c>
      <c r="G19" s="2">
        <v>0.5</v>
      </c>
      <c r="H19" s="3">
        <f t="shared" si="6"/>
        <v>0.18404907975460125</v>
      </c>
      <c r="I19" s="3">
        <f t="shared" si="7"/>
        <v>0.81595092024539873</v>
      </c>
      <c r="J19" s="5">
        <f t="shared" si="14"/>
        <v>67752.29035348662</v>
      </c>
      <c r="K19" s="5">
        <f t="shared" si="8"/>
        <v>12469.746690825759</v>
      </c>
      <c r="L19" s="5">
        <f t="shared" si="9"/>
        <v>307587.08504036872</v>
      </c>
      <c r="M19" s="5">
        <f t="shared" si="0"/>
        <v>924975.87077802001</v>
      </c>
      <c r="N19" s="33">
        <f t="shared" si="10"/>
        <v>13.652318850803537</v>
      </c>
      <c r="O19" s="4"/>
      <c r="Q19" s="27" t="s">
        <v>64</v>
      </c>
      <c r="R19" s="29">
        <f t="shared" si="1"/>
        <v>67752.29035348662</v>
      </c>
      <c r="S19" s="29">
        <f t="shared" si="2"/>
        <v>307587.08504036872</v>
      </c>
      <c r="T19" s="35">
        <f t="shared" si="3"/>
        <v>13.652318850803537</v>
      </c>
      <c r="U19" s="42">
        <v>0.73716277889453141</v>
      </c>
      <c r="V19" s="43">
        <f t="shared" si="15"/>
        <v>0.26283722110546859</v>
      </c>
      <c r="W19" s="29">
        <f t="shared" si="11"/>
        <v>226741.75036042675</v>
      </c>
      <c r="X19" s="29">
        <f t="shared" si="4"/>
        <v>651501.68917356222</v>
      </c>
      <c r="Y19" s="35">
        <f t="shared" si="12"/>
        <v>9.6159360189073677</v>
      </c>
      <c r="Z19" s="36">
        <f t="shared" si="13"/>
        <v>4.0363828318961694</v>
      </c>
    </row>
    <row r="20" spans="1:26" s="2" customFormat="1">
      <c r="A20" s="2">
        <v>17</v>
      </c>
      <c r="B20" s="1" t="s">
        <v>65</v>
      </c>
      <c r="C20" s="1">
        <v>5</v>
      </c>
      <c r="D20">
        <v>828</v>
      </c>
      <c r="E20" s="51">
        <v>50</v>
      </c>
      <c r="F20" s="3">
        <f t="shared" si="5"/>
        <v>6.0386473429951688E-2</v>
      </c>
      <c r="G20" s="2">
        <v>0.5</v>
      </c>
      <c r="H20" s="3">
        <f t="shared" si="6"/>
        <v>0.26232948583420779</v>
      </c>
      <c r="I20" s="3">
        <f t="shared" si="7"/>
        <v>0.73767051416579221</v>
      </c>
      <c r="J20" s="5">
        <f t="shared" si="14"/>
        <v>55282.543662660857</v>
      </c>
      <c r="K20" s="5">
        <f t="shared" si="8"/>
        <v>14502.241254632965</v>
      </c>
      <c r="L20" s="5">
        <f t="shared" si="9"/>
        <v>240157.11517672185</v>
      </c>
      <c r="M20" s="5">
        <f t="shared" si="0"/>
        <v>617388.78573765128</v>
      </c>
      <c r="N20" s="33">
        <f t="shared" si="10"/>
        <v>11.167879493841928</v>
      </c>
      <c r="O20" s="4"/>
      <c r="Q20" s="27" t="s">
        <v>66</v>
      </c>
      <c r="R20" s="29">
        <f t="shared" si="1"/>
        <v>55282.543662660857</v>
      </c>
      <c r="S20" s="29">
        <f t="shared" si="2"/>
        <v>240157.11517672185</v>
      </c>
      <c r="T20" s="35">
        <f t="shared" si="3"/>
        <v>11.167879493841928</v>
      </c>
      <c r="U20" s="42">
        <v>0.7271372759570951</v>
      </c>
      <c r="V20" s="43">
        <f t="shared" si="15"/>
        <v>0.2728627240429049</v>
      </c>
      <c r="W20" s="29">
        <f t="shared" si="11"/>
        <v>174627.19053131586</v>
      </c>
      <c r="X20" s="29">
        <f t="shared" si="4"/>
        <v>424759.93881313544</v>
      </c>
      <c r="Y20" s="35">
        <f t="shared" si="12"/>
        <v>7.6834369526311859</v>
      </c>
      <c r="Z20" s="36">
        <f t="shared" si="13"/>
        <v>3.4844425412107425</v>
      </c>
    </row>
    <row r="21" spans="1:26" s="2" customFormat="1">
      <c r="A21" s="2">
        <v>18</v>
      </c>
      <c r="B21" s="1" t="s">
        <v>67</v>
      </c>
      <c r="C21" s="1">
        <v>5</v>
      </c>
      <c r="D21">
        <v>507</v>
      </c>
      <c r="E21" s="51">
        <v>37</v>
      </c>
      <c r="F21" s="3">
        <f t="shared" si="5"/>
        <v>7.2978303747534515E-2</v>
      </c>
      <c r="G21" s="2">
        <v>0.5</v>
      </c>
      <c r="H21" s="3">
        <f t="shared" si="6"/>
        <v>0.30859049207673062</v>
      </c>
      <c r="I21" s="3">
        <f t="shared" si="7"/>
        <v>0.69140950792326938</v>
      </c>
      <c r="J21" s="5">
        <f t="shared" si="14"/>
        <v>40780.302408027892</v>
      </c>
      <c r="K21" s="5">
        <f t="shared" si="8"/>
        <v>12584.41358713121</v>
      </c>
      <c r="L21" s="5">
        <f t="shared" si="9"/>
        <v>172440.47807231144</v>
      </c>
      <c r="M21" s="5">
        <f>L21+M22</f>
        <v>377231.67056092946</v>
      </c>
      <c r="N21" s="33">
        <f t="shared" si="10"/>
        <v>9.2503401957771825</v>
      </c>
      <c r="O21" s="4"/>
      <c r="Q21" s="27" t="s">
        <v>68</v>
      </c>
      <c r="R21" s="29">
        <f t="shared" si="1"/>
        <v>40780.302408027892</v>
      </c>
      <c r="S21" s="29">
        <f t="shared" si="2"/>
        <v>172440.47807231144</v>
      </c>
      <c r="T21" s="35">
        <f t="shared" si="3"/>
        <v>9.2503401957771825</v>
      </c>
      <c r="U21" s="42">
        <v>0.68635947845240242</v>
      </c>
      <c r="V21" s="43">
        <f t="shared" si="15"/>
        <v>0.31364052154759758</v>
      </c>
      <c r="W21" s="29">
        <f t="shared" si="11"/>
        <v>118356.15659379461</v>
      </c>
      <c r="X21" s="29">
        <f>X22+W21</f>
        <v>250132.74828181957</v>
      </c>
      <c r="Y21" s="35">
        <f t="shared" si="12"/>
        <v>6.1336658512022009</v>
      </c>
      <c r="Z21" s="36">
        <f t="shared" si="13"/>
        <v>3.1166743445749816</v>
      </c>
    </row>
    <row r="22" spans="1:26" s="2" customFormat="1">
      <c r="A22" s="12">
        <v>19</v>
      </c>
      <c r="B22" s="13" t="s">
        <v>69</v>
      </c>
      <c r="C22" s="12"/>
      <c r="D22">
        <v>414</v>
      </c>
      <c r="E22" s="51">
        <v>57</v>
      </c>
      <c r="F22" s="17">
        <f t="shared" si="5"/>
        <v>0.13768115942028986</v>
      </c>
      <c r="G22" s="12"/>
      <c r="H22" s="17">
        <v>1</v>
      </c>
      <c r="I22" s="17">
        <f t="shared" si="7"/>
        <v>0</v>
      </c>
      <c r="J22" s="21">
        <f t="shared" si="14"/>
        <v>28195.888820896682</v>
      </c>
      <c r="K22" s="21">
        <f t="shared" si="8"/>
        <v>28195.888820896682</v>
      </c>
      <c r="L22" s="21">
        <f>K22/F22</f>
        <v>204791.19248861799</v>
      </c>
      <c r="M22" s="21">
        <f>L22</f>
        <v>204791.19248861799</v>
      </c>
      <c r="N22" s="34">
        <f t="shared" si="10"/>
        <v>7.2631578947368416</v>
      </c>
      <c r="O22" s="4"/>
      <c r="Q22" s="30" t="s">
        <v>69</v>
      </c>
      <c r="R22" s="31">
        <f t="shared" si="1"/>
        <v>28195.888820896682</v>
      </c>
      <c r="S22" s="31">
        <f t="shared" si="2"/>
        <v>204791.19248861799</v>
      </c>
      <c r="T22" s="38">
        <f t="shared" si="3"/>
        <v>7.2631578947368416</v>
      </c>
      <c r="U22" s="44">
        <v>0.64346806172022719</v>
      </c>
      <c r="V22" s="45">
        <f t="shared" si="15"/>
        <v>0.35653193827977281</v>
      </c>
      <c r="W22" s="31">
        <f t="shared" si="11"/>
        <v>131776.59168802496</v>
      </c>
      <c r="X22" s="31">
        <f>W22</f>
        <v>131776.59168802496</v>
      </c>
      <c r="Y22" s="38">
        <f t="shared" si="12"/>
        <v>4.6736101324942814</v>
      </c>
      <c r="Z22" s="37">
        <f t="shared" si="13"/>
        <v>2.5895477622425602</v>
      </c>
    </row>
    <row r="23" spans="1:26" s="2" customFormat="1" ht="13.2">
      <c r="B23" s="2" t="s">
        <v>70</v>
      </c>
      <c r="D23" s="25">
        <f>SUM(D4:D22)</f>
        <v>55252</v>
      </c>
      <c r="E23" s="57">
        <f>SUM(E4:E22)</f>
        <v>458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>
      <c r="A29" s="2">
        <v>1</v>
      </c>
      <c r="B29" s="1">
        <v>0</v>
      </c>
      <c r="C29" s="1">
        <v>1</v>
      </c>
      <c r="D29">
        <v>499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8148548.7148402063</v>
      </c>
      <c r="N29" s="32">
        <f>M29/J29</f>
        <v>81.485487148402058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81.485487148402058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7161288.8286882509</v>
      </c>
      <c r="Y29" s="40">
        <f>X29/R29</f>
        <v>71.612888286882509</v>
      </c>
      <c r="Z29" s="36">
        <f>T29-Y29</f>
        <v>9.872598861519549</v>
      </c>
    </row>
    <row r="30" spans="1:26" s="2" customFormat="1">
      <c r="A30" s="2">
        <v>2</v>
      </c>
      <c r="B30" s="1" t="s">
        <v>35</v>
      </c>
      <c r="C30" s="1">
        <v>4</v>
      </c>
      <c r="D30">
        <v>2250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8048548.7148402063</v>
      </c>
      <c r="N30" s="33">
        <f t="shared" ref="N30:N47" si="26">M30/J30</f>
        <v>80.485487148402058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80.485487148402058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7065424.1546852868</v>
      </c>
      <c r="Y30" s="35">
        <f t="shared" ref="Y30:Y47" si="28">X30/R30</f>
        <v>70.654241546852873</v>
      </c>
      <c r="Z30" s="36">
        <f t="shared" ref="Z30:Z47" si="29">T30-Y30</f>
        <v>9.8312456015491847</v>
      </c>
    </row>
    <row r="31" spans="1:26" s="2" customFormat="1">
      <c r="A31" s="2">
        <v>3</v>
      </c>
      <c r="B31" s="1" t="s">
        <v>37</v>
      </c>
      <c r="C31" s="1">
        <v>5</v>
      </c>
      <c r="D31">
        <v>3187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7648548.7148402063</v>
      </c>
      <c r="N31" s="33">
        <f t="shared" si="26"/>
        <v>76.485487148402058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76.485487148402058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6681965.4586734297</v>
      </c>
      <c r="Y31" s="35">
        <f t="shared" si="28"/>
        <v>66.819654586734302</v>
      </c>
      <c r="Z31" s="36">
        <f t="shared" si="29"/>
        <v>9.6658325616677558</v>
      </c>
    </row>
    <row r="32" spans="1:26" s="2" customFormat="1">
      <c r="A32" s="2">
        <v>4</v>
      </c>
      <c r="B32" s="1" t="s">
        <v>39</v>
      </c>
      <c r="C32" s="1">
        <v>5</v>
      </c>
      <c r="D32">
        <v>3230</v>
      </c>
      <c r="E32" s="51">
        <v>1</v>
      </c>
      <c r="F32" s="3">
        <f t="shared" si="21"/>
        <v>3.0959752321981426E-4</v>
      </c>
      <c r="G32" s="2">
        <v>0.5</v>
      </c>
      <c r="H32" s="3">
        <f t="shared" si="22"/>
        <v>1.5467904098994587E-3</v>
      </c>
      <c r="I32" s="3">
        <f t="shared" si="23"/>
        <v>0.99845320959010053</v>
      </c>
      <c r="J32" s="5">
        <f t="shared" si="30"/>
        <v>100000</v>
      </c>
      <c r="K32" s="5">
        <f t="shared" si="24"/>
        <v>154.67904098994586</v>
      </c>
      <c r="L32" s="5">
        <f t="shared" si="25"/>
        <v>499613.30239752517</v>
      </c>
      <c r="M32" s="5">
        <f t="shared" si="16"/>
        <v>7148548.7148402063</v>
      </c>
      <c r="N32" s="33">
        <f t="shared" si="26"/>
        <v>71.485487148402058</v>
      </c>
      <c r="O32" s="4"/>
      <c r="Q32" s="27" t="s">
        <v>40</v>
      </c>
      <c r="R32" s="29">
        <f t="shared" si="17"/>
        <v>100000</v>
      </c>
      <c r="S32" s="29">
        <f t="shared" si="18"/>
        <v>499613.30239752517</v>
      </c>
      <c r="T32" s="35">
        <f t="shared" si="19"/>
        <v>71.485487148402058</v>
      </c>
      <c r="U32" s="42">
        <v>0.95864674002964168</v>
      </c>
      <c r="V32" s="43">
        <f>1-U32</f>
        <v>4.1353259970358325E-2</v>
      </c>
      <c r="W32" s="29">
        <f t="shared" si="27"/>
        <v>478952.66361883108</v>
      </c>
      <c r="X32" s="29">
        <f t="shared" si="20"/>
        <v>6202642.0886586085</v>
      </c>
      <c r="Y32" s="35">
        <f t="shared" si="28"/>
        <v>62.026420886586088</v>
      </c>
      <c r="Z32" s="36">
        <f t="shared" si="29"/>
        <v>9.4590662618159698</v>
      </c>
    </row>
    <row r="33" spans="1:26" s="2" customFormat="1">
      <c r="A33" s="2">
        <v>5</v>
      </c>
      <c r="B33" s="1" t="s">
        <v>41</v>
      </c>
      <c r="C33" s="1">
        <v>5</v>
      </c>
      <c r="D33">
        <v>3453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99845.32095901006</v>
      </c>
      <c r="K33" s="5">
        <f t="shared" si="24"/>
        <v>0</v>
      </c>
      <c r="L33" s="5">
        <f t="shared" si="25"/>
        <v>499226.60479505028</v>
      </c>
      <c r="M33" s="5">
        <f t="shared" si="16"/>
        <v>6648935.4124426814</v>
      </c>
      <c r="N33" s="33">
        <f t="shared" si="26"/>
        <v>66.592358545998351</v>
      </c>
      <c r="O33" s="4"/>
      <c r="Q33" s="27" t="s">
        <v>42</v>
      </c>
      <c r="R33" s="29">
        <f t="shared" si="17"/>
        <v>99845.32095901006</v>
      </c>
      <c r="S33" s="29">
        <f t="shared" si="18"/>
        <v>499226.60479505028</v>
      </c>
      <c r="T33" s="35">
        <f t="shared" si="19"/>
        <v>66.592358545998351</v>
      </c>
      <c r="U33" s="42">
        <v>0.95864674002964168</v>
      </c>
      <c r="V33" s="43">
        <f>1-U33</f>
        <v>4.1353259970358325E-2</v>
      </c>
      <c r="W33" s="29">
        <f t="shared" si="27"/>
        <v>478581.95722284121</v>
      </c>
      <c r="X33" s="29">
        <f t="shared" si="20"/>
        <v>5723689.4250397775</v>
      </c>
      <c r="Y33" s="35">
        <f t="shared" si="28"/>
        <v>57.325564884403036</v>
      </c>
      <c r="Z33" s="36">
        <f t="shared" si="29"/>
        <v>9.2667936615953153</v>
      </c>
    </row>
    <row r="34" spans="1:26" s="2" customFormat="1">
      <c r="A34" s="2">
        <v>6</v>
      </c>
      <c r="B34" s="1" t="s">
        <v>43</v>
      </c>
      <c r="C34" s="1">
        <v>5</v>
      </c>
      <c r="D34">
        <v>3944</v>
      </c>
      <c r="E34" s="51">
        <v>5</v>
      </c>
      <c r="F34" s="3">
        <f t="shared" si="21"/>
        <v>1.2677484787018255E-3</v>
      </c>
      <c r="G34" s="2">
        <v>0.5</v>
      </c>
      <c r="H34" s="3">
        <f t="shared" si="22"/>
        <v>6.3187160369013009E-3</v>
      </c>
      <c r="I34" s="3">
        <f t="shared" si="23"/>
        <v>0.99368128396309874</v>
      </c>
      <c r="J34" s="5">
        <f t="shared" si="30"/>
        <v>99845.32095901006</v>
      </c>
      <c r="K34" s="5">
        <f t="shared" si="24"/>
        <v>630.89423075325442</v>
      </c>
      <c r="L34" s="5">
        <f t="shared" si="25"/>
        <v>497649.36921816715</v>
      </c>
      <c r="M34" s="5">
        <f t="shared" si="16"/>
        <v>6149708.8076476315</v>
      </c>
      <c r="N34" s="33">
        <f t="shared" si="26"/>
        <v>61.592358545998351</v>
      </c>
      <c r="O34" s="4"/>
      <c r="Q34" s="27" t="s">
        <v>44</v>
      </c>
      <c r="R34" s="29">
        <f t="shared" si="17"/>
        <v>99845.32095901006</v>
      </c>
      <c r="S34" s="29">
        <f t="shared" si="18"/>
        <v>497649.36921816715</v>
      </c>
      <c r="T34" s="35">
        <f t="shared" si="19"/>
        <v>61.592358545998351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482311.92378012906</v>
      </c>
      <c r="X34" s="29">
        <f t="shared" si="20"/>
        <v>5245107.4678169359</v>
      </c>
      <c r="Y34" s="35">
        <f t="shared" si="28"/>
        <v>52.532331184254822</v>
      </c>
      <c r="Z34" s="36">
        <f t="shared" si="29"/>
        <v>9.0600273617435292</v>
      </c>
    </row>
    <row r="35" spans="1:26" s="2" customFormat="1">
      <c r="A35" s="2">
        <v>7</v>
      </c>
      <c r="B35" s="1" t="s">
        <v>45</v>
      </c>
      <c r="C35" s="1">
        <v>5</v>
      </c>
      <c r="D35">
        <v>3868</v>
      </c>
      <c r="E35" s="51">
        <v>6</v>
      </c>
      <c r="F35" s="3">
        <f t="shared" si="21"/>
        <v>1.5511892450879006E-3</v>
      </c>
      <c r="G35" s="2">
        <v>0.5</v>
      </c>
      <c r="H35" s="3">
        <f t="shared" si="22"/>
        <v>7.7259850630955456E-3</v>
      </c>
      <c r="I35" s="3">
        <f t="shared" si="23"/>
        <v>0.99227401493690448</v>
      </c>
      <c r="J35" s="5">
        <f t="shared" si="30"/>
        <v>99214.426728256803</v>
      </c>
      <c r="K35" s="5">
        <f t="shared" si="24"/>
        <v>766.52917894609948</v>
      </c>
      <c r="L35" s="5">
        <f t="shared" si="25"/>
        <v>494155.81069391884</v>
      </c>
      <c r="M35" s="5">
        <f t="shared" si="16"/>
        <v>5652059.4384294646</v>
      </c>
      <c r="N35" s="33">
        <f t="shared" si="26"/>
        <v>56.968120714038534</v>
      </c>
      <c r="O35" s="4"/>
      <c r="Q35" s="27" t="s">
        <v>46</v>
      </c>
      <c r="R35" s="29">
        <f t="shared" si="17"/>
        <v>99214.426728256803</v>
      </c>
      <c r="S35" s="29">
        <f t="shared" si="18"/>
        <v>494155.81069391884</v>
      </c>
      <c r="T35" s="35">
        <f t="shared" si="19"/>
        <v>56.968120714038534</v>
      </c>
      <c r="U35" s="42">
        <v>0.96192878092594225</v>
      </c>
      <c r="V35" s="43">
        <f t="shared" si="31"/>
        <v>3.8071219074057749E-2</v>
      </c>
      <c r="W35" s="29">
        <f t="shared" si="27"/>
        <v>475342.69656827208</v>
      </c>
      <c r="X35" s="29">
        <f t="shared" si="20"/>
        <v>4762795.5440368066</v>
      </c>
      <c r="Y35" s="35">
        <f t="shared" si="28"/>
        <v>48.005070442848577</v>
      </c>
      <c r="Z35" s="36">
        <f t="shared" si="29"/>
        <v>8.9630502711899567</v>
      </c>
    </row>
    <row r="36" spans="1:26" s="2" customFormat="1">
      <c r="A36" s="2">
        <v>8</v>
      </c>
      <c r="B36" s="1" t="s">
        <v>47</v>
      </c>
      <c r="C36" s="1">
        <v>5</v>
      </c>
      <c r="D36">
        <v>3596</v>
      </c>
      <c r="E36" s="51">
        <v>4</v>
      </c>
      <c r="F36" s="3">
        <f t="shared" si="21"/>
        <v>1.1123470522803114E-3</v>
      </c>
      <c r="G36" s="2">
        <v>0.5</v>
      </c>
      <c r="H36" s="3">
        <f t="shared" si="22"/>
        <v>5.5463117027176921E-3</v>
      </c>
      <c r="I36" s="3">
        <f t="shared" si="23"/>
        <v>0.99445368829728231</v>
      </c>
      <c r="J36" s="5">
        <f t="shared" si="30"/>
        <v>98447.897549310714</v>
      </c>
      <c r="K36" s="5">
        <f t="shared" si="24"/>
        <v>546.02272628569438</v>
      </c>
      <c r="L36" s="5">
        <f t="shared" si="25"/>
        <v>490874.43093083939</v>
      </c>
      <c r="M36" s="5">
        <f t="shared" si="16"/>
        <v>5157903.6277355459</v>
      </c>
      <c r="N36" s="33">
        <f t="shared" si="26"/>
        <v>52.392217163927228</v>
      </c>
      <c r="O36" s="4"/>
      <c r="Q36" s="27" t="s">
        <v>48</v>
      </c>
      <c r="R36" s="29">
        <f t="shared" si="17"/>
        <v>98447.897549310714</v>
      </c>
      <c r="S36" s="29">
        <f t="shared" si="18"/>
        <v>490874.43093083939</v>
      </c>
      <c r="T36" s="35">
        <f t="shared" si="19"/>
        <v>52.392217163927228</v>
      </c>
      <c r="U36" s="42">
        <v>0.95558309086652893</v>
      </c>
      <c r="V36" s="43">
        <f t="shared" si="31"/>
        <v>4.4416909133471072E-2</v>
      </c>
      <c r="W36" s="29">
        <f t="shared" si="27"/>
        <v>469071.30593623995</v>
      </c>
      <c r="X36" s="29">
        <f t="shared" si="20"/>
        <v>4287452.8474685345</v>
      </c>
      <c r="Y36" s="35">
        <f t="shared" si="28"/>
        <v>43.550476487535242</v>
      </c>
      <c r="Z36" s="36">
        <f t="shared" si="29"/>
        <v>8.8417406763919857</v>
      </c>
    </row>
    <row r="37" spans="1:26" s="2" customFormat="1">
      <c r="A37" s="2">
        <v>9</v>
      </c>
      <c r="B37" s="1" t="s">
        <v>49</v>
      </c>
      <c r="C37" s="1">
        <v>5</v>
      </c>
      <c r="D37">
        <v>4024</v>
      </c>
      <c r="E37" s="51">
        <v>2</v>
      </c>
      <c r="F37" s="3">
        <f t="shared" si="21"/>
        <v>4.9701789264413514E-4</v>
      </c>
      <c r="G37" s="2">
        <v>0.5</v>
      </c>
      <c r="H37" s="3">
        <f t="shared" si="22"/>
        <v>2.482005460412013E-3</v>
      </c>
      <c r="I37" s="3">
        <f t="shared" si="23"/>
        <v>0.997517994539588</v>
      </c>
      <c r="J37" s="5">
        <f t="shared" si="30"/>
        <v>97901.87482302502</v>
      </c>
      <c r="K37" s="5">
        <f t="shared" si="24"/>
        <v>242.99298789532148</v>
      </c>
      <c r="L37" s="5">
        <f t="shared" si="25"/>
        <v>488901.89164538682</v>
      </c>
      <c r="M37" s="5">
        <f t="shared" si="16"/>
        <v>4667029.196804706</v>
      </c>
      <c r="N37" s="33">
        <f t="shared" si="26"/>
        <v>47.670478274713204</v>
      </c>
      <c r="O37" s="4"/>
      <c r="Q37" s="27" t="s">
        <v>50</v>
      </c>
      <c r="R37" s="29">
        <f t="shared" si="17"/>
        <v>97901.87482302502</v>
      </c>
      <c r="S37" s="29">
        <f t="shared" si="18"/>
        <v>488901.89164538682</v>
      </c>
      <c r="T37" s="35">
        <f t="shared" si="19"/>
        <v>47.670478274713204</v>
      </c>
      <c r="U37" s="42">
        <v>0.95343645724036619</v>
      </c>
      <c r="V37" s="43">
        <f t="shared" si="31"/>
        <v>4.6563542759633814E-2</v>
      </c>
      <c r="W37" s="29">
        <f t="shared" si="27"/>
        <v>466136.887508491</v>
      </c>
      <c r="X37" s="29">
        <f t="shared" si="20"/>
        <v>3818381.5415322948</v>
      </c>
      <c r="Y37" s="35">
        <f t="shared" si="28"/>
        <v>39.002128901358589</v>
      </c>
      <c r="Z37" s="36">
        <f t="shared" si="29"/>
        <v>8.6683493733546158</v>
      </c>
    </row>
    <row r="38" spans="1:26" s="2" customFormat="1">
      <c r="A38" s="2">
        <v>10</v>
      </c>
      <c r="B38" s="1" t="s">
        <v>51</v>
      </c>
      <c r="C38" s="1">
        <v>5</v>
      </c>
      <c r="D38">
        <v>4756</v>
      </c>
      <c r="E38" s="51">
        <v>4</v>
      </c>
      <c r="F38" s="3">
        <f t="shared" si="21"/>
        <v>8.4104289318755253E-4</v>
      </c>
      <c r="G38" s="2">
        <v>0.5</v>
      </c>
      <c r="H38" s="3">
        <f t="shared" si="22"/>
        <v>4.1963911036508603E-3</v>
      </c>
      <c r="I38" s="3">
        <f t="shared" si="23"/>
        <v>0.99580360889634911</v>
      </c>
      <c r="J38" s="5">
        <f t="shared" si="30"/>
        <v>97658.881835129694</v>
      </c>
      <c r="K38" s="5">
        <f t="shared" si="24"/>
        <v>409.81486292542883</v>
      </c>
      <c r="L38" s="5">
        <f t="shared" si="25"/>
        <v>487269.87201833492</v>
      </c>
      <c r="M38" s="5">
        <f t="shared" si="16"/>
        <v>4178127.3051593197</v>
      </c>
      <c r="N38" s="33">
        <f t="shared" si="26"/>
        <v>42.782870606822478</v>
      </c>
      <c r="O38" s="4"/>
      <c r="Q38" s="27" t="s">
        <v>52</v>
      </c>
      <c r="R38" s="29">
        <f t="shared" si="17"/>
        <v>97658.881835129694</v>
      </c>
      <c r="S38" s="29">
        <f t="shared" si="18"/>
        <v>487269.87201833492</v>
      </c>
      <c r="T38" s="35">
        <f t="shared" si="19"/>
        <v>42.782870606822478</v>
      </c>
      <c r="U38" s="42">
        <v>0.93748024841036759</v>
      </c>
      <c r="V38" s="43">
        <f t="shared" si="31"/>
        <v>6.2519751589632411E-2</v>
      </c>
      <c r="W38" s="29">
        <f t="shared" si="27"/>
        <v>456805.88066263666</v>
      </c>
      <c r="X38" s="29">
        <f t="shared" si="20"/>
        <v>3352244.6540238038</v>
      </c>
      <c r="Y38" s="35">
        <f t="shared" si="28"/>
        <v>34.326060170166109</v>
      </c>
      <c r="Z38" s="36">
        <f t="shared" si="29"/>
        <v>8.4568104366563688</v>
      </c>
    </row>
    <row r="39" spans="1:26" s="2" customFormat="1">
      <c r="A39" s="2">
        <v>11</v>
      </c>
      <c r="B39" s="1" t="s">
        <v>53</v>
      </c>
      <c r="C39" s="1">
        <v>5</v>
      </c>
      <c r="D39">
        <v>4840</v>
      </c>
      <c r="E39" s="51">
        <v>11</v>
      </c>
      <c r="F39" s="3">
        <f t="shared" si="21"/>
        <v>2.2727272727272726E-3</v>
      </c>
      <c r="G39" s="2">
        <v>0.5</v>
      </c>
      <c r="H39" s="3">
        <f t="shared" si="22"/>
        <v>1.1299435028248589E-2</v>
      </c>
      <c r="I39" s="3">
        <f t="shared" si="23"/>
        <v>0.98870056497175141</v>
      </c>
      <c r="J39" s="5">
        <f t="shared" si="30"/>
        <v>97249.066972204266</v>
      </c>
      <c r="K39" s="5">
        <f t="shared" si="24"/>
        <v>1098.8595138102178</v>
      </c>
      <c r="L39" s="5">
        <f t="shared" si="25"/>
        <v>483498.1860764958</v>
      </c>
      <c r="M39" s="5">
        <f t="shared" si="16"/>
        <v>3690857.4331409847</v>
      </c>
      <c r="N39" s="33">
        <f t="shared" si="26"/>
        <v>37.952625645199312</v>
      </c>
      <c r="O39" s="4"/>
      <c r="Q39" s="27" t="s">
        <v>54</v>
      </c>
      <c r="R39" s="29">
        <f t="shared" si="17"/>
        <v>97249.066972204266</v>
      </c>
      <c r="S39" s="29">
        <f t="shared" si="18"/>
        <v>483498.1860764958</v>
      </c>
      <c r="T39" s="35">
        <f t="shared" si="19"/>
        <v>37.952625645199312</v>
      </c>
      <c r="U39" s="42">
        <v>0.91788799906018037</v>
      </c>
      <c r="V39" s="43">
        <f t="shared" si="31"/>
        <v>8.2112000939819629E-2</v>
      </c>
      <c r="W39" s="29">
        <f t="shared" si="27"/>
        <v>443797.18256698147</v>
      </c>
      <c r="X39" s="29">
        <f t="shared" si="20"/>
        <v>2895438.7733611669</v>
      </c>
      <c r="Y39" s="35">
        <f t="shared" si="28"/>
        <v>29.77343499026825</v>
      </c>
      <c r="Z39" s="36">
        <f t="shared" si="29"/>
        <v>8.1791906549310625</v>
      </c>
    </row>
    <row r="40" spans="1:26" s="2" customFormat="1">
      <c r="A40" s="2">
        <v>12</v>
      </c>
      <c r="B40" s="1" t="s">
        <v>55</v>
      </c>
      <c r="C40" s="1">
        <v>5</v>
      </c>
      <c r="D40">
        <v>4764</v>
      </c>
      <c r="E40" s="51">
        <v>18</v>
      </c>
      <c r="F40" s="3">
        <f t="shared" si="21"/>
        <v>3.778337531486146E-3</v>
      </c>
      <c r="G40" s="2">
        <v>0.5</v>
      </c>
      <c r="H40" s="3">
        <f t="shared" si="22"/>
        <v>1.8714909544603867E-2</v>
      </c>
      <c r="I40" s="3">
        <f t="shared" si="23"/>
        <v>0.98128509045539614</v>
      </c>
      <c r="J40" s="5">
        <f t="shared" si="30"/>
        <v>96150.207458394041</v>
      </c>
      <c r="K40" s="5">
        <f t="shared" si="24"/>
        <v>1799.4424352787405</v>
      </c>
      <c r="L40" s="5">
        <f t="shared" si="25"/>
        <v>476252.4312037733</v>
      </c>
      <c r="M40" s="5">
        <f t="shared" si="16"/>
        <v>3207359.2470644889</v>
      </c>
      <c r="N40" s="33">
        <f t="shared" si="26"/>
        <v>33.357798509715877</v>
      </c>
      <c r="O40" s="4"/>
      <c r="Q40" s="27" t="s">
        <v>56</v>
      </c>
      <c r="R40" s="29">
        <f t="shared" si="17"/>
        <v>96150.207458394041</v>
      </c>
      <c r="S40" s="29">
        <f t="shared" si="18"/>
        <v>476252.4312037733</v>
      </c>
      <c r="T40" s="35">
        <f t="shared" si="19"/>
        <v>33.357798509715877</v>
      </c>
      <c r="U40" s="42">
        <v>0.89571782863194893</v>
      </c>
      <c r="V40" s="43">
        <f t="shared" si="31"/>
        <v>0.10428217136805107</v>
      </c>
      <c r="W40" s="29">
        <f t="shared" si="27"/>
        <v>426587.79355853045</v>
      </c>
      <c r="X40" s="29">
        <f t="shared" si="20"/>
        <v>2451641.5907941856</v>
      </c>
      <c r="Y40" s="35">
        <f t="shared" si="28"/>
        <v>25.498037452025841</v>
      </c>
      <c r="Z40" s="36">
        <f t="shared" si="29"/>
        <v>7.8597610576900365</v>
      </c>
    </row>
    <row r="41" spans="1:26" s="2" customFormat="1">
      <c r="A41" s="2">
        <v>13</v>
      </c>
      <c r="B41" s="1" t="s">
        <v>57</v>
      </c>
      <c r="C41" s="1">
        <v>5</v>
      </c>
      <c r="D41">
        <v>3650</v>
      </c>
      <c r="E41" s="51">
        <v>19</v>
      </c>
      <c r="F41" s="3">
        <f t="shared" si="21"/>
        <v>5.2054794520547945E-3</v>
      </c>
      <c r="G41" s="2">
        <v>0.5</v>
      </c>
      <c r="H41" s="3">
        <f t="shared" si="22"/>
        <v>2.5693035835023664E-2</v>
      </c>
      <c r="I41" s="3">
        <f t="shared" si="23"/>
        <v>0.97430696416497631</v>
      </c>
      <c r="J41" s="5">
        <f t="shared" si="30"/>
        <v>94350.765023115295</v>
      </c>
      <c r="K41" s="5">
        <f t="shared" si="24"/>
        <v>2424.1575868007985</v>
      </c>
      <c r="L41" s="5">
        <f t="shared" si="25"/>
        <v>465693.43114857445</v>
      </c>
      <c r="M41" s="5">
        <f t="shared" si="16"/>
        <v>2731106.8158607157</v>
      </c>
      <c r="N41" s="33">
        <f t="shared" si="26"/>
        <v>28.946313420899269</v>
      </c>
      <c r="O41" s="4"/>
      <c r="Q41" s="27" t="s">
        <v>58</v>
      </c>
      <c r="R41" s="29">
        <f t="shared" si="17"/>
        <v>94350.765023115295</v>
      </c>
      <c r="S41" s="29">
        <f t="shared" si="18"/>
        <v>465693.43114857445</v>
      </c>
      <c r="T41" s="35">
        <f t="shared" si="19"/>
        <v>28.946313420899269</v>
      </c>
      <c r="U41" s="42">
        <v>0.86473435856680392</v>
      </c>
      <c r="V41" s="43">
        <f t="shared" si="31"/>
        <v>0.13526564143319608</v>
      </c>
      <c r="W41" s="29">
        <f t="shared" si="27"/>
        <v>402701.11047303659</v>
      </c>
      <c r="X41" s="29">
        <f t="shared" si="20"/>
        <v>2025053.7972356551</v>
      </c>
      <c r="Y41" s="35">
        <f t="shared" si="28"/>
        <v>21.463035267806582</v>
      </c>
      <c r="Z41" s="36">
        <f t="shared" si="29"/>
        <v>7.4832781530926873</v>
      </c>
    </row>
    <row r="42" spans="1:26" s="2" customFormat="1">
      <c r="A42" s="2">
        <v>14</v>
      </c>
      <c r="B42" s="1" t="s">
        <v>59</v>
      </c>
      <c r="C42" s="1">
        <v>5</v>
      </c>
      <c r="D42">
        <v>2921</v>
      </c>
      <c r="E42" s="51">
        <v>34</v>
      </c>
      <c r="F42" s="3">
        <f t="shared" si="21"/>
        <v>1.1639849366655255E-2</v>
      </c>
      <c r="G42" s="2">
        <v>0.5</v>
      </c>
      <c r="H42" s="3">
        <f t="shared" si="22"/>
        <v>5.6553559547571526E-2</v>
      </c>
      <c r="I42" s="3">
        <f t="shared" si="23"/>
        <v>0.94344644045242843</v>
      </c>
      <c r="J42" s="5">
        <f t="shared" si="30"/>
        <v>91926.607436314487</v>
      </c>
      <c r="K42" s="5">
        <f t="shared" si="24"/>
        <v>5198.7768676558426</v>
      </c>
      <c r="L42" s="5">
        <f t="shared" si="25"/>
        <v>446636.09501243278</v>
      </c>
      <c r="M42" s="5">
        <f t="shared" si="16"/>
        <v>2265413.3847121415</v>
      </c>
      <c r="N42" s="33">
        <f t="shared" si="26"/>
        <v>24.643717938591276</v>
      </c>
      <c r="O42" s="4"/>
      <c r="Q42" s="27" t="s">
        <v>60</v>
      </c>
      <c r="R42" s="29">
        <f t="shared" si="17"/>
        <v>91926.607436314487</v>
      </c>
      <c r="S42" s="29">
        <f t="shared" si="18"/>
        <v>446636.09501243278</v>
      </c>
      <c r="T42" s="35">
        <f t="shared" si="19"/>
        <v>24.643717938591276</v>
      </c>
      <c r="U42" s="42">
        <v>0.81758889711164551</v>
      </c>
      <c r="V42" s="43">
        <f t="shared" si="31"/>
        <v>0.18241110288835449</v>
      </c>
      <c r="W42" s="29">
        <f t="shared" si="27"/>
        <v>365164.71233146702</v>
      </c>
      <c r="X42" s="29">
        <f t="shared" si="20"/>
        <v>1622352.6867626186</v>
      </c>
      <c r="Y42" s="35">
        <f t="shared" si="28"/>
        <v>17.648347219672637</v>
      </c>
      <c r="Z42" s="36">
        <f t="shared" si="29"/>
        <v>6.9953707189186396</v>
      </c>
    </row>
    <row r="43" spans="1:26" s="2" customFormat="1">
      <c r="A43" s="2">
        <v>15</v>
      </c>
      <c r="B43" s="1" t="s">
        <v>61</v>
      </c>
      <c r="C43" s="1">
        <v>5</v>
      </c>
      <c r="D43">
        <v>2168</v>
      </c>
      <c r="E43" s="51">
        <v>36</v>
      </c>
      <c r="F43" s="3">
        <f t="shared" si="21"/>
        <v>1.6605166051660517E-2</v>
      </c>
      <c r="G43" s="2">
        <v>0.5</v>
      </c>
      <c r="H43" s="3">
        <f t="shared" si="22"/>
        <v>7.9716563330380866E-2</v>
      </c>
      <c r="I43" s="3">
        <f t="shared" si="23"/>
        <v>0.92028343666961909</v>
      </c>
      <c r="J43" s="5">
        <f t="shared" si="30"/>
        <v>86727.830568658639</v>
      </c>
      <c r="K43" s="5">
        <f t="shared" si="24"/>
        <v>6913.6445980330182</v>
      </c>
      <c r="L43" s="5">
        <f t="shared" si="25"/>
        <v>416355.04134821065</v>
      </c>
      <c r="M43" s="5">
        <f t="shared" si="16"/>
        <v>1818777.2896997086</v>
      </c>
      <c r="N43" s="33">
        <f t="shared" si="26"/>
        <v>20.971091721934194</v>
      </c>
      <c r="O43" s="4"/>
      <c r="Q43" s="27" t="s">
        <v>62</v>
      </c>
      <c r="R43" s="29">
        <f t="shared" si="17"/>
        <v>86727.830568658639</v>
      </c>
      <c r="S43" s="29">
        <f t="shared" si="18"/>
        <v>416355.04134821065</v>
      </c>
      <c r="T43" s="35">
        <f t="shared" si="19"/>
        <v>20.971091721934194</v>
      </c>
      <c r="U43" s="42">
        <v>0.77888026534586052</v>
      </c>
      <c r="V43" s="43">
        <f t="shared" si="31"/>
        <v>0.22111973465413948</v>
      </c>
      <c r="W43" s="29">
        <f t="shared" si="27"/>
        <v>324290.72508338105</v>
      </c>
      <c r="X43" s="29">
        <f t="shared" si="20"/>
        <v>1257187.9744311515</v>
      </c>
      <c r="Y43" s="35">
        <f t="shared" si="28"/>
        <v>14.495784873067828</v>
      </c>
      <c r="Z43" s="36">
        <f t="shared" si="29"/>
        <v>6.4753068488663654</v>
      </c>
    </row>
    <row r="44" spans="1:26" s="2" customFormat="1">
      <c r="A44" s="2">
        <v>16</v>
      </c>
      <c r="B44" s="1" t="s">
        <v>63</v>
      </c>
      <c r="C44" s="1">
        <v>5</v>
      </c>
      <c r="D44">
        <v>1615</v>
      </c>
      <c r="E44" s="51">
        <v>44</v>
      </c>
      <c r="F44" s="3">
        <f t="shared" si="21"/>
        <v>2.7244582043343655E-2</v>
      </c>
      <c r="G44" s="2">
        <v>0.5</v>
      </c>
      <c r="H44" s="3">
        <f t="shared" si="22"/>
        <v>0.12753623188405799</v>
      </c>
      <c r="I44" s="3">
        <f t="shared" si="23"/>
        <v>0.87246376811594195</v>
      </c>
      <c r="J44" s="5">
        <f t="shared" si="30"/>
        <v>79814.185970625622</v>
      </c>
      <c r="K44" s="5">
        <f t="shared" si="24"/>
        <v>10179.200529587037</v>
      </c>
      <c r="L44" s="5">
        <f t="shared" si="25"/>
        <v>373622.9285291605</v>
      </c>
      <c r="M44" s="5">
        <f t="shared" si="16"/>
        <v>1402422.2483514978</v>
      </c>
      <c r="N44" s="33">
        <f t="shared" si="26"/>
        <v>17.571090042409725</v>
      </c>
      <c r="O44" s="4"/>
      <c r="Q44" s="27" t="s">
        <v>64</v>
      </c>
      <c r="R44" s="29">
        <f t="shared" si="17"/>
        <v>79814.185970625622</v>
      </c>
      <c r="S44" s="29">
        <f t="shared" si="18"/>
        <v>373622.9285291605</v>
      </c>
      <c r="T44" s="35">
        <f t="shared" si="19"/>
        <v>17.571090042409725</v>
      </c>
      <c r="U44" s="42">
        <v>0.71980976748499381</v>
      </c>
      <c r="V44" s="43">
        <f t="shared" si="31"/>
        <v>0.28019023251500619</v>
      </c>
      <c r="W44" s="29">
        <f t="shared" si="27"/>
        <v>268937.43331163749</v>
      </c>
      <c r="X44" s="29">
        <f t="shared" si="20"/>
        <v>932897.24934777059</v>
      </c>
      <c r="Y44" s="35">
        <f t="shared" si="28"/>
        <v>11.688363891741112</v>
      </c>
      <c r="Z44" s="36">
        <f t="shared" si="29"/>
        <v>5.8827261506686135</v>
      </c>
    </row>
    <row r="45" spans="1:26" s="2" customFormat="1">
      <c r="A45" s="2">
        <v>17</v>
      </c>
      <c r="B45" s="1" t="s">
        <v>65</v>
      </c>
      <c r="C45" s="1">
        <v>5</v>
      </c>
      <c r="D45">
        <v>1057</v>
      </c>
      <c r="E45" s="51">
        <v>28</v>
      </c>
      <c r="F45" s="3">
        <f t="shared" si="21"/>
        <v>2.6490066225165563E-2</v>
      </c>
      <c r="G45" s="2">
        <v>0.5</v>
      </c>
      <c r="H45" s="3">
        <f t="shared" si="22"/>
        <v>0.12422360248447208</v>
      </c>
      <c r="I45" s="3">
        <f t="shared" si="23"/>
        <v>0.87577639751552794</v>
      </c>
      <c r="J45" s="5">
        <f t="shared" si="30"/>
        <v>69634.985441038574</v>
      </c>
      <c r="K45" s="5">
        <f t="shared" si="24"/>
        <v>8650.3087504395771</v>
      </c>
      <c r="L45" s="5">
        <f t="shared" si="25"/>
        <v>326549.15532909398</v>
      </c>
      <c r="M45" s="5">
        <f t="shared" si="16"/>
        <v>1028799.3198223372</v>
      </c>
      <c r="N45" s="33">
        <f t="shared" si="26"/>
        <v>14.774172972197194</v>
      </c>
      <c r="O45" s="4"/>
      <c r="Q45" s="27" t="s">
        <v>66</v>
      </c>
      <c r="R45" s="29">
        <f t="shared" si="17"/>
        <v>69634.985441038574</v>
      </c>
      <c r="S45" s="29">
        <f t="shared" si="18"/>
        <v>326549.15532909398</v>
      </c>
      <c r="T45" s="35">
        <f t="shared" si="19"/>
        <v>14.774172972197194</v>
      </c>
      <c r="U45" s="42">
        <v>0.68480776711742686</v>
      </c>
      <c r="V45" s="43">
        <f t="shared" si="31"/>
        <v>0.31519223288257314</v>
      </c>
      <c r="W45" s="29">
        <f t="shared" si="27"/>
        <v>223623.39791499864</v>
      </c>
      <c r="X45" s="29">
        <f t="shared" si="20"/>
        <v>663959.8160361331</v>
      </c>
      <c r="Y45" s="35">
        <f t="shared" si="28"/>
        <v>9.5348596948917592</v>
      </c>
      <c r="Z45" s="36">
        <f t="shared" si="29"/>
        <v>5.2393132773054347</v>
      </c>
    </row>
    <row r="46" spans="1:26" s="2" customFormat="1">
      <c r="A46" s="2">
        <v>18</v>
      </c>
      <c r="B46" s="1" t="s">
        <v>67</v>
      </c>
      <c r="C46" s="1">
        <v>5</v>
      </c>
      <c r="D46">
        <v>700</v>
      </c>
      <c r="E46" s="51">
        <v>48</v>
      </c>
      <c r="F46" s="3">
        <f t="shared" si="21"/>
        <v>6.8571428571428575E-2</v>
      </c>
      <c r="G46" s="2">
        <v>0.5</v>
      </c>
      <c r="H46" s="3">
        <f t="shared" si="22"/>
        <v>0.29268292682926828</v>
      </c>
      <c r="I46" s="3">
        <f t="shared" si="23"/>
        <v>0.70731707317073167</v>
      </c>
      <c r="J46" s="5">
        <f t="shared" si="30"/>
        <v>60984.676690599001</v>
      </c>
      <c r="K46" s="5">
        <f t="shared" si="24"/>
        <v>17849.17366554117</v>
      </c>
      <c r="L46" s="5">
        <f t="shared" si="25"/>
        <v>260300.44928914204</v>
      </c>
      <c r="M46" s="5">
        <f>L46+M47</f>
        <v>702250.16449324321</v>
      </c>
      <c r="N46" s="33">
        <f t="shared" si="26"/>
        <v>11.515190415062044</v>
      </c>
      <c r="O46" s="4"/>
      <c r="Q46" s="27" t="s">
        <v>68</v>
      </c>
      <c r="R46" s="29">
        <f t="shared" si="17"/>
        <v>60984.676690599001</v>
      </c>
      <c r="S46" s="29">
        <f t="shared" si="18"/>
        <v>260300.44928914204</v>
      </c>
      <c r="T46" s="35">
        <f t="shared" si="19"/>
        <v>11.515190415062044</v>
      </c>
      <c r="U46" s="42">
        <v>0.65629805890441617</v>
      </c>
      <c r="V46" s="43">
        <f t="shared" si="31"/>
        <v>0.34370194109558383</v>
      </c>
      <c r="W46" s="29">
        <f t="shared" si="27"/>
        <v>170834.67960041133</v>
      </c>
      <c r="X46" s="29">
        <f>X47+W46</f>
        <v>440336.41812113451</v>
      </c>
      <c r="Y46" s="35">
        <f t="shared" si="28"/>
        <v>7.2204435936447933</v>
      </c>
      <c r="Z46" s="36">
        <f t="shared" si="29"/>
        <v>4.2947468214172506</v>
      </c>
    </row>
    <row r="47" spans="1:26" s="2" customFormat="1">
      <c r="A47" s="12">
        <v>19</v>
      </c>
      <c r="B47" s="13" t="s">
        <v>69</v>
      </c>
      <c r="C47" s="12"/>
      <c r="D47">
        <v>584</v>
      </c>
      <c r="E47" s="51">
        <v>57</v>
      </c>
      <c r="F47" s="17">
        <f t="shared" si="21"/>
        <v>9.7602739726027399E-2</v>
      </c>
      <c r="G47" s="12"/>
      <c r="H47" s="17">
        <v>1</v>
      </c>
      <c r="I47" s="17">
        <f t="shared" si="23"/>
        <v>0</v>
      </c>
      <c r="J47" s="21">
        <f t="shared" si="30"/>
        <v>43135.503025057827</v>
      </c>
      <c r="K47" s="21">
        <f t="shared" si="24"/>
        <v>43135.503025057827</v>
      </c>
      <c r="L47" s="21">
        <f>K47/F47</f>
        <v>441949.71520410123</v>
      </c>
      <c r="M47" s="21">
        <f>L47</f>
        <v>441949.71520410123</v>
      </c>
      <c r="N47" s="34">
        <f t="shared" si="26"/>
        <v>10.245614035087719</v>
      </c>
      <c r="O47" s="4"/>
      <c r="Q47" s="30" t="s">
        <v>69</v>
      </c>
      <c r="R47" s="31">
        <f t="shared" si="17"/>
        <v>43135.503025057827</v>
      </c>
      <c r="S47" s="31">
        <f t="shared" si="18"/>
        <v>441949.71520410123</v>
      </c>
      <c r="T47" s="38">
        <f t="shared" si="19"/>
        <v>10.245614035087719</v>
      </c>
      <c r="U47" s="44">
        <v>0.6098018151143324</v>
      </c>
      <c r="V47" s="45">
        <f t="shared" si="31"/>
        <v>0.3901981848856676</v>
      </c>
      <c r="W47" s="31">
        <f t="shared" si="27"/>
        <v>269501.73852072319</v>
      </c>
      <c r="X47" s="31">
        <f>W47</f>
        <v>269501.73852072319</v>
      </c>
      <c r="Y47" s="38">
        <f t="shared" si="28"/>
        <v>6.2477940355573702</v>
      </c>
      <c r="Z47" s="37">
        <f t="shared" si="29"/>
        <v>3.9978199995303489</v>
      </c>
    </row>
    <row r="48" spans="1:26" s="2" customFormat="1" ht="13.2">
      <c r="B48" s="2" t="s">
        <v>70</v>
      </c>
      <c r="D48" s="25">
        <f>SUM(D29:D47)</f>
        <v>55106</v>
      </c>
      <c r="E48" s="57">
        <f>SUM(E29:E47)</f>
        <v>317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1041</v>
      </c>
      <c r="E54" s="49">
        <f>E4+E29</f>
        <v>6</v>
      </c>
      <c r="F54" s="3">
        <f>E54/D54</f>
        <v>5.763688760806916E-3</v>
      </c>
      <c r="G54" s="2">
        <v>0.3</v>
      </c>
      <c r="H54" s="18">
        <f>C54*F54/(1+(1-G54)*C54*F54)</f>
        <v>5.7405281285878296E-3</v>
      </c>
      <c r="I54" s="18">
        <f>1-H54</f>
        <v>0.99425947187141217</v>
      </c>
      <c r="J54" s="19">
        <v>100000</v>
      </c>
      <c r="K54" s="20">
        <f>J54*H54</f>
        <v>574.052812858783</v>
      </c>
      <c r="L54" s="20">
        <f>C54*(J55+G54*K54)</f>
        <v>99598.163030998854</v>
      </c>
      <c r="M54" s="5">
        <f t="shared" ref="M54:M70" si="32">L54+M55</f>
        <v>7703871.6840696065</v>
      </c>
      <c r="N54" s="32">
        <f>M54/J54</f>
        <v>77.038716840696068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99598.163030998854</v>
      </c>
      <c r="T54" s="35">
        <f t="shared" ref="T54:T72" si="35">N54</f>
        <v>77.038716840696068</v>
      </c>
      <c r="U54" s="42">
        <v>0.96170886472285344</v>
      </c>
      <c r="V54" s="43">
        <f>1-U54</f>
        <v>3.829113527714656E-2</v>
      </c>
      <c r="W54" s="29">
        <f>S54*U54</f>
        <v>95784.436297023582</v>
      </c>
      <c r="X54" s="29">
        <f t="shared" ref="X54:X70" si="36">X55+W54</f>
        <v>6803187.6481107157</v>
      </c>
      <c r="Y54" s="40">
        <f>X54/R54</f>
        <v>68.031876481107162</v>
      </c>
      <c r="Z54" s="36">
        <f>T54-Y54</f>
        <v>9.0068403595889066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4506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99425.947187141224</v>
      </c>
      <c r="K55" s="5">
        <f t="shared" ref="K55:K72" si="41">J55*H55</f>
        <v>0</v>
      </c>
      <c r="L55" s="5">
        <f t="shared" ref="L55:L71" si="42">C55*(J56+G55*K55)</f>
        <v>397703.7887485649</v>
      </c>
      <c r="M55" s="5">
        <f t="shared" si="32"/>
        <v>7604273.5210386077</v>
      </c>
      <c r="N55" s="33">
        <f t="shared" ref="N55:N72" si="43">M55/J55</f>
        <v>76.481781025688534</v>
      </c>
      <c r="O55" s="4"/>
      <c r="Q55" s="27" t="s">
        <v>36</v>
      </c>
      <c r="R55" s="29">
        <f t="shared" si="33"/>
        <v>99425.947187141224</v>
      </c>
      <c r="S55" s="29">
        <f t="shared" si="34"/>
        <v>397703.7887485649</v>
      </c>
      <c r="T55" s="35">
        <f t="shared" si="35"/>
        <v>76.481781025688534</v>
      </c>
      <c r="U55" s="42">
        <v>0.96170886472285344</v>
      </c>
      <c r="V55" s="43">
        <f>1-U55</f>
        <v>3.829113527714656E-2</v>
      </c>
      <c r="W55" s="29">
        <f t="shared" ref="W55:W72" si="44">S55*U55</f>
        <v>382475.2591733599</v>
      </c>
      <c r="X55" s="29">
        <f t="shared" si="36"/>
        <v>6707403.211813692</v>
      </c>
      <c r="Y55" s="35">
        <f t="shared" ref="Y55:Y72" si="45">X55/R55</f>
        <v>67.461295583022235</v>
      </c>
      <c r="Z55" s="36">
        <f t="shared" ref="Z55:Z72" si="46">T55-Y55</f>
        <v>9.020485442666299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6457</v>
      </c>
      <c r="E56" s="49">
        <f t="shared" si="37"/>
        <v>1</v>
      </c>
      <c r="F56" s="3">
        <f t="shared" si="38"/>
        <v>1.5487068297971194E-4</v>
      </c>
      <c r="G56" s="2">
        <v>0.5</v>
      </c>
      <c r="H56" s="3">
        <f t="shared" si="39"/>
        <v>7.740537193281214E-4</v>
      </c>
      <c r="I56" s="3">
        <f t="shared" si="40"/>
        <v>0.99922594628067185</v>
      </c>
      <c r="J56" s="5">
        <f t="shared" ref="J56:J72" si="47">I55*J55</f>
        <v>99425.947187141224</v>
      </c>
      <c r="K56" s="5">
        <f t="shared" si="41"/>
        <v>76.961024217928028</v>
      </c>
      <c r="L56" s="5">
        <f t="shared" si="42"/>
        <v>496937.33337516128</v>
      </c>
      <c r="M56" s="5">
        <f t="shared" si="32"/>
        <v>7206569.7322900426</v>
      </c>
      <c r="N56" s="33">
        <f t="shared" si="43"/>
        <v>72.481781025688534</v>
      </c>
      <c r="O56" s="4"/>
      <c r="Q56" s="27" t="s">
        <v>38</v>
      </c>
      <c r="R56" s="29">
        <f t="shared" si="33"/>
        <v>99425.947187141224</v>
      </c>
      <c r="S56" s="29">
        <f t="shared" si="34"/>
        <v>496937.33337516128</v>
      </c>
      <c r="T56" s="35">
        <f t="shared" si="35"/>
        <v>72.481781025688534</v>
      </c>
      <c r="U56" s="42">
        <v>0.96170886472285344</v>
      </c>
      <c r="V56" s="43">
        <f>1-U56</f>
        <v>3.829113527714656E-2</v>
      </c>
      <c r="W56" s="29">
        <f t="shared" si="44"/>
        <v>477909.03871862852</v>
      </c>
      <c r="X56" s="29">
        <f t="shared" si="36"/>
        <v>6324927.9526403323</v>
      </c>
      <c r="Y56" s="35">
        <f t="shared" si="45"/>
        <v>63.614460124130822</v>
      </c>
      <c r="Z56" s="36">
        <f t="shared" si="46"/>
        <v>8.8673209015577115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6693</v>
      </c>
      <c r="E57" s="49">
        <f t="shared" si="37"/>
        <v>4</v>
      </c>
      <c r="F57" s="3">
        <f t="shared" si="38"/>
        <v>5.9763932466756309E-4</v>
      </c>
      <c r="G57" s="2">
        <v>0.5</v>
      </c>
      <c r="H57" s="3">
        <f t="shared" si="39"/>
        <v>2.9837386244964941E-3</v>
      </c>
      <c r="I57" s="3">
        <f t="shared" si="40"/>
        <v>0.99701626137550348</v>
      </c>
      <c r="J57" s="5">
        <f t="shared" si="47"/>
        <v>99348.986162923291</v>
      </c>
      <c r="K57" s="5">
        <f t="shared" si="41"/>
        <v>296.43140731888195</v>
      </c>
      <c r="L57" s="5">
        <f t="shared" si="42"/>
        <v>496003.85229631921</v>
      </c>
      <c r="M57" s="5">
        <f t="shared" si="32"/>
        <v>6709632.3989148811</v>
      </c>
      <c r="N57" s="33">
        <f t="shared" si="43"/>
        <v>67.535992646283219</v>
      </c>
      <c r="O57" s="4"/>
      <c r="Q57" s="27" t="s">
        <v>40</v>
      </c>
      <c r="R57" s="29">
        <f t="shared" si="33"/>
        <v>99348.986162923291</v>
      </c>
      <c r="S57" s="29">
        <f t="shared" si="34"/>
        <v>496003.85229631921</v>
      </c>
      <c r="T57" s="35">
        <f t="shared" si="35"/>
        <v>67.535992646283219</v>
      </c>
      <c r="U57" s="42">
        <v>0.96170886472285344</v>
      </c>
      <c r="V57" s="43">
        <f>1-U57</f>
        <v>3.829113527714656E-2</v>
      </c>
      <c r="W57" s="29">
        <f t="shared" si="44"/>
        <v>477011.301690055</v>
      </c>
      <c r="X57" s="29">
        <f t="shared" si="36"/>
        <v>5847018.9139217036</v>
      </c>
      <c r="Y57" s="35">
        <f t="shared" si="45"/>
        <v>58.853332477224527</v>
      </c>
      <c r="Z57" s="36">
        <f t="shared" si="46"/>
        <v>8.6826601690586926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7229</v>
      </c>
      <c r="E58" s="49">
        <f t="shared" si="37"/>
        <v>4</v>
      </c>
      <c r="F58" s="3">
        <f t="shared" si="38"/>
        <v>5.5332687785309169E-4</v>
      </c>
      <c r="G58" s="2">
        <v>0.5</v>
      </c>
      <c r="H58" s="3">
        <f t="shared" si="39"/>
        <v>2.7628125431689459E-3</v>
      </c>
      <c r="I58" s="3">
        <f t="shared" si="40"/>
        <v>0.9972371874568311</v>
      </c>
      <c r="J58" s="5">
        <f t="shared" si="47"/>
        <v>99052.554755604404</v>
      </c>
      <c r="K58" s="5">
        <f t="shared" si="41"/>
        <v>273.66364071171267</v>
      </c>
      <c r="L58" s="5">
        <f t="shared" si="42"/>
        <v>494578.61467624281</v>
      </c>
      <c r="M58" s="5">
        <f t="shared" si="32"/>
        <v>6213628.5466185622</v>
      </c>
      <c r="N58" s="33">
        <f t="shared" si="43"/>
        <v>62.730623777949496</v>
      </c>
      <c r="O58" s="4"/>
      <c r="Q58" s="27" t="s">
        <v>42</v>
      </c>
      <c r="R58" s="29">
        <f t="shared" si="33"/>
        <v>99052.554755604404</v>
      </c>
      <c r="S58" s="29">
        <f t="shared" si="34"/>
        <v>494578.61467624281</v>
      </c>
      <c r="T58" s="35">
        <f t="shared" si="35"/>
        <v>62.730623777949496</v>
      </c>
      <c r="U58" s="42">
        <v>0.96170886472285344</v>
      </c>
      <c r="V58" s="43">
        <f>1-U58</f>
        <v>3.829113527714656E-2</v>
      </c>
      <c r="W58" s="29">
        <f t="shared" si="44"/>
        <v>475640.63803649106</v>
      </c>
      <c r="X58" s="29">
        <f t="shared" si="36"/>
        <v>5370007.6122316485</v>
      </c>
      <c r="Y58" s="35">
        <f t="shared" si="45"/>
        <v>54.2137214479853</v>
      </c>
      <c r="Z58" s="36">
        <f t="shared" si="46"/>
        <v>8.5169023299641964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7885</v>
      </c>
      <c r="E59" s="49">
        <f t="shared" si="37"/>
        <v>14</v>
      </c>
      <c r="F59" s="3">
        <f t="shared" si="38"/>
        <v>1.7755231452124287E-3</v>
      </c>
      <c r="G59" s="2">
        <v>0.5</v>
      </c>
      <c r="H59" s="3">
        <f t="shared" si="39"/>
        <v>8.8383838383838381E-3</v>
      </c>
      <c r="I59" s="3">
        <f t="shared" si="40"/>
        <v>0.99116161616161613</v>
      </c>
      <c r="J59" s="5">
        <f t="shared" si="47"/>
        <v>98778.8911148927</v>
      </c>
      <c r="K59" s="5">
        <f t="shared" si="41"/>
        <v>873.04575480334449</v>
      </c>
      <c r="L59" s="5">
        <f t="shared" si="42"/>
        <v>491711.84118745511</v>
      </c>
      <c r="M59" s="5">
        <f t="shared" si="32"/>
        <v>5719049.9319423195</v>
      </c>
      <c r="N59" s="33">
        <f t="shared" si="43"/>
        <v>57.897490722894638</v>
      </c>
      <c r="O59" s="4"/>
      <c r="Q59" s="27" t="s">
        <v>44</v>
      </c>
      <c r="R59" s="29">
        <f t="shared" si="33"/>
        <v>98778.8911148927</v>
      </c>
      <c r="S59" s="29">
        <f t="shared" si="34"/>
        <v>491711.84118745511</v>
      </c>
      <c r="T59" s="35">
        <f t="shared" si="35"/>
        <v>57.897490722894638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473563.58768473909</v>
      </c>
      <c r="X59" s="29">
        <f t="shared" si="36"/>
        <v>4894366.9741951572</v>
      </c>
      <c r="Y59" s="35">
        <f t="shared" si="45"/>
        <v>49.54871348477046</v>
      </c>
      <c r="Z59" s="36">
        <f t="shared" si="46"/>
        <v>8.3487772381241783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8124</v>
      </c>
      <c r="E60" s="49">
        <f t="shared" si="37"/>
        <v>14</v>
      </c>
      <c r="F60" s="3">
        <f t="shared" si="38"/>
        <v>1.7232890201870998E-3</v>
      </c>
      <c r="G60" s="2">
        <v>0.5</v>
      </c>
      <c r="H60" s="3">
        <f t="shared" si="39"/>
        <v>8.57948277975242E-3</v>
      </c>
      <c r="I60" s="3">
        <f t="shared" si="40"/>
        <v>0.9914205172202476</v>
      </c>
      <c r="J60" s="5">
        <f t="shared" si="47"/>
        <v>97905.845360089355</v>
      </c>
      <c r="K60" s="5">
        <f t="shared" si="41"/>
        <v>839.98151430399002</v>
      </c>
      <c r="L60" s="5">
        <f t="shared" si="42"/>
        <v>487429.27301468683</v>
      </c>
      <c r="M60" s="5">
        <f t="shared" si="32"/>
        <v>5227338.0907548647</v>
      </c>
      <c r="N60" s="33">
        <f t="shared" si="43"/>
        <v>53.391481086028733</v>
      </c>
      <c r="O60" s="4"/>
      <c r="Q60" s="27" t="s">
        <v>46</v>
      </c>
      <c r="R60" s="29">
        <f t="shared" si="33"/>
        <v>97905.845360089355</v>
      </c>
      <c r="S60" s="29">
        <f t="shared" si="34"/>
        <v>487429.27301468683</v>
      </c>
      <c r="T60" s="35">
        <f t="shared" si="35"/>
        <v>53.391481086028733</v>
      </c>
      <c r="U60" s="42">
        <v>0.95736753435116873</v>
      </c>
      <c r="V60" s="43">
        <f t="shared" si="48"/>
        <v>4.2632465648831275E-2</v>
      </c>
      <c r="W60" s="29">
        <f t="shared" si="44"/>
        <v>466648.9612766534</v>
      </c>
      <c r="X60" s="29">
        <f t="shared" si="36"/>
        <v>4420803.3865104178</v>
      </c>
      <c r="Y60" s="35">
        <f t="shared" si="45"/>
        <v>45.15362050397583</v>
      </c>
      <c r="Z60" s="36">
        <f t="shared" si="46"/>
        <v>8.2378605820529032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7381</v>
      </c>
      <c r="E61" s="49">
        <f t="shared" si="37"/>
        <v>14</v>
      </c>
      <c r="F61" s="3">
        <f t="shared" si="38"/>
        <v>1.8967619563744749E-3</v>
      </c>
      <c r="G61" s="2">
        <v>0.5</v>
      </c>
      <c r="H61" s="3">
        <f t="shared" si="39"/>
        <v>9.4390507011866236E-3</v>
      </c>
      <c r="I61" s="3">
        <f t="shared" si="40"/>
        <v>0.99056094929881333</v>
      </c>
      <c r="J61" s="5">
        <f t="shared" si="47"/>
        <v>97065.863845785367</v>
      </c>
      <c r="K61" s="5">
        <f t="shared" si="41"/>
        <v>916.20961019484571</v>
      </c>
      <c r="L61" s="5">
        <f t="shared" si="42"/>
        <v>483038.79520343966</v>
      </c>
      <c r="M61" s="5">
        <f t="shared" si="32"/>
        <v>4739908.8177401777</v>
      </c>
      <c r="N61" s="33">
        <f t="shared" si="43"/>
        <v>48.831882084424329</v>
      </c>
      <c r="O61" s="4"/>
      <c r="Q61" s="27" t="s">
        <v>48</v>
      </c>
      <c r="R61" s="29">
        <f t="shared" si="33"/>
        <v>97065.863845785367</v>
      </c>
      <c r="S61" s="29">
        <f t="shared" si="34"/>
        <v>483038.79520343966</v>
      </c>
      <c r="T61" s="35">
        <f t="shared" si="35"/>
        <v>48.831882084424329</v>
      </c>
      <c r="U61" s="42">
        <v>0.95681081085376496</v>
      </c>
      <c r="V61" s="43">
        <f t="shared" si="48"/>
        <v>4.3189189146235041E-2</v>
      </c>
      <c r="W61" s="29">
        <f t="shared" si="44"/>
        <v>462176.74131242879</v>
      </c>
      <c r="X61" s="29">
        <f t="shared" si="36"/>
        <v>3954154.4252337646</v>
      </c>
      <c r="Y61" s="35">
        <f t="shared" si="45"/>
        <v>40.736817956063092</v>
      </c>
      <c r="Z61" s="36">
        <f t="shared" si="46"/>
        <v>8.095064128361237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8298</v>
      </c>
      <c r="E62" s="49">
        <f t="shared" si="37"/>
        <v>14</v>
      </c>
      <c r="F62" s="3">
        <f t="shared" si="38"/>
        <v>1.6871535309713184E-3</v>
      </c>
      <c r="G62" s="2">
        <v>0.5</v>
      </c>
      <c r="H62" s="3">
        <f t="shared" si="39"/>
        <v>8.4003360134405382E-3</v>
      </c>
      <c r="I62" s="3">
        <f t="shared" si="40"/>
        <v>0.99159966398655941</v>
      </c>
      <c r="J62" s="5">
        <f t="shared" si="47"/>
        <v>96149.654235590511</v>
      </c>
      <c r="K62" s="5">
        <f t="shared" si="41"/>
        <v>807.68940315508655</v>
      </c>
      <c r="L62" s="5">
        <f t="shared" si="42"/>
        <v>478729.04767006484</v>
      </c>
      <c r="M62" s="5">
        <f t="shared" si="32"/>
        <v>4256870.0225367378</v>
      </c>
      <c r="N62" s="33">
        <f t="shared" si="43"/>
        <v>44.273378374365755</v>
      </c>
      <c r="O62" s="4"/>
      <c r="Q62" s="27" t="s">
        <v>50</v>
      </c>
      <c r="R62" s="29">
        <f t="shared" si="33"/>
        <v>96149.654235590511</v>
      </c>
      <c r="S62" s="29">
        <f t="shared" si="34"/>
        <v>478729.04767006484</v>
      </c>
      <c r="T62" s="35">
        <f t="shared" si="35"/>
        <v>44.273378374365755</v>
      </c>
      <c r="U62" s="42">
        <v>0.94800928093814252</v>
      </c>
      <c r="V62" s="43">
        <f t="shared" si="48"/>
        <v>5.1990719061857482E-2</v>
      </c>
      <c r="W62" s="29">
        <f t="shared" si="44"/>
        <v>453839.58024589991</v>
      </c>
      <c r="X62" s="29">
        <f t="shared" si="36"/>
        <v>3491977.6839213357</v>
      </c>
      <c r="Y62" s="35">
        <f t="shared" si="45"/>
        <v>36.318151237082184</v>
      </c>
      <c r="Z62" s="36">
        <f t="shared" si="46"/>
        <v>7.9552271372835719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9568</v>
      </c>
      <c r="E63" s="49">
        <f t="shared" si="37"/>
        <v>33</v>
      </c>
      <c r="F63" s="3">
        <f t="shared" si="38"/>
        <v>3.4489966555183945E-3</v>
      </c>
      <c r="G63" s="2">
        <v>0.5</v>
      </c>
      <c r="H63" s="3">
        <f t="shared" si="39"/>
        <v>1.7097559711932022E-2</v>
      </c>
      <c r="I63" s="3">
        <f t="shared" si="40"/>
        <v>0.98290244028806795</v>
      </c>
      <c r="J63" s="5">
        <f t="shared" si="47"/>
        <v>95341.96483243542</v>
      </c>
      <c r="K63" s="5">
        <f t="shared" si="41"/>
        <v>1630.1149367754874</v>
      </c>
      <c r="L63" s="5">
        <f t="shared" si="42"/>
        <v>472634.53682023846</v>
      </c>
      <c r="M63" s="5">
        <f t="shared" si="32"/>
        <v>3778140.9748666734</v>
      </c>
      <c r="N63" s="33">
        <f t="shared" si="43"/>
        <v>39.627261526514573</v>
      </c>
      <c r="O63" s="4"/>
      <c r="Q63" s="27" t="s">
        <v>52</v>
      </c>
      <c r="R63" s="29">
        <f t="shared" si="33"/>
        <v>95341.96483243542</v>
      </c>
      <c r="S63" s="29">
        <f t="shared" si="34"/>
        <v>472634.53682023846</v>
      </c>
      <c r="T63" s="35">
        <f t="shared" si="35"/>
        <v>39.627261526514573</v>
      </c>
      <c r="U63" s="42">
        <v>0.94216194080535964</v>
      </c>
      <c r="V63" s="43">
        <f t="shared" si="48"/>
        <v>5.7838059194640357E-2</v>
      </c>
      <c r="W63" s="29">
        <f t="shared" si="44"/>
        <v>445298.27250219806</v>
      </c>
      <c r="X63" s="29">
        <f t="shared" si="36"/>
        <v>3038138.1036754358</v>
      </c>
      <c r="Y63" s="35">
        <f t="shared" si="45"/>
        <v>31.865696380549718</v>
      </c>
      <c r="Z63" s="36">
        <f t="shared" si="46"/>
        <v>7.7615651459648554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9680</v>
      </c>
      <c r="E64" s="49">
        <f t="shared" si="37"/>
        <v>33</v>
      </c>
      <c r="F64" s="3">
        <f t="shared" si="38"/>
        <v>3.4090909090909089E-3</v>
      </c>
      <c r="G64" s="2">
        <v>0.5</v>
      </c>
      <c r="H64" s="3">
        <f t="shared" si="39"/>
        <v>1.6901408450704224E-2</v>
      </c>
      <c r="I64" s="3">
        <f t="shared" si="40"/>
        <v>0.9830985915492958</v>
      </c>
      <c r="J64" s="5">
        <f t="shared" si="47"/>
        <v>93711.849895659936</v>
      </c>
      <c r="K64" s="5">
        <f t="shared" si="41"/>
        <v>1583.8622517576325</v>
      </c>
      <c r="L64" s="5">
        <f t="shared" si="42"/>
        <v>464599.59384890564</v>
      </c>
      <c r="M64" s="5">
        <f t="shared" si="32"/>
        <v>3305506.4380464349</v>
      </c>
      <c r="N64" s="33">
        <f t="shared" si="43"/>
        <v>35.273089174174146</v>
      </c>
      <c r="O64" s="4"/>
      <c r="Q64" s="27" t="s">
        <v>54</v>
      </c>
      <c r="R64" s="29">
        <f t="shared" si="33"/>
        <v>93711.849895659936</v>
      </c>
      <c r="S64" s="29">
        <f t="shared" si="34"/>
        <v>464599.59384890564</v>
      </c>
      <c r="T64" s="35">
        <f t="shared" si="35"/>
        <v>35.273089174174146</v>
      </c>
      <c r="U64" s="42">
        <v>0.92489605986448908</v>
      </c>
      <c r="V64" s="43">
        <f t="shared" si="48"/>
        <v>7.5103940135510916E-2</v>
      </c>
      <c r="W64" s="29">
        <f t="shared" si="44"/>
        <v>429706.33376549475</v>
      </c>
      <c r="X64" s="29">
        <f t="shared" si="36"/>
        <v>2592839.8311732379</v>
      </c>
      <c r="Y64" s="35">
        <f t="shared" si="45"/>
        <v>27.668217349888423</v>
      </c>
      <c r="Z64" s="36">
        <f t="shared" si="46"/>
        <v>7.6048718242857234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9354</v>
      </c>
      <c r="E65" s="49">
        <f t="shared" si="37"/>
        <v>53</v>
      </c>
      <c r="F65" s="3">
        <f t="shared" si="38"/>
        <v>5.6660252298481933E-3</v>
      </c>
      <c r="G65" s="2">
        <v>0.5</v>
      </c>
      <c r="H65" s="3">
        <f t="shared" si="39"/>
        <v>2.7934433141833134E-2</v>
      </c>
      <c r="I65" s="3">
        <f t="shared" si="40"/>
        <v>0.97206556685816692</v>
      </c>
      <c r="J65" s="5">
        <f t="shared" si="47"/>
        <v>92127.987643902306</v>
      </c>
      <c r="K65" s="5">
        <f t="shared" si="41"/>
        <v>2573.5431113302179</v>
      </c>
      <c r="L65" s="5">
        <f t="shared" si="42"/>
        <v>454206.08044118597</v>
      </c>
      <c r="M65" s="5">
        <f t="shared" si="32"/>
        <v>2840906.8441975294</v>
      </c>
      <c r="N65" s="33">
        <f t="shared" si="43"/>
        <v>30.836523372010948</v>
      </c>
      <c r="O65" s="4"/>
      <c r="Q65" s="27" t="s">
        <v>56</v>
      </c>
      <c r="R65" s="29">
        <f t="shared" si="33"/>
        <v>92127.987643902306</v>
      </c>
      <c r="S65" s="29">
        <f t="shared" si="34"/>
        <v>454206.08044118597</v>
      </c>
      <c r="T65" s="35">
        <f t="shared" si="35"/>
        <v>30.836523372010948</v>
      </c>
      <c r="U65" s="42">
        <v>0.89970667843387275</v>
      </c>
      <c r="V65" s="43">
        <f t="shared" si="48"/>
        <v>0.10029332156612725</v>
      </c>
      <c r="W65" s="29">
        <f t="shared" si="44"/>
        <v>408652.24395820784</v>
      </c>
      <c r="X65" s="29">
        <f t="shared" si="36"/>
        <v>2163133.4974077432</v>
      </c>
      <c r="Y65" s="35">
        <f t="shared" si="45"/>
        <v>23.479656429366447</v>
      </c>
      <c r="Z65" s="36">
        <f t="shared" si="46"/>
        <v>7.3568669426445013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7319</v>
      </c>
      <c r="E66" s="49">
        <f t="shared" si="37"/>
        <v>64</v>
      </c>
      <c r="F66" s="3">
        <f t="shared" si="38"/>
        <v>8.7443639841508405E-3</v>
      </c>
      <c r="G66" s="2">
        <v>0.5</v>
      </c>
      <c r="H66" s="3">
        <f t="shared" si="39"/>
        <v>4.278646877924857E-2</v>
      </c>
      <c r="I66" s="3">
        <f t="shared" si="40"/>
        <v>0.95721353122075148</v>
      </c>
      <c r="J66" s="5">
        <f t="shared" si="47"/>
        <v>89554.444532572088</v>
      </c>
      <c r="K66" s="5">
        <f t="shared" si="41"/>
        <v>3831.7184450358436</v>
      </c>
      <c r="L66" s="5">
        <f t="shared" si="42"/>
        <v>438192.92655027087</v>
      </c>
      <c r="M66" s="5">
        <f t="shared" si="32"/>
        <v>2386700.7637563432</v>
      </c>
      <c r="N66" s="33">
        <f t="shared" si="43"/>
        <v>26.65083543551286</v>
      </c>
      <c r="O66" s="4"/>
      <c r="Q66" s="27" t="s">
        <v>58</v>
      </c>
      <c r="R66" s="29">
        <f t="shared" si="33"/>
        <v>89554.444532572088</v>
      </c>
      <c r="S66" s="29">
        <f t="shared" si="34"/>
        <v>438192.92655027087</v>
      </c>
      <c r="T66" s="35">
        <f t="shared" si="35"/>
        <v>26.65083543551286</v>
      </c>
      <c r="U66" s="42">
        <v>0.86438699185239576</v>
      </c>
      <c r="V66" s="43">
        <f t="shared" si="48"/>
        <v>0.13561300814760424</v>
      </c>
      <c r="W66" s="29">
        <f t="shared" si="44"/>
        <v>378768.26563178643</v>
      </c>
      <c r="X66" s="29">
        <f t="shared" si="36"/>
        <v>1754481.2534495355</v>
      </c>
      <c r="Y66" s="35">
        <f t="shared" si="45"/>
        <v>19.591224786296433</v>
      </c>
      <c r="Z66" s="36">
        <f t="shared" si="46"/>
        <v>7.0596106492164274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5642</v>
      </c>
      <c r="E67" s="49">
        <f t="shared" si="37"/>
        <v>66</v>
      </c>
      <c r="F67" s="3">
        <f t="shared" si="38"/>
        <v>1.1697979439914925E-2</v>
      </c>
      <c r="G67" s="2">
        <v>0.5</v>
      </c>
      <c r="H67" s="3">
        <f t="shared" si="39"/>
        <v>5.6827966247632172E-2</v>
      </c>
      <c r="I67" s="3">
        <f t="shared" si="40"/>
        <v>0.9431720337523678</v>
      </c>
      <c r="J67" s="5">
        <f t="shared" si="47"/>
        <v>85722.726087536255</v>
      </c>
      <c r="K67" s="5">
        <f t="shared" si="41"/>
        <v>4871.448184757528</v>
      </c>
      <c r="L67" s="5">
        <f t="shared" si="42"/>
        <v>416435.00997578737</v>
      </c>
      <c r="M67" s="5">
        <f t="shared" si="32"/>
        <v>1948507.8372060722</v>
      </c>
      <c r="N67" s="33">
        <f t="shared" si="43"/>
        <v>22.730353152982349</v>
      </c>
      <c r="O67" s="4"/>
      <c r="Q67" s="27" t="s">
        <v>60</v>
      </c>
      <c r="R67" s="29">
        <f t="shared" si="33"/>
        <v>85722.726087536255</v>
      </c>
      <c r="S67" s="29">
        <f t="shared" si="34"/>
        <v>416435.00997578737</v>
      </c>
      <c r="T67" s="35">
        <f t="shared" si="35"/>
        <v>22.730353152982349</v>
      </c>
      <c r="U67" s="42">
        <v>0.82345390469096191</v>
      </c>
      <c r="V67" s="43">
        <f t="shared" si="48"/>
        <v>0.17654609530903809</v>
      </c>
      <c r="W67" s="29">
        <f t="shared" si="44"/>
        <v>342915.03501458181</v>
      </c>
      <c r="X67" s="29">
        <f t="shared" si="36"/>
        <v>1375712.9878177491</v>
      </c>
      <c r="Y67" s="35">
        <f t="shared" si="45"/>
        <v>16.048404555087664</v>
      </c>
      <c r="Z67" s="36">
        <f t="shared" si="46"/>
        <v>6.6819485978946851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4070</v>
      </c>
      <c r="E68" s="49">
        <f t="shared" si="37"/>
        <v>77</v>
      </c>
      <c r="F68" s="3">
        <f t="shared" si="38"/>
        <v>1.891891891891892E-2</v>
      </c>
      <c r="G68" s="2">
        <v>0.5</v>
      </c>
      <c r="H68" s="3">
        <f t="shared" si="39"/>
        <v>9.0322580645161285E-2</v>
      </c>
      <c r="I68" s="3">
        <f t="shared" si="40"/>
        <v>0.9096774193548387</v>
      </c>
      <c r="J68" s="5">
        <f t="shared" si="47"/>
        <v>80851.277902778718</v>
      </c>
      <c r="K68" s="5">
        <f t="shared" si="41"/>
        <v>7302.6960686380771</v>
      </c>
      <c r="L68" s="5">
        <f t="shared" si="42"/>
        <v>385999.64934229839</v>
      </c>
      <c r="M68" s="5">
        <f t="shared" si="32"/>
        <v>1532072.8272302849</v>
      </c>
      <c r="N68" s="33">
        <f t="shared" si="43"/>
        <v>18.949271637642603</v>
      </c>
      <c r="O68" s="4"/>
      <c r="Q68" s="27" t="s">
        <v>62</v>
      </c>
      <c r="R68" s="29">
        <f t="shared" si="33"/>
        <v>80851.277902778718</v>
      </c>
      <c r="S68" s="29">
        <f t="shared" si="34"/>
        <v>385999.64934229839</v>
      </c>
      <c r="T68" s="35">
        <f t="shared" si="35"/>
        <v>18.949271637642603</v>
      </c>
      <c r="U68" s="42">
        <v>0.7557222850963411</v>
      </c>
      <c r="V68" s="43">
        <f t="shared" si="48"/>
        <v>0.2442777149036589</v>
      </c>
      <c r="W68" s="29">
        <f t="shared" si="44"/>
        <v>291708.5370473481</v>
      </c>
      <c r="X68" s="29">
        <f t="shared" si="36"/>
        <v>1032797.9528031673</v>
      </c>
      <c r="Y68" s="35">
        <f t="shared" si="45"/>
        <v>12.774046120150091</v>
      </c>
      <c r="Z68" s="36">
        <f t="shared" si="46"/>
        <v>6.1752255174925121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3021</v>
      </c>
      <c r="E69" s="49">
        <f t="shared" si="37"/>
        <v>101</v>
      </c>
      <c r="F69" s="3">
        <f t="shared" si="38"/>
        <v>3.3432638199271766E-2</v>
      </c>
      <c r="G69" s="2">
        <v>0.5</v>
      </c>
      <c r="H69" s="3">
        <f t="shared" si="39"/>
        <v>0.15426913089964872</v>
      </c>
      <c r="I69" s="3">
        <f t="shared" si="40"/>
        <v>0.84573086910035133</v>
      </c>
      <c r="J69" s="5">
        <f t="shared" si="47"/>
        <v>73548.581834140641</v>
      </c>
      <c r="K69" s="5">
        <f t="shared" si="41"/>
        <v>11346.275798454568</v>
      </c>
      <c r="L69" s="5">
        <f t="shared" si="42"/>
        <v>339377.21967456682</v>
      </c>
      <c r="M69" s="5">
        <f t="shared" si="32"/>
        <v>1146073.1778879866</v>
      </c>
      <c r="N69" s="33">
        <f t="shared" si="43"/>
        <v>15.582532651309247</v>
      </c>
      <c r="O69" s="4"/>
      <c r="Q69" s="27" t="s">
        <v>64</v>
      </c>
      <c r="R69" s="29">
        <f t="shared" si="33"/>
        <v>73548.581834140641</v>
      </c>
      <c r="S69" s="29">
        <f t="shared" si="34"/>
        <v>339377.21967456682</v>
      </c>
      <c r="T69" s="35">
        <f t="shared" si="35"/>
        <v>15.582532651309247</v>
      </c>
      <c r="U69" s="42">
        <v>0.69850988448397933</v>
      </c>
      <c r="V69" s="43">
        <f t="shared" si="48"/>
        <v>0.30149011551602067</v>
      </c>
      <c r="W69" s="29">
        <f t="shared" si="44"/>
        <v>237058.34251137575</v>
      </c>
      <c r="X69" s="29">
        <f t="shared" si="36"/>
        <v>741089.41575581918</v>
      </c>
      <c r="Y69" s="35">
        <f t="shared" si="45"/>
        <v>10.076189061361502</v>
      </c>
      <c r="Z69" s="36">
        <f t="shared" si="46"/>
        <v>5.5063435899477451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1885</v>
      </c>
      <c r="E70" s="49">
        <f t="shared" si="37"/>
        <v>78</v>
      </c>
      <c r="F70" s="3">
        <f t="shared" si="38"/>
        <v>4.1379310344827586E-2</v>
      </c>
      <c r="G70" s="2">
        <v>0.5</v>
      </c>
      <c r="H70" s="3">
        <f t="shared" si="39"/>
        <v>0.1875</v>
      </c>
      <c r="I70" s="3">
        <f t="shared" si="40"/>
        <v>0.8125</v>
      </c>
      <c r="J70" s="5">
        <f t="shared" si="47"/>
        <v>62202.306035686073</v>
      </c>
      <c r="K70" s="5">
        <f t="shared" si="41"/>
        <v>11662.932381691138</v>
      </c>
      <c r="L70" s="5">
        <f t="shared" si="42"/>
        <v>281854.19922420249</v>
      </c>
      <c r="M70" s="5">
        <f t="shared" si="32"/>
        <v>806695.95821341989</v>
      </c>
      <c r="N70" s="33">
        <f t="shared" si="43"/>
        <v>12.968907579577685</v>
      </c>
      <c r="O70" s="4"/>
      <c r="Q70" s="27" t="s">
        <v>66</v>
      </c>
      <c r="R70" s="29">
        <f t="shared" si="33"/>
        <v>62202.306035686073</v>
      </c>
      <c r="S70" s="29">
        <f t="shared" si="34"/>
        <v>281854.19922420249</v>
      </c>
      <c r="T70" s="35">
        <f t="shared" si="35"/>
        <v>12.968907579577685</v>
      </c>
      <c r="U70" s="42">
        <v>0.67065690345363116</v>
      </c>
      <c r="V70" s="43">
        <f t="shared" si="48"/>
        <v>0.32934309654636884</v>
      </c>
      <c r="W70" s="29">
        <f t="shared" si="44"/>
        <v>189027.46447710649</v>
      </c>
      <c r="X70" s="29">
        <f t="shared" si="36"/>
        <v>504031.0732444434</v>
      </c>
      <c r="Y70" s="35">
        <f t="shared" si="45"/>
        <v>8.1030930421659253</v>
      </c>
      <c r="Z70" s="36">
        <f t="shared" si="46"/>
        <v>4.8658145374117598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1207</v>
      </c>
      <c r="E71" s="49">
        <f t="shared" si="49"/>
        <v>85</v>
      </c>
      <c r="F71" s="3">
        <f t="shared" si="38"/>
        <v>7.0422535211267609E-2</v>
      </c>
      <c r="G71" s="2">
        <v>0.5</v>
      </c>
      <c r="H71" s="3">
        <f t="shared" si="39"/>
        <v>0.29940119760479045</v>
      </c>
      <c r="I71" s="3">
        <f t="shared" si="40"/>
        <v>0.70059880239520955</v>
      </c>
      <c r="J71" s="5">
        <f t="shared" si="47"/>
        <v>50539.373653994931</v>
      </c>
      <c r="K71" s="5">
        <f t="shared" si="41"/>
        <v>15131.548998202077</v>
      </c>
      <c r="L71" s="5">
        <f t="shared" si="42"/>
        <v>214867.99577446948</v>
      </c>
      <c r="M71" s="5">
        <f>L71+M72</f>
        <v>524841.75898921746</v>
      </c>
      <c r="N71" s="33">
        <f t="shared" si="43"/>
        <v>10.384809328710999</v>
      </c>
      <c r="O71" s="4"/>
      <c r="Q71" s="27" t="s">
        <v>68</v>
      </c>
      <c r="R71" s="29">
        <f t="shared" si="33"/>
        <v>50539.373653994931</v>
      </c>
      <c r="S71" s="29">
        <f t="shared" si="34"/>
        <v>214867.99577446948</v>
      </c>
      <c r="T71" s="35">
        <f t="shared" si="35"/>
        <v>10.384809328710999</v>
      </c>
      <c r="U71" s="42">
        <v>0.63527807449444496</v>
      </c>
      <c r="V71" s="43">
        <f t="shared" si="48"/>
        <v>0.36472192550555504</v>
      </c>
      <c r="W71" s="29">
        <f t="shared" si="44"/>
        <v>136500.92662608551</v>
      </c>
      <c r="X71" s="29">
        <f>X72+W71</f>
        <v>315003.60876733693</v>
      </c>
      <c r="Y71" s="35">
        <f t="shared" si="45"/>
        <v>6.2328356287897364</v>
      </c>
      <c r="Z71" s="36">
        <f t="shared" si="46"/>
        <v>4.1519736999212622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998</v>
      </c>
      <c r="E72" s="50">
        <f t="shared" si="49"/>
        <v>114</v>
      </c>
      <c r="F72" s="17">
        <f t="shared" si="38"/>
        <v>0.11422845691382766</v>
      </c>
      <c r="G72" s="12"/>
      <c r="H72" s="17">
        <v>1</v>
      </c>
      <c r="I72" s="17">
        <f t="shared" si="40"/>
        <v>0</v>
      </c>
      <c r="J72" s="21">
        <f t="shared" si="47"/>
        <v>35407.824655792858</v>
      </c>
      <c r="K72" s="21">
        <f t="shared" si="41"/>
        <v>35407.824655792858</v>
      </c>
      <c r="L72" s="21">
        <f>K72/F72</f>
        <v>309973.763214748</v>
      </c>
      <c r="M72" s="21">
        <f>L72</f>
        <v>309973.763214748</v>
      </c>
      <c r="N72" s="34">
        <f t="shared" si="43"/>
        <v>8.7543859649122808</v>
      </c>
      <c r="O72" s="4"/>
      <c r="Q72" s="30" t="s">
        <v>69</v>
      </c>
      <c r="R72" s="31">
        <f t="shared" si="33"/>
        <v>35407.824655792858</v>
      </c>
      <c r="S72" s="31">
        <f t="shared" si="34"/>
        <v>309973.763214748</v>
      </c>
      <c r="T72" s="38">
        <f t="shared" si="35"/>
        <v>8.7543859649122808</v>
      </c>
      <c r="U72" s="44">
        <v>0.57586384179742911</v>
      </c>
      <c r="V72" s="45">
        <f t="shared" si="48"/>
        <v>0.42413615820257089</v>
      </c>
      <c r="W72" s="31">
        <f t="shared" si="44"/>
        <v>178502.6821412514</v>
      </c>
      <c r="X72" s="31">
        <f>W72</f>
        <v>178502.6821412514</v>
      </c>
      <c r="Y72" s="38">
        <f t="shared" si="45"/>
        <v>5.0413343343318795</v>
      </c>
      <c r="Z72" s="37">
        <f t="shared" si="46"/>
        <v>3.7130516305804013</v>
      </c>
    </row>
    <row r="73" spans="1:26" s="2" customFormat="1" ht="13.2">
      <c r="B73" s="2" t="s">
        <v>70</v>
      </c>
      <c r="D73" s="25">
        <f>SUM(D54:D72)</f>
        <v>110358</v>
      </c>
      <c r="E73" s="25">
        <f>SUM(E54:E72)</f>
        <v>775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73.093961906996469</v>
      </c>
      <c r="F78" s="55">
        <f>$Y$4</f>
        <v>66.183713419524196</v>
      </c>
      <c r="G78" s="55">
        <f>E78-F78</f>
        <v>6.9102484874722734</v>
      </c>
    </row>
    <row r="79" spans="1:26" s="52" customFormat="1" ht="17.399999999999999">
      <c r="C79" s="53" t="s">
        <v>85</v>
      </c>
      <c r="D79" s="54">
        <v>0</v>
      </c>
      <c r="E79" s="55">
        <f>$N$29</f>
        <v>81.485487148402058</v>
      </c>
      <c r="F79" s="55">
        <f>$Y$29</f>
        <v>71.612888286882509</v>
      </c>
      <c r="G79" s="55">
        <f t="shared" ref="G79:G80" si="50">E79-F79</f>
        <v>9.872598861519549</v>
      </c>
    </row>
    <row r="80" spans="1:26" s="52" customFormat="1" ht="17.399999999999999">
      <c r="C80" s="53" t="s">
        <v>86</v>
      </c>
      <c r="D80" s="54">
        <v>0</v>
      </c>
      <c r="E80" s="55">
        <f>$N$54</f>
        <v>77.038716840696068</v>
      </c>
      <c r="F80" s="55">
        <f>$Y$54</f>
        <v>68.031876481107162</v>
      </c>
      <c r="G80" s="55">
        <f t="shared" si="50"/>
        <v>9.0068403595889066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53" workbookViewId="0">
      <selection activeCell="G87" sqref="G87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>
      <c r="A4" s="2">
        <v>1</v>
      </c>
      <c r="B4" s="1">
        <v>0</v>
      </c>
      <c r="C4" s="1">
        <v>1</v>
      </c>
      <c r="D4">
        <v>469</v>
      </c>
      <c r="E4" s="51">
        <v>2</v>
      </c>
      <c r="F4" s="3">
        <f>E4/D4</f>
        <v>4.2643923240938165E-3</v>
      </c>
      <c r="G4" s="2">
        <v>0.3</v>
      </c>
      <c r="H4" s="18">
        <f>C4*F4/(1+(1-G4)*C4*F4)</f>
        <v>4.2517006802721092E-3</v>
      </c>
      <c r="I4" s="18">
        <f>1-H4</f>
        <v>0.99574829931972786</v>
      </c>
      <c r="J4" s="41">
        <v>100000</v>
      </c>
      <c r="K4" s="20">
        <f>J4*H4</f>
        <v>425.1700680272109</v>
      </c>
      <c r="L4" s="20">
        <f>C4*(J5+G4*K4)</f>
        <v>99702.380952380947</v>
      </c>
      <c r="M4" s="5">
        <f t="shared" ref="M4:M20" si="0">L4+M5</f>
        <v>7324199.0902625956</v>
      </c>
      <c r="N4" s="32">
        <f>M4/J4</f>
        <v>73.241990902625957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99702.380952380947</v>
      </c>
      <c r="T4" s="35">
        <f t="shared" ref="T4:T22" si="3">N4</f>
        <v>73.241990902625957</v>
      </c>
      <c r="U4" s="42">
        <v>0.96680194174873568</v>
      </c>
      <c r="V4" s="43">
        <f>1-U4</f>
        <v>3.3198058251264317E-2</v>
      </c>
      <c r="W4" s="29">
        <f>S4*U4</f>
        <v>96392.455501734061</v>
      </c>
      <c r="X4" s="29">
        <f t="shared" ref="X4:X20" si="4">X5+W4</f>
        <v>6617483.2119049001</v>
      </c>
      <c r="Y4" s="40">
        <f>X4/R4</f>
        <v>66.174832119049</v>
      </c>
      <c r="Z4" s="36">
        <f>T4-Y4</f>
        <v>7.0671587835769571</v>
      </c>
    </row>
    <row r="5" spans="1:26" s="2" customFormat="1">
      <c r="A5" s="2">
        <v>2</v>
      </c>
      <c r="B5" s="1" t="s">
        <v>35</v>
      </c>
      <c r="C5" s="1">
        <v>4</v>
      </c>
      <c r="D5">
        <v>2198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99574.829931972781</v>
      </c>
      <c r="K5" s="5">
        <f t="shared" ref="K5:K22" si="8">J5*H5</f>
        <v>0</v>
      </c>
      <c r="L5" s="5">
        <f t="shared" ref="L5:L21" si="9">C5*(J6+G5*K5)</f>
        <v>398299.31972789112</v>
      </c>
      <c r="M5" s="5">
        <f t="shared" si="0"/>
        <v>7224496.709310215</v>
      </c>
      <c r="N5" s="33">
        <f t="shared" ref="N5:N22" si="10">M5/J5</f>
        <v>72.553442614421982</v>
      </c>
      <c r="O5" s="4"/>
      <c r="Q5" s="27" t="s">
        <v>36</v>
      </c>
      <c r="R5" s="29">
        <f t="shared" si="1"/>
        <v>99574.829931972781</v>
      </c>
      <c r="S5" s="29">
        <f t="shared" si="2"/>
        <v>398299.31972789112</v>
      </c>
      <c r="T5" s="35">
        <f t="shared" si="3"/>
        <v>72.553442614421982</v>
      </c>
      <c r="U5" s="42">
        <v>0.96680194174873568</v>
      </c>
      <c r="V5" s="43">
        <f>1-U5</f>
        <v>3.3198058251264317E-2</v>
      </c>
      <c r="W5" s="29">
        <f t="shared" ref="W5:W22" si="11">S5*U5</f>
        <v>385076.55571012566</v>
      </c>
      <c r="X5" s="29">
        <f t="shared" si="4"/>
        <v>6521090.7564031659</v>
      </c>
      <c r="Y5" s="35">
        <f t="shared" ref="Y5:Y22" si="12">X5/R5</f>
        <v>65.489348672332397</v>
      </c>
      <c r="Z5" s="36">
        <f t="shared" ref="Z5:Z22" si="13">T5-Y5</f>
        <v>7.0640939420895847</v>
      </c>
    </row>
    <row r="6" spans="1:26" s="2" customFormat="1">
      <c r="A6" s="2">
        <v>3</v>
      </c>
      <c r="B6" s="1" t="s">
        <v>37</v>
      </c>
      <c r="C6" s="1">
        <v>5</v>
      </c>
      <c r="D6">
        <v>3271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99574.829931972781</v>
      </c>
      <c r="K6" s="5">
        <f t="shared" si="8"/>
        <v>0</v>
      </c>
      <c r="L6" s="5">
        <f t="shared" si="9"/>
        <v>497874.14965986391</v>
      </c>
      <c r="M6" s="5">
        <f t="shared" si="0"/>
        <v>6826197.3895823238</v>
      </c>
      <c r="N6" s="33">
        <f t="shared" si="10"/>
        <v>68.553442614421982</v>
      </c>
      <c r="O6" s="4"/>
      <c r="Q6" s="27" t="s">
        <v>38</v>
      </c>
      <c r="R6" s="29">
        <f t="shared" si="1"/>
        <v>99574.829931972781</v>
      </c>
      <c r="S6" s="29">
        <f t="shared" si="2"/>
        <v>497874.14965986391</v>
      </c>
      <c r="T6" s="35">
        <f t="shared" si="3"/>
        <v>68.553442614421982</v>
      </c>
      <c r="U6" s="42">
        <v>0.96680194174873568</v>
      </c>
      <c r="V6" s="43">
        <f>1-U6</f>
        <v>3.3198058251264317E-2</v>
      </c>
      <c r="W6" s="29">
        <f t="shared" si="11"/>
        <v>481345.69463765703</v>
      </c>
      <c r="X6" s="29">
        <f t="shared" si="4"/>
        <v>6136014.2006930402</v>
      </c>
      <c r="Y6" s="35">
        <f t="shared" si="12"/>
        <v>61.622140905337453</v>
      </c>
      <c r="Z6" s="36">
        <f t="shared" si="13"/>
        <v>6.9313017090845293</v>
      </c>
    </row>
    <row r="7" spans="1:26" s="2" customFormat="1">
      <c r="A7" s="2">
        <v>4</v>
      </c>
      <c r="B7" s="1" t="s">
        <v>39</v>
      </c>
      <c r="C7" s="1">
        <v>5</v>
      </c>
      <c r="D7">
        <v>3410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99574.829931972781</v>
      </c>
      <c r="K7" s="5">
        <f t="shared" si="8"/>
        <v>0</v>
      </c>
      <c r="L7" s="5">
        <f t="shared" si="9"/>
        <v>497874.14965986391</v>
      </c>
      <c r="M7" s="5">
        <f t="shared" si="0"/>
        <v>6328323.2399224602</v>
      </c>
      <c r="N7" s="33">
        <f t="shared" si="10"/>
        <v>63.553442614421982</v>
      </c>
      <c r="O7" s="4"/>
      <c r="Q7" s="27" t="s">
        <v>40</v>
      </c>
      <c r="R7" s="29">
        <f t="shared" si="1"/>
        <v>99574.829931972781</v>
      </c>
      <c r="S7" s="29">
        <f t="shared" si="2"/>
        <v>497874.14965986391</v>
      </c>
      <c r="T7" s="35">
        <f t="shared" si="3"/>
        <v>63.553442614421982</v>
      </c>
      <c r="U7" s="42">
        <v>0.96680194174873568</v>
      </c>
      <c r="V7" s="43">
        <f>1-U7</f>
        <v>3.3198058251264317E-2</v>
      </c>
      <c r="W7" s="29">
        <f t="shared" si="11"/>
        <v>481345.69463765703</v>
      </c>
      <c r="X7" s="29">
        <f t="shared" si="4"/>
        <v>5654668.506055383</v>
      </c>
      <c r="Y7" s="35">
        <f t="shared" si="12"/>
        <v>56.788131196593774</v>
      </c>
      <c r="Z7" s="36">
        <f t="shared" si="13"/>
        <v>6.7653114178282081</v>
      </c>
    </row>
    <row r="8" spans="1:26" s="2" customFormat="1">
      <c r="A8" s="2">
        <v>5</v>
      </c>
      <c r="B8" s="1" t="s">
        <v>41</v>
      </c>
      <c r="C8" s="1">
        <v>5</v>
      </c>
      <c r="D8">
        <v>3643</v>
      </c>
      <c r="E8" s="51">
        <v>8</v>
      </c>
      <c r="F8" s="3">
        <f t="shared" si="5"/>
        <v>2.1959923140269007E-3</v>
      </c>
      <c r="G8" s="2">
        <v>0.5</v>
      </c>
      <c r="H8" s="3">
        <f t="shared" si="6"/>
        <v>1.0920010920010919E-2</v>
      </c>
      <c r="I8" s="3">
        <f t="shared" si="7"/>
        <v>0.98907998907998906</v>
      </c>
      <c r="J8" s="5">
        <f t="shared" si="14"/>
        <v>99574.829931972781</v>
      </c>
      <c r="K8" s="5">
        <f t="shared" si="8"/>
        <v>1087.3582302153729</v>
      </c>
      <c r="L8" s="5">
        <f t="shared" si="9"/>
        <v>495155.75408432545</v>
      </c>
      <c r="M8" s="5">
        <f t="shared" si="0"/>
        <v>5830449.0902625965</v>
      </c>
      <c r="N8" s="33">
        <f t="shared" si="10"/>
        <v>58.553442614421982</v>
      </c>
      <c r="O8" s="4"/>
      <c r="Q8" s="27" t="s">
        <v>42</v>
      </c>
      <c r="R8" s="29">
        <f t="shared" si="1"/>
        <v>99574.829931972781</v>
      </c>
      <c r="S8" s="29">
        <f t="shared" si="2"/>
        <v>495155.75408432545</v>
      </c>
      <c r="T8" s="35">
        <f t="shared" si="3"/>
        <v>58.553442614421982</v>
      </c>
      <c r="U8" s="42">
        <v>0.96680194174873568</v>
      </c>
      <c r="V8" s="43">
        <f>1-U8</f>
        <v>3.3198058251264317E-2</v>
      </c>
      <c r="W8" s="29">
        <f t="shared" si="11"/>
        <v>478717.5445167853</v>
      </c>
      <c r="X8" s="29">
        <f t="shared" si="4"/>
        <v>5173322.8114177259</v>
      </c>
      <c r="Y8" s="35">
        <f t="shared" si="12"/>
        <v>51.954121487850095</v>
      </c>
      <c r="Z8" s="36">
        <f t="shared" si="13"/>
        <v>6.599321126571887</v>
      </c>
    </row>
    <row r="9" spans="1:26" s="2" customFormat="1">
      <c r="A9" s="2">
        <v>6</v>
      </c>
      <c r="B9" s="1" t="s">
        <v>43</v>
      </c>
      <c r="C9" s="1">
        <v>5</v>
      </c>
      <c r="D9">
        <v>3887</v>
      </c>
      <c r="E9" s="51">
        <v>15</v>
      </c>
      <c r="F9" s="3">
        <f t="shared" si="5"/>
        <v>3.8590172369436584E-3</v>
      </c>
      <c r="G9" s="2">
        <v>0.5</v>
      </c>
      <c r="H9" s="3">
        <f t="shared" si="6"/>
        <v>1.9110714740731307E-2</v>
      </c>
      <c r="I9" s="3">
        <f t="shared" si="7"/>
        <v>0.98088928525926866</v>
      </c>
      <c r="J9" s="5">
        <f t="shared" si="14"/>
        <v>98487.4717017574</v>
      </c>
      <c r="K9" s="5">
        <f t="shared" si="8"/>
        <v>1882.1659772281325</v>
      </c>
      <c r="L9" s="5">
        <f t="shared" si="9"/>
        <v>487731.94356571662</v>
      </c>
      <c r="M9" s="5">
        <f t="shared" si="0"/>
        <v>5335293.3361782711</v>
      </c>
      <c r="N9" s="33">
        <f t="shared" si="10"/>
        <v>54.172304801718944</v>
      </c>
      <c r="O9" s="4"/>
      <c r="Q9" s="27" t="s">
        <v>44</v>
      </c>
      <c r="R9" s="29">
        <f t="shared" si="1"/>
        <v>98487.4717017574</v>
      </c>
      <c r="S9" s="29">
        <f t="shared" si="2"/>
        <v>487731.94356571662</v>
      </c>
      <c r="T9" s="35">
        <f t="shared" si="3"/>
        <v>54.172304801718944</v>
      </c>
      <c r="U9" s="42">
        <v>0.9555940589531835</v>
      </c>
      <c r="V9" s="43">
        <f t="shared" ref="V9:V22" si="15">1-U9</f>
        <v>4.4405941046816499E-2</v>
      </c>
      <c r="W9" s="29">
        <f t="shared" si="11"/>
        <v>466073.74763308815</v>
      </c>
      <c r="X9" s="29">
        <f t="shared" si="4"/>
        <v>4694605.2669009408</v>
      </c>
      <c r="Y9" s="35">
        <f t="shared" si="12"/>
        <v>47.66702998648681</v>
      </c>
      <c r="Z9" s="36">
        <f t="shared" si="13"/>
        <v>6.5052748152321342</v>
      </c>
    </row>
    <row r="10" spans="1:26" s="2" customFormat="1">
      <c r="A10" s="2">
        <v>7</v>
      </c>
      <c r="B10" s="1" t="s">
        <v>45</v>
      </c>
      <c r="C10" s="1">
        <v>5</v>
      </c>
      <c r="D10">
        <v>4242</v>
      </c>
      <c r="E10" s="51">
        <v>10</v>
      </c>
      <c r="F10" s="3">
        <f t="shared" si="5"/>
        <v>2.3573785950023575E-3</v>
      </c>
      <c r="G10" s="2">
        <v>0.5</v>
      </c>
      <c r="H10" s="3">
        <f t="shared" si="6"/>
        <v>1.1717834544176235E-2</v>
      </c>
      <c r="I10" s="3">
        <f t="shared" si="7"/>
        <v>0.98828216545582381</v>
      </c>
      <c r="J10" s="5">
        <f t="shared" si="14"/>
        <v>96605.305724529258</v>
      </c>
      <c r="K10" s="5">
        <f t="shared" si="8"/>
        <v>1132.0049885695951</v>
      </c>
      <c r="L10" s="5">
        <f t="shared" si="9"/>
        <v>480196.51615122228</v>
      </c>
      <c r="M10" s="5">
        <f t="shared" si="0"/>
        <v>4847561.3926125541</v>
      </c>
      <c r="N10" s="33">
        <f t="shared" si="10"/>
        <v>50.179038886698535</v>
      </c>
      <c r="O10" s="4"/>
      <c r="Q10" s="27" t="s">
        <v>46</v>
      </c>
      <c r="R10" s="29">
        <f t="shared" si="1"/>
        <v>96605.305724529258</v>
      </c>
      <c r="S10" s="29">
        <f t="shared" si="2"/>
        <v>480196.51615122228</v>
      </c>
      <c r="T10" s="35">
        <f t="shared" si="3"/>
        <v>50.179038886698535</v>
      </c>
      <c r="U10" s="42">
        <v>0.96363095511775332</v>
      </c>
      <c r="V10" s="43">
        <f t="shared" si="15"/>
        <v>3.6369044882246682E-2</v>
      </c>
      <c r="W10" s="29">
        <f t="shared" si="11"/>
        <v>462732.22750301997</v>
      </c>
      <c r="X10" s="29">
        <f t="shared" si="4"/>
        <v>4228531.5192678524</v>
      </c>
      <c r="Y10" s="35">
        <f t="shared" si="12"/>
        <v>43.77121409175539</v>
      </c>
      <c r="Z10" s="36">
        <f t="shared" si="13"/>
        <v>6.4078247949431457</v>
      </c>
    </row>
    <row r="11" spans="1:26" s="2" customFormat="1">
      <c r="A11" s="2">
        <v>8</v>
      </c>
      <c r="B11" s="1" t="s">
        <v>47</v>
      </c>
      <c r="C11" s="1">
        <v>5</v>
      </c>
      <c r="D11">
        <v>3807</v>
      </c>
      <c r="E11" s="51">
        <v>6</v>
      </c>
      <c r="F11" s="3">
        <f t="shared" si="5"/>
        <v>1.5760441292356187E-3</v>
      </c>
      <c r="G11" s="2">
        <v>0.5</v>
      </c>
      <c r="H11" s="3">
        <f t="shared" si="6"/>
        <v>7.849293563579279E-3</v>
      </c>
      <c r="I11" s="3">
        <f t="shared" si="7"/>
        <v>0.99215070643642067</v>
      </c>
      <c r="J11" s="5">
        <f t="shared" si="14"/>
        <v>95473.300735959667</v>
      </c>
      <c r="K11" s="5">
        <f t="shared" si="8"/>
        <v>749.39796496043709</v>
      </c>
      <c r="L11" s="5">
        <f t="shared" si="9"/>
        <v>475493.0087673972</v>
      </c>
      <c r="M11" s="5">
        <f t="shared" si="0"/>
        <v>4367364.8764613317</v>
      </c>
      <c r="N11" s="33">
        <f t="shared" si="10"/>
        <v>45.744358294887988</v>
      </c>
      <c r="O11" s="4"/>
      <c r="Q11" s="27" t="s">
        <v>48</v>
      </c>
      <c r="R11" s="29">
        <f t="shared" si="1"/>
        <v>95473.300735959667</v>
      </c>
      <c r="S11" s="29">
        <f t="shared" si="2"/>
        <v>475493.0087673972</v>
      </c>
      <c r="T11" s="35">
        <f t="shared" si="3"/>
        <v>45.744358294887988</v>
      </c>
      <c r="U11" s="42">
        <v>0.96005435016735896</v>
      </c>
      <c r="V11" s="43">
        <f t="shared" si="15"/>
        <v>3.9945649832641039E-2</v>
      </c>
      <c r="W11" s="29">
        <f t="shared" si="11"/>
        <v>456499.13154130586</v>
      </c>
      <c r="X11" s="29">
        <f t="shared" si="4"/>
        <v>3765799.2917648326</v>
      </c>
      <c r="Y11" s="35">
        <f t="shared" si="12"/>
        <v>39.443480666699713</v>
      </c>
      <c r="Z11" s="36">
        <f t="shared" si="13"/>
        <v>6.3008776281882746</v>
      </c>
    </row>
    <row r="12" spans="1:26" s="2" customFormat="1">
      <c r="A12" s="2">
        <v>9</v>
      </c>
      <c r="B12" s="1" t="s">
        <v>49</v>
      </c>
      <c r="C12" s="1">
        <v>5</v>
      </c>
      <c r="D12">
        <v>4172</v>
      </c>
      <c r="E12" s="51">
        <v>19</v>
      </c>
      <c r="F12" s="3">
        <f t="shared" si="5"/>
        <v>4.5541706615532121E-3</v>
      </c>
      <c r="G12" s="2">
        <v>0.5</v>
      </c>
      <c r="H12" s="3">
        <f t="shared" si="6"/>
        <v>2.2514515937907334E-2</v>
      </c>
      <c r="I12" s="3">
        <f t="shared" si="7"/>
        <v>0.97748548406209268</v>
      </c>
      <c r="J12" s="5">
        <f t="shared" si="14"/>
        <v>94723.902770999222</v>
      </c>
      <c r="K12" s="5">
        <f t="shared" si="8"/>
        <v>2132.6628186384469</v>
      </c>
      <c r="L12" s="5">
        <f t="shared" si="9"/>
        <v>468287.85680839996</v>
      </c>
      <c r="M12" s="5">
        <f t="shared" si="0"/>
        <v>3891871.8676939341</v>
      </c>
      <c r="N12" s="33">
        <f t="shared" si="10"/>
        <v>41.086481382663997</v>
      </c>
      <c r="O12" s="4"/>
      <c r="Q12" s="27" t="s">
        <v>50</v>
      </c>
      <c r="R12" s="29">
        <f t="shared" si="1"/>
        <v>94723.902770999222</v>
      </c>
      <c r="S12" s="29">
        <f t="shared" si="2"/>
        <v>468287.85680839996</v>
      </c>
      <c r="T12" s="35">
        <f t="shared" si="3"/>
        <v>41.086481382663997</v>
      </c>
      <c r="U12" s="42">
        <v>0.94127750867207383</v>
      </c>
      <c r="V12" s="43">
        <f t="shared" si="15"/>
        <v>5.8722491327926174E-2</v>
      </c>
      <c r="W12" s="29">
        <f t="shared" si="11"/>
        <v>440788.82719799556</v>
      </c>
      <c r="X12" s="29">
        <f t="shared" si="4"/>
        <v>3309300.1602235269</v>
      </c>
      <c r="Y12" s="35">
        <f t="shared" si="12"/>
        <v>34.936273352502809</v>
      </c>
      <c r="Z12" s="36">
        <f t="shared" si="13"/>
        <v>6.1502080301611883</v>
      </c>
    </row>
    <row r="13" spans="1:26" s="2" customFormat="1">
      <c r="A13" s="2">
        <v>10</v>
      </c>
      <c r="B13" s="1" t="s">
        <v>51</v>
      </c>
      <c r="C13" s="1">
        <v>5</v>
      </c>
      <c r="D13">
        <v>4674</v>
      </c>
      <c r="E13" s="51">
        <v>25</v>
      </c>
      <c r="F13" s="3">
        <f t="shared" si="5"/>
        <v>5.3487376979032952E-3</v>
      </c>
      <c r="G13" s="2">
        <v>0.5</v>
      </c>
      <c r="H13" s="3">
        <f t="shared" si="6"/>
        <v>2.6390794890742111E-2</v>
      </c>
      <c r="I13" s="3">
        <f t="shared" si="7"/>
        <v>0.97360920510925786</v>
      </c>
      <c r="J13" s="5">
        <f t="shared" si="14"/>
        <v>92591.239952360775</v>
      </c>
      <c r="K13" s="5">
        <f t="shared" si="8"/>
        <v>2443.5564222622397</v>
      </c>
      <c r="L13" s="5">
        <f t="shared" si="9"/>
        <v>456847.30870614824</v>
      </c>
      <c r="M13" s="5">
        <f t="shared" si="0"/>
        <v>3423584.0108855343</v>
      </c>
      <c r="N13" s="33">
        <f t="shared" si="10"/>
        <v>36.975247471002724</v>
      </c>
      <c r="O13" s="4"/>
      <c r="Q13" s="27" t="s">
        <v>52</v>
      </c>
      <c r="R13" s="29">
        <f t="shared" si="1"/>
        <v>92591.239952360775</v>
      </c>
      <c r="S13" s="29">
        <f t="shared" si="2"/>
        <v>456847.30870614824</v>
      </c>
      <c r="T13" s="35">
        <f t="shared" si="3"/>
        <v>36.975247471002724</v>
      </c>
      <c r="U13" s="42">
        <v>0.95386474178345915</v>
      </c>
      <c r="V13" s="43">
        <f t="shared" si="15"/>
        <v>4.6135258216540853E-2</v>
      </c>
      <c r="W13" s="29">
        <f t="shared" si="11"/>
        <v>435770.54015345831</v>
      </c>
      <c r="X13" s="29">
        <f t="shared" si="4"/>
        <v>2868511.3330255314</v>
      </c>
      <c r="Y13" s="35">
        <f t="shared" si="12"/>
        <v>30.980374973932875</v>
      </c>
      <c r="Z13" s="36">
        <f t="shared" si="13"/>
        <v>5.9948724970698493</v>
      </c>
    </row>
    <row r="14" spans="1:26" s="2" customFormat="1">
      <c r="A14" s="2">
        <v>11</v>
      </c>
      <c r="B14" s="1" t="s">
        <v>53</v>
      </c>
      <c r="C14" s="1">
        <v>5</v>
      </c>
      <c r="D14">
        <v>4835</v>
      </c>
      <c r="E14" s="51">
        <v>47</v>
      </c>
      <c r="F14" s="3">
        <f t="shared" si="5"/>
        <v>9.7207859358841783E-3</v>
      </c>
      <c r="G14" s="2">
        <v>0.5</v>
      </c>
      <c r="H14" s="3">
        <f t="shared" si="6"/>
        <v>4.745078243311459E-2</v>
      </c>
      <c r="I14" s="3">
        <f t="shared" si="7"/>
        <v>0.95254921756688538</v>
      </c>
      <c r="J14" s="5">
        <f t="shared" si="14"/>
        <v>90147.683530098526</v>
      </c>
      <c r="K14" s="5">
        <f t="shared" si="8"/>
        <v>4277.5781180359727</v>
      </c>
      <c r="L14" s="5">
        <f t="shared" si="9"/>
        <v>440044.47235540266</v>
      </c>
      <c r="M14" s="5">
        <f t="shared" si="0"/>
        <v>2966736.7021793863</v>
      </c>
      <c r="N14" s="33">
        <f t="shared" si="10"/>
        <v>32.909738620059514</v>
      </c>
      <c r="O14" s="4"/>
      <c r="Q14" s="27" t="s">
        <v>54</v>
      </c>
      <c r="R14" s="29">
        <f t="shared" si="1"/>
        <v>90147.683530098526</v>
      </c>
      <c r="S14" s="29">
        <f t="shared" si="2"/>
        <v>440044.47235540266</v>
      </c>
      <c r="T14" s="35">
        <f t="shared" si="3"/>
        <v>32.909738620059514</v>
      </c>
      <c r="U14" s="42">
        <v>0.94210046609890041</v>
      </c>
      <c r="V14" s="43">
        <f t="shared" si="15"/>
        <v>5.7899533901099587E-2</v>
      </c>
      <c r="W14" s="29">
        <f t="shared" si="11"/>
        <v>414566.10251026956</v>
      </c>
      <c r="X14" s="29">
        <f t="shared" si="4"/>
        <v>2432740.7928720731</v>
      </c>
      <c r="Y14" s="35">
        <f t="shared" si="12"/>
        <v>26.986170887683755</v>
      </c>
      <c r="Z14" s="36">
        <f t="shared" si="13"/>
        <v>5.9235677323757585</v>
      </c>
    </row>
    <row r="15" spans="1:26" s="2" customFormat="1">
      <c r="A15" s="2">
        <v>12</v>
      </c>
      <c r="B15" s="1" t="s">
        <v>55</v>
      </c>
      <c r="C15" s="1">
        <v>5</v>
      </c>
      <c r="D15">
        <v>4662</v>
      </c>
      <c r="E15" s="51">
        <v>28</v>
      </c>
      <c r="F15" s="3">
        <f t="shared" si="5"/>
        <v>6.006006006006006E-3</v>
      </c>
      <c r="G15" s="2">
        <v>0.5</v>
      </c>
      <c r="H15" s="3">
        <f t="shared" si="6"/>
        <v>2.9585798816568046E-2</v>
      </c>
      <c r="I15" s="3">
        <f t="shared" si="7"/>
        <v>0.97041420118343191</v>
      </c>
      <c r="J15" s="5">
        <f t="shared" si="14"/>
        <v>85870.105412062549</v>
      </c>
      <c r="K15" s="5">
        <f t="shared" si="8"/>
        <v>2540.5356630787733</v>
      </c>
      <c r="L15" s="5">
        <f t="shared" si="9"/>
        <v>422999.18790261581</v>
      </c>
      <c r="M15" s="5">
        <f t="shared" si="0"/>
        <v>2526692.2298239837</v>
      </c>
      <c r="N15" s="33">
        <f t="shared" si="10"/>
        <v>29.424585164990937</v>
      </c>
      <c r="O15" s="4"/>
      <c r="Q15" s="27" t="s">
        <v>56</v>
      </c>
      <c r="R15" s="29">
        <f t="shared" si="1"/>
        <v>85870.105412062549</v>
      </c>
      <c r="S15" s="29">
        <f t="shared" si="2"/>
        <v>422999.18790261581</v>
      </c>
      <c r="T15" s="35">
        <f t="shared" si="3"/>
        <v>29.424585164990937</v>
      </c>
      <c r="U15" s="42">
        <v>0.91645683631107144</v>
      </c>
      <c r="V15" s="43">
        <f t="shared" si="15"/>
        <v>8.3543163688928557E-2</v>
      </c>
      <c r="W15" s="29">
        <f t="shared" si="11"/>
        <v>387660.49750738376</v>
      </c>
      <c r="X15" s="29">
        <f t="shared" si="4"/>
        <v>2018174.6903618036</v>
      </c>
      <c r="Y15" s="35">
        <f t="shared" si="12"/>
        <v>23.502646010241207</v>
      </c>
      <c r="Z15" s="36">
        <f t="shared" si="13"/>
        <v>5.9219391547497295</v>
      </c>
    </row>
    <row r="16" spans="1:26" s="2" customFormat="1">
      <c r="A16" s="2">
        <v>13</v>
      </c>
      <c r="B16" s="1" t="s">
        <v>57</v>
      </c>
      <c r="C16" s="1">
        <v>5</v>
      </c>
      <c r="D16">
        <v>3764</v>
      </c>
      <c r="E16" s="51">
        <v>49</v>
      </c>
      <c r="F16" s="3">
        <f t="shared" si="5"/>
        <v>1.3018065887353878E-2</v>
      </c>
      <c r="G16" s="2">
        <v>0.5</v>
      </c>
      <c r="H16" s="3">
        <f t="shared" si="6"/>
        <v>6.3038723787469428E-2</v>
      </c>
      <c r="I16" s="3">
        <f t="shared" si="7"/>
        <v>0.93696127621253056</v>
      </c>
      <c r="J16" s="5">
        <f t="shared" si="14"/>
        <v>83329.569748983777</v>
      </c>
      <c r="K16" s="5">
        <f t="shared" si="8"/>
        <v>5252.9897307348565</v>
      </c>
      <c r="L16" s="5">
        <f t="shared" si="9"/>
        <v>403515.37441808172</v>
      </c>
      <c r="M16" s="5">
        <f t="shared" si="0"/>
        <v>2103693.0419213679</v>
      </c>
      <c r="N16" s="33">
        <f t="shared" si="10"/>
        <v>25.245456663923587</v>
      </c>
      <c r="O16" s="4"/>
      <c r="Q16" s="27" t="s">
        <v>58</v>
      </c>
      <c r="R16" s="29">
        <f t="shared" si="1"/>
        <v>83329.569748983777</v>
      </c>
      <c r="S16" s="29">
        <f t="shared" si="2"/>
        <v>403515.37441808172</v>
      </c>
      <c r="T16" s="35">
        <f t="shared" si="3"/>
        <v>25.245456663923587</v>
      </c>
      <c r="U16" s="42">
        <v>0.8859396016463057</v>
      </c>
      <c r="V16" s="43">
        <f t="shared" si="15"/>
        <v>0.1140603983536943</v>
      </c>
      <c r="W16" s="29">
        <f t="shared" si="11"/>
        <v>357490.2500701152</v>
      </c>
      <c r="X16" s="29">
        <f t="shared" si="4"/>
        <v>1630514.1928544198</v>
      </c>
      <c r="Y16" s="35">
        <f t="shared" si="12"/>
        <v>19.567054021352419</v>
      </c>
      <c r="Z16" s="36">
        <f t="shared" si="13"/>
        <v>5.678402642571168</v>
      </c>
    </row>
    <row r="17" spans="1:26" s="2" customFormat="1">
      <c r="A17" s="2">
        <v>14</v>
      </c>
      <c r="B17" s="1" t="s">
        <v>59</v>
      </c>
      <c r="C17" s="1">
        <v>5</v>
      </c>
      <c r="D17">
        <v>2912</v>
      </c>
      <c r="E17" s="51">
        <v>44</v>
      </c>
      <c r="F17" s="3">
        <f t="shared" si="5"/>
        <v>1.510989010989011E-2</v>
      </c>
      <c r="G17" s="2">
        <v>0.5</v>
      </c>
      <c r="H17" s="3">
        <f t="shared" si="6"/>
        <v>7.2799470549305079E-2</v>
      </c>
      <c r="I17" s="3">
        <f t="shared" si="7"/>
        <v>0.92720052945069487</v>
      </c>
      <c r="J17" s="5">
        <f t="shared" si="14"/>
        <v>78076.580018248918</v>
      </c>
      <c r="K17" s="5">
        <f t="shared" si="8"/>
        <v>5683.9336876289735</v>
      </c>
      <c r="L17" s="5">
        <f t="shared" si="9"/>
        <v>376173.06587217213</v>
      </c>
      <c r="M17" s="5">
        <f t="shared" si="0"/>
        <v>1700177.6675032859</v>
      </c>
      <c r="N17" s="33">
        <f t="shared" si="10"/>
        <v>21.77577023873102</v>
      </c>
      <c r="O17" s="4"/>
      <c r="Q17" s="27" t="s">
        <v>60</v>
      </c>
      <c r="R17" s="29">
        <f t="shared" si="1"/>
        <v>78076.580018248918</v>
      </c>
      <c r="S17" s="29">
        <f t="shared" si="2"/>
        <v>376173.06587217213</v>
      </c>
      <c r="T17" s="35">
        <f t="shared" si="3"/>
        <v>21.77577023873102</v>
      </c>
      <c r="U17" s="42">
        <v>0.85631920960893304</v>
      </c>
      <c r="V17" s="43">
        <f t="shared" si="15"/>
        <v>0.14368079039106696</v>
      </c>
      <c r="W17" s="29">
        <f t="shared" si="11"/>
        <v>322124.22244382754</v>
      </c>
      <c r="X17" s="29">
        <f t="shared" si="4"/>
        <v>1273023.9427843047</v>
      </c>
      <c r="Y17" s="35">
        <f t="shared" si="12"/>
        <v>16.304811794865497</v>
      </c>
      <c r="Z17" s="36">
        <f t="shared" si="13"/>
        <v>5.4709584438655234</v>
      </c>
    </row>
    <row r="18" spans="1:26" s="2" customFormat="1">
      <c r="A18" s="2">
        <v>15</v>
      </c>
      <c r="B18" s="1" t="s">
        <v>61</v>
      </c>
      <c r="C18" s="1">
        <v>5</v>
      </c>
      <c r="D18">
        <v>2003</v>
      </c>
      <c r="E18" s="51">
        <v>51</v>
      </c>
      <c r="F18" s="3">
        <f t="shared" si="5"/>
        <v>2.5461807289066399E-2</v>
      </c>
      <c r="G18" s="2">
        <v>0.5</v>
      </c>
      <c r="H18" s="3">
        <f t="shared" si="6"/>
        <v>0.11969021356489085</v>
      </c>
      <c r="I18" s="3">
        <f t="shared" si="7"/>
        <v>0.88030978643510915</v>
      </c>
      <c r="J18" s="5">
        <f t="shared" si="14"/>
        <v>72392.646330619944</v>
      </c>
      <c r="K18" s="5">
        <f t="shared" si="8"/>
        <v>8664.6912998395128</v>
      </c>
      <c r="L18" s="5">
        <f t="shared" si="9"/>
        <v>340301.503403501</v>
      </c>
      <c r="M18" s="5">
        <f t="shared" si="0"/>
        <v>1324004.6016311138</v>
      </c>
      <c r="N18" s="33">
        <f t="shared" si="10"/>
        <v>18.289214011936171</v>
      </c>
      <c r="O18" s="4"/>
      <c r="Q18" s="27" t="s">
        <v>62</v>
      </c>
      <c r="R18" s="29">
        <f t="shared" si="1"/>
        <v>72392.646330619944</v>
      </c>
      <c r="S18" s="29">
        <f t="shared" si="2"/>
        <v>340301.503403501</v>
      </c>
      <c r="T18" s="35">
        <f t="shared" si="3"/>
        <v>18.289214011936171</v>
      </c>
      <c r="U18" s="42">
        <v>0.77613843304153718</v>
      </c>
      <c r="V18" s="43">
        <f t="shared" si="15"/>
        <v>0.22386156695846282</v>
      </c>
      <c r="W18" s="29">
        <f t="shared" si="11"/>
        <v>264121.07561327261</v>
      </c>
      <c r="X18" s="29">
        <f t="shared" si="4"/>
        <v>950899.72034047707</v>
      </c>
      <c r="Y18" s="35">
        <f t="shared" si="12"/>
        <v>13.135308191355268</v>
      </c>
      <c r="Z18" s="36">
        <f t="shared" si="13"/>
        <v>5.1539058205809027</v>
      </c>
    </row>
    <row r="19" spans="1:26" s="2" customFormat="1">
      <c r="A19" s="2">
        <v>16</v>
      </c>
      <c r="B19" s="1" t="s">
        <v>63</v>
      </c>
      <c r="C19" s="1">
        <v>5</v>
      </c>
      <c r="D19">
        <v>1429</v>
      </c>
      <c r="E19" s="51">
        <v>57</v>
      </c>
      <c r="F19" s="3">
        <f t="shared" si="5"/>
        <v>3.9888033589923023E-2</v>
      </c>
      <c r="G19" s="2">
        <v>0.5</v>
      </c>
      <c r="H19" s="3">
        <f t="shared" si="6"/>
        <v>0.18135539293668468</v>
      </c>
      <c r="I19" s="3">
        <f t="shared" si="7"/>
        <v>0.81864460706331532</v>
      </c>
      <c r="J19" s="5">
        <f t="shared" si="14"/>
        <v>63727.955030780431</v>
      </c>
      <c r="K19" s="5">
        <f t="shared" si="8"/>
        <v>11557.408325658556</v>
      </c>
      <c r="L19" s="5">
        <f t="shared" si="9"/>
        <v>289746.25433975575</v>
      </c>
      <c r="M19" s="5">
        <f t="shared" si="0"/>
        <v>983703.09822761267</v>
      </c>
      <c r="N19" s="33">
        <f t="shared" si="10"/>
        <v>15.43597464805652</v>
      </c>
      <c r="O19" s="4"/>
      <c r="Q19" s="27" t="s">
        <v>64</v>
      </c>
      <c r="R19" s="29">
        <f t="shared" si="1"/>
        <v>63727.955030780431</v>
      </c>
      <c r="S19" s="29">
        <f t="shared" si="2"/>
        <v>289746.25433975575</v>
      </c>
      <c r="T19" s="35">
        <f t="shared" si="3"/>
        <v>15.43597464805652</v>
      </c>
      <c r="U19" s="42">
        <v>0.73716277889453141</v>
      </c>
      <c r="V19" s="43">
        <f t="shared" si="15"/>
        <v>0.26283722110546859</v>
      </c>
      <c r="W19" s="29">
        <f t="shared" si="11"/>
        <v>213590.15402337603</v>
      </c>
      <c r="X19" s="29">
        <f t="shared" si="4"/>
        <v>686778.64472720446</v>
      </c>
      <c r="Y19" s="35">
        <f t="shared" si="12"/>
        <v>10.776724977217491</v>
      </c>
      <c r="Z19" s="36">
        <f t="shared" si="13"/>
        <v>4.6592496708390296</v>
      </c>
    </row>
    <row r="20" spans="1:26" s="2" customFormat="1">
      <c r="A20" s="2">
        <v>17</v>
      </c>
      <c r="B20" s="1" t="s">
        <v>65</v>
      </c>
      <c r="C20" s="1">
        <v>5</v>
      </c>
      <c r="D20">
        <v>910</v>
      </c>
      <c r="E20" s="51">
        <v>47</v>
      </c>
      <c r="F20" s="3">
        <f t="shared" si="5"/>
        <v>5.1648351648351645E-2</v>
      </c>
      <c r="G20" s="2">
        <v>0.5</v>
      </c>
      <c r="H20" s="3">
        <f t="shared" si="6"/>
        <v>0.22871046228710459</v>
      </c>
      <c r="I20" s="3">
        <f t="shared" si="7"/>
        <v>0.77128953771289543</v>
      </c>
      <c r="J20" s="5">
        <f t="shared" si="14"/>
        <v>52170.546705121873</v>
      </c>
      <c r="K20" s="5">
        <f t="shared" si="8"/>
        <v>11931.949854699405</v>
      </c>
      <c r="L20" s="5">
        <f t="shared" si="9"/>
        <v>231022.85888886085</v>
      </c>
      <c r="M20" s="5">
        <f t="shared" si="0"/>
        <v>693956.84388785693</v>
      </c>
      <c r="N20" s="33">
        <f t="shared" si="10"/>
        <v>13.301697753144827</v>
      </c>
      <c r="O20" s="4"/>
      <c r="Q20" s="27" t="s">
        <v>66</v>
      </c>
      <c r="R20" s="29">
        <f t="shared" si="1"/>
        <v>52170.546705121873</v>
      </c>
      <c r="S20" s="29">
        <f t="shared" si="2"/>
        <v>231022.85888886085</v>
      </c>
      <c r="T20" s="35">
        <f t="shared" si="3"/>
        <v>13.301697753144827</v>
      </c>
      <c r="U20" s="42">
        <v>0.7271372759570951</v>
      </c>
      <c r="V20" s="43">
        <f t="shared" si="15"/>
        <v>0.2728627240429049</v>
      </c>
      <c r="W20" s="29">
        <f t="shared" si="11"/>
        <v>167985.33229626666</v>
      </c>
      <c r="X20" s="29">
        <f t="shared" si="4"/>
        <v>473188.4907038284</v>
      </c>
      <c r="Y20" s="35">
        <f t="shared" si="12"/>
        <v>9.0700312837122876</v>
      </c>
      <c r="Z20" s="36">
        <f t="shared" si="13"/>
        <v>4.2316664694325397</v>
      </c>
    </row>
    <row r="21" spans="1:26" s="2" customFormat="1">
      <c r="A21" s="2">
        <v>18</v>
      </c>
      <c r="B21" s="1" t="s">
        <v>67</v>
      </c>
      <c r="C21" s="1">
        <v>5</v>
      </c>
      <c r="D21">
        <v>545</v>
      </c>
      <c r="E21" s="51">
        <v>39</v>
      </c>
      <c r="F21" s="3">
        <f t="shared" si="5"/>
        <v>7.155963302752294E-2</v>
      </c>
      <c r="G21" s="2">
        <v>0.5</v>
      </c>
      <c r="H21" s="3">
        <f t="shared" si="6"/>
        <v>0.30350194552529186</v>
      </c>
      <c r="I21" s="3">
        <f t="shared" si="7"/>
        <v>0.69649805447470814</v>
      </c>
      <c r="J21" s="5">
        <f t="shared" si="14"/>
        <v>40238.596850422473</v>
      </c>
      <c r="K21" s="5">
        <f t="shared" si="8"/>
        <v>12212.492429311102</v>
      </c>
      <c r="L21" s="5">
        <f t="shared" si="9"/>
        <v>170661.7531788346</v>
      </c>
      <c r="M21" s="5">
        <f>L21+M22</f>
        <v>462933.98499899602</v>
      </c>
      <c r="N21" s="33">
        <f t="shared" si="10"/>
        <v>11.504724847137297</v>
      </c>
      <c r="O21" s="4"/>
      <c r="Q21" s="27" t="s">
        <v>68</v>
      </c>
      <c r="R21" s="29">
        <f t="shared" si="1"/>
        <v>40238.596850422473</v>
      </c>
      <c r="S21" s="29">
        <f t="shared" si="2"/>
        <v>170661.7531788346</v>
      </c>
      <c r="T21" s="35">
        <f t="shared" si="3"/>
        <v>11.504724847137297</v>
      </c>
      <c r="U21" s="42">
        <v>0.68635947845240242</v>
      </c>
      <c r="V21" s="43">
        <f t="shared" si="15"/>
        <v>0.31364052154759758</v>
      </c>
      <c r="W21" s="29">
        <f t="shared" si="11"/>
        <v>117135.31190359754</v>
      </c>
      <c r="X21" s="29">
        <f>X22+W21</f>
        <v>305203.15840756171</v>
      </c>
      <c r="Y21" s="35">
        <f t="shared" si="12"/>
        <v>7.5848360106114718</v>
      </c>
      <c r="Z21" s="36">
        <f t="shared" si="13"/>
        <v>3.9198888365258249</v>
      </c>
    </row>
    <row r="22" spans="1:26" s="2" customFormat="1">
      <c r="A22" s="12">
        <v>19</v>
      </c>
      <c r="B22" s="13" t="s">
        <v>69</v>
      </c>
      <c r="C22" s="12"/>
      <c r="D22">
        <v>438</v>
      </c>
      <c r="E22" s="51">
        <v>42</v>
      </c>
      <c r="F22" s="17">
        <f t="shared" si="5"/>
        <v>9.5890410958904104E-2</v>
      </c>
      <c r="G22" s="12"/>
      <c r="H22" s="17">
        <v>1</v>
      </c>
      <c r="I22" s="17">
        <f t="shared" si="7"/>
        <v>0</v>
      </c>
      <c r="J22" s="21">
        <f t="shared" si="14"/>
        <v>28026.104421111369</v>
      </c>
      <c r="K22" s="21">
        <f t="shared" si="8"/>
        <v>28026.104421111369</v>
      </c>
      <c r="L22" s="21">
        <f>K22/F22</f>
        <v>292272.23182016145</v>
      </c>
      <c r="M22" s="21">
        <f>L22</f>
        <v>292272.23182016145</v>
      </c>
      <c r="N22" s="34">
        <f t="shared" si="10"/>
        <v>10.428571428571429</v>
      </c>
      <c r="O22" s="4"/>
      <c r="Q22" s="30" t="s">
        <v>69</v>
      </c>
      <c r="R22" s="31">
        <f t="shared" si="1"/>
        <v>28026.104421111369</v>
      </c>
      <c r="S22" s="31">
        <f t="shared" si="2"/>
        <v>292272.23182016145</v>
      </c>
      <c r="T22" s="38">
        <f t="shared" si="3"/>
        <v>10.428571428571429</v>
      </c>
      <c r="U22" s="44">
        <v>0.64346806172022719</v>
      </c>
      <c r="V22" s="45">
        <f t="shared" si="15"/>
        <v>0.35653193827977281</v>
      </c>
      <c r="W22" s="31">
        <f t="shared" si="11"/>
        <v>188067.84650396419</v>
      </c>
      <c r="X22" s="31">
        <f>W22</f>
        <v>188067.84650396419</v>
      </c>
      <c r="Y22" s="38">
        <f t="shared" si="12"/>
        <v>6.7104526436537979</v>
      </c>
      <c r="Z22" s="37">
        <f t="shared" si="13"/>
        <v>3.7181187849176309</v>
      </c>
    </row>
    <row r="23" spans="1:26" s="2" customFormat="1" ht="13.2">
      <c r="B23" s="2" t="s">
        <v>70</v>
      </c>
      <c r="D23" s="25">
        <f>SUM(D4:D22)</f>
        <v>55271</v>
      </c>
      <c r="E23" s="57">
        <f>SUM(E4:E22)</f>
        <v>489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>
      <c r="A29" s="2">
        <v>1</v>
      </c>
      <c r="B29" s="1">
        <v>0</v>
      </c>
      <c r="C29" s="1">
        <v>1</v>
      </c>
      <c r="D29">
        <v>497</v>
      </c>
      <c r="E29" s="51">
        <v>2</v>
      </c>
      <c r="F29" s="3">
        <f>E29/D29</f>
        <v>4.0241448692152921E-3</v>
      </c>
      <c r="G29" s="2">
        <v>0.3</v>
      </c>
      <c r="H29" s="18">
        <f>C29*F29/(1+(1-G29)*C29*F29)</f>
        <v>4.0128410914927774E-3</v>
      </c>
      <c r="I29" s="18">
        <f>1-H29</f>
        <v>0.9959871589085072</v>
      </c>
      <c r="J29" s="19">
        <v>100000</v>
      </c>
      <c r="K29" s="20">
        <f>J29*H29</f>
        <v>401.28410914927775</v>
      </c>
      <c r="L29" s="20">
        <f>C29*(J30+G29*K29)</f>
        <v>99719.101123595508</v>
      </c>
      <c r="M29" s="5">
        <f t="shared" ref="M29:M45" si="16">L29+M30</f>
        <v>8088851.2240382358</v>
      </c>
      <c r="N29" s="32">
        <f>M29/J29</f>
        <v>80.888512240382354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99719.101123595508</v>
      </c>
      <c r="T29" s="35">
        <f t="shared" ref="T29:T47" si="19">N29</f>
        <v>80.888512240382354</v>
      </c>
      <c r="U29" s="42">
        <v>0.95864674002964168</v>
      </c>
      <c r="V29" s="43">
        <f>1-U29</f>
        <v>4.1353259970358325E-2</v>
      </c>
      <c r="W29" s="29">
        <f>S29*U29</f>
        <v>95595.391210821006</v>
      </c>
      <c r="X29" s="29">
        <f t="shared" ref="X29:X45" si="20">X30+W29</f>
        <v>7125630.0465394622</v>
      </c>
      <c r="Y29" s="40">
        <f>X29/R29</f>
        <v>71.256300465394617</v>
      </c>
      <c r="Z29" s="36">
        <f>T29-Y29</f>
        <v>9.6322117749877378</v>
      </c>
    </row>
    <row r="30" spans="1:26" s="2" customFormat="1">
      <c r="A30" s="2">
        <v>2</v>
      </c>
      <c r="B30" s="1" t="s">
        <v>35</v>
      </c>
      <c r="C30" s="1">
        <v>4</v>
      </c>
      <c r="D30">
        <v>2201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99598.715890850726</v>
      </c>
      <c r="K30" s="5">
        <f t="shared" ref="K30:K47" si="24">J30*H30</f>
        <v>0</v>
      </c>
      <c r="L30" s="5">
        <f t="shared" ref="L30:L46" si="25">C30*(J31+G30*K30)</f>
        <v>398394.86356340291</v>
      </c>
      <c r="M30" s="5">
        <f t="shared" si="16"/>
        <v>7989132.1229146402</v>
      </c>
      <c r="N30" s="33">
        <f t="shared" ref="N30:N47" si="26">M30/J30</f>
        <v>80.213204070520888</v>
      </c>
      <c r="O30" s="4"/>
      <c r="Q30" s="27" t="s">
        <v>36</v>
      </c>
      <c r="R30" s="29">
        <f t="shared" si="17"/>
        <v>99598.715890850726</v>
      </c>
      <c r="S30" s="29">
        <f t="shared" si="18"/>
        <v>398394.86356340291</v>
      </c>
      <c r="T30" s="35">
        <f t="shared" si="19"/>
        <v>80.213204070520888</v>
      </c>
      <c r="U30" s="42">
        <v>0.95864674002964168</v>
      </c>
      <c r="V30" s="43">
        <f>1-U30</f>
        <v>4.1353259970358325E-2</v>
      </c>
      <c r="W30" s="29">
        <f t="shared" ref="W30:W47" si="27">S30*U30</f>
        <v>381919.93719961005</v>
      </c>
      <c r="X30" s="29">
        <f t="shared" si="20"/>
        <v>7030034.6553286407</v>
      </c>
      <c r="Y30" s="35">
        <f t="shared" ref="Y30:Y47" si="28">X30/R30</f>
        <v>70.583587272679182</v>
      </c>
      <c r="Z30" s="36">
        <f t="shared" ref="Z30:Z47" si="29">T30-Y30</f>
        <v>9.629616797841706</v>
      </c>
    </row>
    <row r="31" spans="1:26" s="2" customFormat="1">
      <c r="A31" s="2">
        <v>3</v>
      </c>
      <c r="B31" s="1" t="s">
        <v>37</v>
      </c>
      <c r="C31" s="1">
        <v>5</v>
      </c>
      <c r="D31">
        <v>3125</v>
      </c>
      <c r="E31" s="51">
        <v>3</v>
      </c>
      <c r="F31" s="3">
        <f t="shared" si="21"/>
        <v>9.6000000000000002E-4</v>
      </c>
      <c r="G31" s="2">
        <v>0.5</v>
      </c>
      <c r="H31" s="3">
        <f t="shared" si="22"/>
        <v>4.7885075818036721E-3</v>
      </c>
      <c r="I31" s="3">
        <f t="shared" si="23"/>
        <v>0.99521149241819629</v>
      </c>
      <c r="J31" s="5">
        <f t="shared" ref="J31:J47" si="30">I30*J30</f>
        <v>99598.715890850726</v>
      </c>
      <c r="K31" s="5">
        <f t="shared" si="24"/>
        <v>476.92920618124856</v>
      </c>
      <c r="L31" s="5">
        <f t="shared" si="25"/>
        <v>496801.25643880048</v>
      </c>
      <c r="M31" s="5">
        <f t="shared" si="16"/>
        <v>7590737.2593512377</v>
      </c>
      <c r="N31" s="33">
        <f t="shared" si="26"/>
        <v>76.213204070520888</v>
      </c>
      <c r="O31" s="4"/>
      <c r="Q31" s="27" t="s">
        <v>38</v>
      </c>
      <c r="R31" s="29">
        <f t="shared" si="17"/>
        <v>99598.715890850726</v>
      </c>
      <c r="S31" s="29">
        <f t="shared" si="18"/>
        <v>496801.25643880048</v>
      </c>
      <c r="T31" s="35">
        <f t="shared" si="19"/>
        <v>76.213204070520888</v>
      </c>
      <c r="U31" s="42">
        <v>0.95864674002964168</v>
      </c>
      <c r="V31" s="43">
        <f>1-U31</f>
        <v>4.1353259970358325E-2</v>
      </c>
      <c r="W31" s="29">
        <f t="shared" si="27"/>
        <v>476256.90492768609</v>
      </c>
      <c r="X31" s="29">
        <f t="shared" si="20"/>
        <v>6648114.7181290304</v>
      </c>
      <c r="Y31" s="35">
        <f t="shared" si="28"/>
        <v>66.749000312560611</v>
      </c>
      <c r="Z31" s="36">
        <f t="shared" si="29"/>
        <v>9.4642037579602771</v>
      </c>
    </row>
    <row r="32" spans="1:26" s="2" customFormat="1">
      <c r="A32" s="2">
        <v>4</v>
      </c>
      <c r="B32" s="1" t="s">
        <v>39</v>
      </c>
      <c r="C32" s="1">
        <v>5</v>
      </c>
      <c r="D32">
        <v>3125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99121.786684669467</v>
      </c>
      <c r="K32" s="5">
        <f t="shared" si="24"/>
        <v>0</v>
      </c>
      <c r="L32" s="5">
        <f t="shared" si="25"/>
        <v>495608.93342334731</v>
      </c>
      <c r="M32" s="5">
        <f t="shared" si="16"/>
        <v>7093936.0029124375</v>
      </c>
      <c r="N32" s="33">
        <f t="shared" si="26"/>
        <v>71.567878669095975</v>
      </c>
      <c r="O32" s="4"/>
      <c r="Q32" s="27" t="s">
        <v>40</v>
      </c>
      <c r="R32" s="29">
        <f t="shared" si="17"/>
        <v>99121.786684669467</v>
      </c>
      <c r="S32" s="29">
        <f t="shared" si="18"/>
        <v>495608.93342334731</v>
      </c>
      <c r="T32" s="35">
        <f t="shared" si="19"/>
        <v>71.567878669095975</v>
      </c>
      <c r="U32" s="42">
        <v>0.95864674002964168</v>
      </c>
      <c r="V32" s="43">
        <f>1-U32</f>
        <v>4.1353259970358325E-2</v>
      </c>
      <c r="W32" s="29">
        <f t="shared" si="27"/>
        <v>475113.88835585961</v>
      </c>
      <c r="X32" s="29">
        <f t="shared" si="20"/>
        <v>6171857.8132013446</v>
      </c>
      <c r="Y32" s="35">
        <f t="shared" si="28"/>
        <v>62.26540117598492</v>
      </c>
      <c r="Z32" s="36">
        <f t="shared" si="29"/>
        <v>9.3024774931110557</v>
      </c>
    </row>
    <row r="33" spans="1:26" s="2" customFormat="1">
      <c r="A33" s="2">
        <v>5</v>
      </c>
      <c r="B33" s="1" t="s">
        <v>41</v>
      </c>
      <c r="C33" s="1">
        <v>5</v>
      </c>
      <c r="D33">
        <v>3383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99121.786684669467</v>
      </c>
      <c r="K33" s="5">
        <f t="shared" si="24"/>
        <v>0</v>
      </c>
      <c r="L33" s="5">
        <f t="shared" si="25"/>
        <v>495608.93342334731</v>
      </c>
      <c r="M33" s="5">
        <f t="shared" si="16"/>
        <v>6598327.0694890898</v>
      </c>
      <c r="N33" s="33">
        <f t="shared" si="26"/>
        <v>66.567878669095975</v>
      </c>
      <c r="O33" s="4"/>
      <c r="Q33" s="27" t="s">
        <v>42</v>
      </c>
      <c r="R33" s="29">
        <f t="shared" si="17"/>
        <v>99121.786684669467</v>
      </c>
      <c r="S33" s="29">
        <f t="shared" si="18"/>
        <v>495608.93342334731</v>
      </c>
      <c r="T33" s="35">
        <f t="shared" si="19"/>
        <v>66.567878669095975</v>
      </c>
      <c r="U33" s="42">
        <v>0.95864674002964168</v>
      </c>
      <c r="V33" s="43">
        <f>1-U33</f>
        <v>4.1353259970358325E-2</v>
      </c>
      <c r="W33" s="29">
        <f t="shared" si="27"/>
        <v>475113.88835585961</v>
      </c>
      <c r="X33" s="29">
        <f t="shared" si="20"/>
        <v>5696743.924845485</v>
      </c>
      <c r="Y33" s="35">
        <f t="shared" si="28"/>
        <v>57.472167475836713</v>
      </c>
      <c r="Z33" s="36">
        <f t="shared" si="29"/>
        <v>9.0957111932592625</v>
      </c>
    </row>
    <row r="34" spans="1:26" s="2" customFormat="1">
      <c r="A34" s="2">
        <v>6</v>
      </c>
      <c r="B34" s="1" t="s">
        <v>43</v>
      </c>
      <c r="C34" s="1">
        <v>5</v>
      </c>
      <c r="D34">
        <v>3899</v>
      </c>
      <c r="E34" s="51">
        <v>1</v>
      </c>
      <c r="F34" s="3">
        <f t="shared" si="21"/>
        <v>2.5647601949217746E-4</v>
      </c>
      <c r="G34" s="2">
        <v>0.5</v>
      </c>
      <c r="H34" s="3">
        <f t="shared" si="22"/>
        <v>1.2815583749839804E-3</v>
      </c>
      <c r="I34" s="3">
        <f t="shared" si="23"/>
        <v>0.998718441625016</v>
      </c>
      <c r="J34" s="5">
        <f t="shared" si="30"/>
        <v>99121.786684669467</v>
      </c>
      <c r="K34" s="5">
        <f t="shared" si="24"/>
        <v>127.03035586911375</v>
      </c>
      <c r="L34" s="5">
        <f t="shared" si="25"/>
        <v>495291.35753367451</v>
      </c>
      <c r="M34" s="5">
        <f t="shared" si="16"/>
        <v>6102718.136065742</v>
      </c>
      <c r="N34" s="33">
        <f t="shared" si="26"/>
        <v>61.567878669095968</v>
      </c>
      <c r="O34" s="4"/>
      <c r="Q34" s="27" t="s">
        <v>44</v>
      </c>
      <c r="R34" s="29">
        <f t="shared" si="17"/>
        <v>99121.786684669467</v>
      </c>
      <c r="S34" s="29">
        <f t="shared" si="18"/>
        <v>495291.35753367451</v>
      </c>
      <c r="T34" s="35">
        <f t="shared" si="19"/>
        <v>61.567878669095968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480026.58550344157</v>
      </c>
      <c r="X34" s="29">
        <f t="shared" si="20"/>
        <v>5221630.0364896255</v>
      </c>
      <c r="Y34" s="35">
        <f t="shared" si="28"/>
        <v>52.678933775688506</v>
      </c>
      <c r="Z34" s="36">
        <f t="shared" si="29"/>
        <v>8.8889448934074622</v>
      </c>
    </row>
    <row r="35" spans="1:26" s="2" customFormat="1">
      <c r="A35" s="2">
        <v>7</v>
      </c>
      <c r="B35" s="1" t="s">
        <v>45</v>
      </c>
      <c r="C35" s="1">
        <v>5</v>
      </c>
      <c r="D35">
        <v>3955</v>
      </c>
      <c r="E35" s="51">
        <v>2</v>
      </c>
      <c r="F35" s="3">
        <f t="shared" si="21"/>
        <v>5.0568900126422248E-4</v>
      </c>
      <c r="G35" s="2">
        <v>0.5</v>
      </c>
      <c r="H35" s="3">
        <f t="shared" si="22"/>
        <v>2.525252525252525E-3</v>
      </c>
      <c r="I35" s="3">
        <f t="shared" si="23"/>
        <v>0.99747474747474751</v>
      </c>
      <c r="J35" s="5">
        <f t="shared" si="30"/>
        <v>98994.756328800344</v>
      </c>
      <c r="K35" s="5">
        <f t="shared" si="24"/>
        <v>249.98675840606145</v>
      </c>
      <c r="L35" s="5">
        <f t="shared" si="25"/>
        <v>494348.81474798662</v>
      </c>
      <c r="M35" s="5">
        <f t="shared" si="16"/>
        <v>5607426.7785320673</v>
      </c>
      <c r="N35" s="33">
        <f t="shared" si="26"/>
        <v>56.643674740787354</v>
      </c>
      <c r="O35" s="4"/>
      <c r="Q35" s="27" t="s">
        <v>46</v>
      </c>
      <c r="R35" s="29">
        <f t="shared" si="17"/>
        <v>98994.756328800344</v>
      </c>
      <c r="S35" s="29">
        <f t="shared" si="18"/>
        <v>494348.81474798662</v>
      </c>
      <c r="T35" s="35">
        <f t="shared" si="19"/>
        <v>56.643674740787354</v>
      </c>
      <c r="U35" s="42">
        <v>0.96192878092594225</v>
      </c>
      <c r="V35" s="43">
        <f t="shared" si="31"/>
        <v>3.8071219074057749E-2</v>
      </c>
      <c r="W35" s="29">
        <f t="shared" si="27"/>
        <v>475528.35272271524</v>
      </c>
      <c r="X35" s="29">
        <f t="shared" si="20"/>
        <v>4741603.4509861842</v>
      </c>
      <c r="Y35" s="35">
        <f t="shared" si="28"/>
        <v>47.897521311507276</v>
      </c>
      <c r="Z35" s="36">
        <f t="shared" si="29"/>
        <v>8.7461534292800778</v>
      </c>
    </row>
    <row r="36" spans="1:26" s="2" customFormat="1">
      <c r="A36" s="2">
        <v>8</v>
      </c>
      <c r="B36" s="1" t="s">
        <v>47</v>
      </c>
      <c r="C36" s="1">
        <v>5</v>
      </c>
      <c r="D36">
        <v>3507</v>
      </c>
      <c r="E36" s="51">
        <v>3</v>
      </c>
      <c r="F36" s="3">
        <f t="shared" si="21"/>
        <v>8.5543199315654401E-4</v>
      </c>
      <c r="G36" s="2">
        <v>0.5</v>
      </c>
      <c r="H36" s="3">
        <f t="shared" si="22"/>
        <v>4.2680324370465211E-3</v>
      </c>
      <c r="I36" s="3">
        <f t="shared" si="23"/>
        <v>0.99573196756295346</v>
      </c>
      <c r="J36" s="5">
        <f t="shared" si="30"/>
        <v>98744.769570394288</v>
      </c>
      <c r="K36" s="5">
        <f t="shared" si="24"/>
        <v>421.4458795151271</v>
      </c>
      <c r="L36" s="5">
        <f t="shared" si="25"/>
        <v>492670.2331531836</v>
      </c>
      <c r="M36" s="5">
        <f t="shared" si="16"/>
        <v>5113077.9637840809</v>
      </c>
      <c r="N36" s="33">
        <f t="shared" si="26"/>
        <v>51.780747335067829</v>
      </c>
      <c r="O36" s="4"/>
      <c r="Q36" s="27" t="s">
        <v>48</v>
      </c>
      <c r="R36" s="29">
        <f t="shared" si="17"/>
        <v>98744.769570394288</v>
      </c>
      <c r="S36" s="29">
        <f t="shared" si="18"/>
        <v>492670.2331531836</v>
      </c>
      <c r="T36" s="35">
        <f t="shared" si="19"/>
        <v>51.780747335067829</v>
      </c>
      <c r="U36" s="42">
        <v>0.95558309086652893</v>
      </c>
      <c r="V36" s="43">
        <f t="shared" si="31"/>
        <v>4.4416909133471072E-2</v>
      </c>
      <c r="W36" s="29">
        <f t="shared" si="27"/>
        <v>470787.34417445265</v>
      </c>
      <c r="X36" s="29">
        <f t="shared" si="20"/>
        <v>4266075.0982634686</v>
      </c>
      <c r="Y36" s="35">
        <f t="shared" si="28"/>
        <v>43.203048797660323</v>
      </c>
      <c r="Z36" s="36">
        <f t="shared" si="29"/>
        <v>8.5776985374075068</v>
      </c>
    </row>
    <row r="37" spans="1:26" s="2" customFormat="1">
      <c r="A37" s="2">
        <v>9</v>
      </c>
      <c r="B37" s="1" t="s">
        <v>49</v>
      </c>
      <c r="C37" s="1">
        <v>5</v>
      </c>
      <c r="D37">
        <v>3917</v>
      </c>
      <c r="E37" s="51">
        <v>3</v>
      </c>
      <c r="F37" s="3">
        <f t="shared" si="21"/>
        <v>7.6589226448812867E-4</v>
      </c>
      <c r="G37" s="2">
        <v>0.5</v>
      </c>
      <c r="H37" s="3">
        <f t="shared" si="22"/>
        <v>3.8221429481462605E-3</v>
      </c>
      <c r="I37" s="3">
        <f t="shared" si="23"/>
        <v>0.99617785705185369</v>
      </c>
      <c r="J37" s="5">
        <f t="shared" si="30"/>
        <v>98323.323690879159</v>
      </c>
      <c r="K37" s="5">
        <f t="shared" si="24"/>
        <v>375.80579828339592</v>
      </c>
      <c r="L37" s="5">
        <f t="shared" si="25"/>
        <v>490677.10395868728</v>
      </c>
      <c r="M37" s="5">
        <f t="shared" si="16"/>
        <v>4620407.730630897</v>
      </c>
      <c r="N37" s="33">
        <f t="shared" si="26"/>
        <v>46.991980714129411</v>
      </c>
      <c r="O37" s="4"/>
      <c r="Q37" s="27" t="s">
        <v>50</v>
      </c>
      <c r="R37" s="29">
        <f t="shared" si="17"/>
        <v>98323.323690879159</v>
      </c>
      <c r="S37" s="29">
        <f t="shared" si="18"/>
        <v>490677.10395868728</v>
      </c>
      <c r="T37" s="35">
        <f t="shared" si="19"/>
        <v>46.991980714129411</v>
      </c>
      <c r="U37" s="42">
        <v>0.95343645724036619</v>
      </c>
      <c r="V37" s="43">
        <f t="shared" si="31"/>
        <v>4.6563542759633814E-2</v>
      </c>
      <c r="W37" s="29">
        <f t="shared" si="27"/>
        <v>467829.43964733364</v>
      </c>
      <c r="X37" s="29">
        <f t="shared" si="20"/>
        <v>3795287.754089016</v>
      </c>
      <c r="Y37" s="35">
        <f t="shared" si="28"/>
        <v>38.600075868276221</v>
      </c>
      <c r="Z37" s="36">
        <f t="shared" si="29"/>
        <v>8.3919048458531904</v>
      </c>
    </row>
    <row r="38" spans="1:26" s="2" customFormat="1">
      <c r="A38" s="2">
        <v>10</v>
      </c>
      <c r="B38" s="1" t="s">
        <v>51</v>
      </c>
      <c r="C38" s="1">
        <v>5</v>
      </c>
      <c r="D38">
        <v>4605</v>
      </c>
      <c r="E38" s="51">
        <v>8</v>
      </c>
      <c r="F38" s="3">
        <f t="shared" si="21"/>
        <v>1.737242128121607E-3</v>
      </c>
      <c r="G38" s="2">
        <v>0.5</v>
      </c>
      <c r="H38" s="3">
        <f t="shared" si="22"/>
        <v>8.6486486486486488E-3</v>
      </c>
      <c r="I38" s="3">
        <f t="shared" si="23"/>
        <v>0.99135135135135133</v>
      </c>
      <c r="J38" s="5">
        <f t="shared" si="30"/>
        <v>97947.517892595759</v>
      </c>
      <c r="K38" s="5">
        <f t="shared" si="24"/>
        <v>847.11366826028768</v>
      </c>
      <c r="L38" s="5">
        <f t="shared" si="25"/>
        <v>487619.805292328</v>
      </c>
      <c r="M38" s="5">
        <f t="shared" si="16"/>
        <v>4129730.6266722092</v>
      </c>
      <c r="N38" s="33">
        <f t="shared" si="26"/>
        <v>42.162687891699925</v>
      </c>
      <c r="O38" s="4"/>
      <c r="Q38" s="27" t="s">
        <v>52</v>
      </c>
      <c r="R38" s="29">
        <f t="shared" si="17"/>
        <v>97947.517892595759</v>
      </c>
      <c r="S38" s="29">
        <f t="shared" si="18"/>
        <v>487619.805292328</v>
      </c>
      <c r="T38" s="35">
        <f t="shared" si="19"/>
        <v>42.162687891699925</v>
      </c>
      <c r="U38" s="42">
        <v>0.93748024841036759</v>
      </c>
      <c r="V38" s="43">
        <f t="shared" si="31"/>
        <v>6.2519751589632411E-2</v>
      </c>
      <c r="W38" s="29">
        <f t="shared" si="27"/>
        <v>457133.93619526672</v>
      </c>
      <c r="X38" s="29">
        <f t="shared" si="20"/>
        <v>3327458.3144416823</v>
      </c>
      <c r="Y38" s="35">
        <f t="shared" si="28"/>
        <v>33.971849272284807</v>
      </c>
      <c r="Z38" s="36">
        <f t="shared" si="29"/>
        <v>8.1908386194151177</v>
      </c>
    </row>
    <row r="39" spans="1:26" s="2" customFormat="1">
      <c r="A39" s="2">
        <v>11</v>
      </c>
      <c r="B39" s="1" t="s">
        <v>53</v>
      </c>
      <c r="C39" s="1">
        <v>5</v>
      </c>
      <c r="D39">
        <v>4799</v>
      </c>
      <c r="E39" s="51">
        <v>16</v>
      </c>
      <c r="F39" s="3">
        <f t="shared" si="21"/>
        <v>3.3340279224838508E-3</v>
      </c>
      <c r="G39" s="2">
        <v>0.5</v>
      </c>
      <c r="H39" s="3">
        <f t="shared" si="22"/>
        <v>1.6532341392849762E-2</v>
      </c>
      <c r="I39" s="3">
        <f t="shared" si="23"/>
        <v>0.98346765860715024</v>
      </c>
      <c r="J39" s="5">
        <f t="shared" si="30"/>
        <v>97100.404224335463</v>
      </c>
      <c r="K39" s="5">
        <f t="shared" si="24"/>
        <v>1605.2970320204251</v>
      </c>
      <c r="L39" s="5">
        <f t="shared" si="25"/>
        <v>481488.77854162629</v>
      </c>
      <c r="M39" s="5">
        <f t="shared" si="16"/>
        <v>3642110.8213798814</v>
      </c>
      <c r="N39" s="33">
        <f t="shared" si="26"/>
        <v>37.508709160111707</v>
      </c>
      <c r="O39" s="4"/>
      <c r="Q39" s="27" t="s">
        <v>54</v>
      </c>
      <c r="R39" s="29">
        <f t="shared" si="17"/>
        <v>97100.404224335463</v>
      </c>
      <c r="S39" s="29">
        <f t="shared" si="18"/>
        <v>481488.77854162629</v>
      </c>
      <c r="T39" s="35">
        <f t="shared" si="19"/>
        <v>37.508709160111707</v>
      </c>
      <c r="U39" s="42">
        <v>0.91788799906018037</v>
      </c>
      <c r="V39" s="43">
        <f t="shared" si="31"/>
        <v>8.2112000939819629E-2</v>
      </c>
      <c r="W39" s="29">
        <f t="shared" si="27"/>
        <v>441952.77150550368</v>
      </c>
      <c r="X39" s="29">
        <f t="shared" si="20"/>
        <v>2870324.3782464154</v>
      </c>
      <c r="Y39" s="35">
        <f t="shared" si="28"/>
        <v>29.560375172228685</v>
      </c>
      <c r="Z39" s="36">
        <f t="shared" si="29"/>
        <v>7.9483339878830215</v>
      </c>
    </row>
    <row r="40" spans="1:26" s="2" customFormat="1">
      <c r="A40" s="2">
        <v>12</v>
      </c>
      <c r="B40" s="1" t="s">
        <v>55</v>
      </c>
      <c r="C40" s="1">
        <v>5</v>
      </c>
      <c r="D40">
        <v>4854</v>
      </c>
      <c r="E40" s="51">
        <v>11</v>
      </c>
      <c r="F40" s="3">
        <f t="shared" si="21"/>
        <v>2.266172229089411E-3</v>
      </c>
      <c r="G40" s="2">
        <v>0.5</v>
      </c>
      <c r="H40" s="3">
        <f t="shared" si="22"/>
        <v>1.1267028577281575E-2</v>
      </c>
      <c r="I40" s="3">
        <f t="shared" si="23"/>
        <v>0.98873297142271843</v>
      </c>
      <c r="J40" s="5">
        <f t="shared" si="30"/>
        <v>95495.107192315045</v>
      </c>
      <c r="K40" s="5">
        <f t="shared" si="24"/>
        <v>1075.9461017263809</v>
      </c>
      <c r="L40" s="5">
        <f t="shared" si="25"/>
        <v>474785.67070725927</v>
      </c>
      <c r="M40" s="5">
        <f t="shared" si="16"/>
        <v>3160622.0428382549</v>
      </c>
      <c r="N40" s="33">
        <f t="shared" si="26"/>
        <v>33.097214462235875</v>
      </c>
      <c r="O40" s="4"/>
      <c r="Q40" s="27" t="s">
        <v>56</v>
      </c>
      <c r="R40" s="29">
        <f t="shared" si="17"/>
        <v>95495.107192315045</v>
      </c>
      <c r="S40" s="29">
        <f t="shared" si="18"/>
        <v>474785.67070725927</v>
      </c>
      <c r="T40" s="35">
        <f t="shared" si="19"/>
        <v>33.097214462235875</v>
      </c>
      <c r="U40" s="42">
        <v>0.89571782863194893</v>
      </c>
      <c r="V40" s="43">
        <f t="shared" si="31"/>
        <v>0.10428217136805107</v>
      </c>
      <c r="W40" s="29">
        <f t="shared" si="27"/>
        <v>425273.99003146979</v>
      </c>
      <c r="X40" s="29">
        <f t="shared" si="20"/>
        <v>2428371.606740912</v>
      </c>
      <c r="Y40" s="35">
        <f t="shared" si="28"/>
        <v>25.429277772844209</v>
      </c>
      <c r="Z40" s="36">
        <f t="shared" si="29"/>
        <v>7.6679366893916665</v>
      </c>
    </row>
    <row r="41" spans="1:26" s="2" customFormat="1">
      <c r="A41" s="2">
        <v>13</v>
      </c>
      <c r="B41" s="1" t="s">
        <v>57</v>
      </c>
      <c r="C41" s="1">
        <v>5</v>
      </c>
      <c r="D41">
        <v>3838</v>
      </c>
      <c r="E41" s="51">
        <v>18</v>
      </c>
      <c r="F41" s="3">
        <f t="shared" si="21"/>
        <v>4.6899426784783741E-3</v>
      </c>
      <c r="G41" s="2">
        <v>0.5</v>
      </c>
      <c r="H41" s="3">
        <f t="shared" si="22"/>
        <v>2.3177955189286635E-2</v>
      </c>
      <c r="I41" s="3">
        <f t="shared" si="23"/>
        <v>0.97682204481071333</v>
      </c>
      <c r="J41" s="5">
        <f t="shared" si="30"/>
        <v>94419.161090588663</v>
      </c>
      <c r="K41" s="5">
        <f t="shared" si="24"/>
        <v>2188.4430847677004</v>
      </c>
      <c r="L41" s="5">
        <f t="shared" si="25"/>
        <v>466624.69774102408</v>
      </c>
      <c r="M41" s="5">
        <f t="shared" si="16"/>
        <v>2685836.3721309956</v>
      </c>
      <c r="N41" s="33">
        <f t="shared" si="26"/>
        <v>28.445882605905819</v>
      </c>
      <c r="O41" s="4"/>
      <c r="Q41" s="27" t="s">
        <v>58</v>
      </c>
      <c r="R41" s="29">
        <f t="shared" si="17"/>
        <v>94419.161090588663</v>
      </c>
      <c r="S41" s="29">
        <f t="shared" si="18"/>
        <v>466624.69774102408</v>
      </c>
      <c r="T41" s="35">
        <f t="shared" si="19"/>
        <v>28.445882605905819</v>
      </c>
      <c r="U41" s="42">
        <v>0.86473435856680392</v>
      </c>
      <c r="V41" s="43">
        <f t="shared" si="31"/>
        <v>0.13526564143319608</v>
      </c>
      <c r="W41" s="29">
        <f t="shared" si="27"/>
        <v>403506.40869251324</v>
      </c>
      <c r="X41" s="29">
        <f t="shared" si="20"/>
        <v>2003097.6167094423</v>
      </c>
      <c r="Y41" s="35">
        <f t="shared" si="28"/>
        <v>21.214948253857166</v>
      </c>
      <c r="Z41" s="36">
        <f t="shared" si="29"/>
        <v>7.2309343520486529</v>
      </c>
    </row>
    <row r="42" spans="1:26" s="2" customFormat="1">
      <c r="A42" s="2">
        <v>14</v>
      </c>
      <c r="B42" s="1" t="s">
        <v>59</v>
      </c>
      <c r="C42" s="1">
        <v>5</v>
      </c>
      <c r="D42">
        <v>3045</v>
      </c>
      <c r="E42" s="51">
        <v>28</v>
      </c>
      <c r="F42" s="3">
        <f t="shared" si="21"/>
        <v>9.1954022988505746E-3</v>
      </c>
      <c r="G42" s="2">
        <v>0.5</v>
      </c>
      <c r="H42" s="3">
        <f t="shared" si="22"/>
        <v>4.49438202247191E-2</v>
      </c>
      <c r="I42" s="3">
        <f t="shared" si="23"/>
        <v>0.9550561797752809</v>
      </c>
      <c r="J42" s="5">
        <f t="shared" si="30"/>
        <v>92230.718005820963</v>
      </c>
      <c r="K42" s="5">
        <f t="shared" si="24"/>
        <v>4145.2008092503802</v>
      </c>
      <c r="L42" s="5">
        <f t="shared" si="25"/>
        <v>450790.58800597885</v>
      </c>
      <c r="M42" s="5">
        <f t="shared" si="16"/>
        <v>2219211.6743899714</v>
      </c>
      <c r="N42" s="33">
        <f t="shared" si="26"/>
        <v>24.061524428877483</v>
      </c>
      <c r="O42" s="4"/>
      <c r="Q42" s="27" t="s">
        <v>60</v>
      </c>
      <c r="R42" s="29">
        <f t="shared" si="17"/>
        <v>92230.718005820963</v>
      </c>
      <c r="S42" s="29">
        <f t="shared" si="18"/>
        <v>450790.58800597885</v>
      </c>
      <c r="T42" s="35">
        <f t="shared" si="19"/>
        <v>24.061524428877483</v>
      </c>
      <c r="U42" s="42">
        <v>0.81758889711164551</v>
      </c>
      <c r="V42" s="43">
        <f t="shared" si="31"/>
        <v>0.18241110288835449</v>
      </c>
      <c r="W42" s="29">
        <f t="shared" si="27"/>
        <v>368561.37967611843</v>
      </c>
      <c r="X42" s="29">
        <f t="shared" si="20"/>
        <v>1599591.2080169292</v>
      </c>
      <c r="Y42" s="35">
        <f t="shared" si="28"/>
        <v>17.34336718397849</v>
      </c>
      <c r="Z42" s="36">
        <f t="shared" si="29"/>
        <v>6.7181572448989932</v>
      </c>
    </row>
    <row r="43" spans="1:26" s="2" customFormat="1">
      <c r="A43" s="2">
        <v>15</v>
      </c>
      <c r="B43" s="1" t="s">
        <v>61</v>
      </c>
      <c r="C43" s="1">
        <v>5</v>
      </c>
      <c r="D43">
        <v>2237</v>
      </c>
      <c r="E43" s="51">
        <v>33</v>
      </c>
      <c r="F43" s="3">
        <f t="shared" si="21"/>
        <v>1.4751899865891819E-2</v>
      </c>
      <c r="G43" s="2">
        <v>0.5</v>
      </c>
      <c r="H43" s="3">
        <f t="shared" si="22"/>
        <v>7.1136020694115107E-2</v>
      </c>
      <c r="I43" s="3">
        <f t="shared" si="23"/>
        <v>0.92886397930588493</v>
      </c>
      <c r="J43" s="5">
        <f t="shared" si="30"/>
        <v>88085.517196570581</v>
      </c>
      <c r="K43" s="5">
        <f t="shared" si="24"/>
        <v>6266.0531741470768</v>
      </c>
      <c r="L43" s="5">
        <f t="shared" si="25"/>
        <v>424762.45304748521</v>
      </c>
      <c r="M43" s="5">
        <f t="shared" si="16"/>
        <v>1768421.0863839923</v>
      </c>
      <c r="N43" s="33">
        <f t="shared" si="26"/>
        <v>20.076184402001125</v>
      </c>
      <c r="O43" s="4"/>
      <c r="Q43" s="27" t="s">
        <v>62</v>
      </c>
      <c r="R43" s="29">
        <f t="shared" si="17"/>
        <v>88085.517196570581</v>
      </c>
      <c r="S43" s="29">
        <f t="shared" si="18"/>
        <v>424762.45304748521</v>
      </c>
      <c r="T43" s="35">
        <f t="shared" si="19"/>
        <v>20.076184402001125</v>
      </c>
      <c r="U43" s="42">
        <v>0.77888026534586052</v>
      </c>
      <c r="V43" s="43">
        <f t="shared" si="31"/>
        <v>0.22111973465413948</v>
      </c>
      <c r="W43" s="29">
        <f t="shared" si="27"/>
        <v>330839.09213858389</v>
      </c>
      <c r="X43" s="29">
        <f t="shared" si="20"/>
        <v>1231029.8283408107</v>
      </c>
      <c r="Y43" s="35">
        <f t="shared" si="28"/>
        <v>13.975394225064937</v>
      </c>
      <c r="Z43" s="36">
        <f t="shared" si="29"/>
        <v>6.1007901769361883</v>
      </c>
    </row>
    <row r="44" spans="1:26" s="2" customFormat="1">
      <c r="A44" s="2">
        <v>16</v>
      </c>
      <c r="B44" s="1" t="s">
        <v>63</v>
      </c>
      <c r="C44" s="1">
        <v>5</v>
      </c>
      <c r="D44">
        <v>1732</v>
      </c>
      <c r="E44" s="51">
        <v>37</v>
      </c>
      <c r="F44" s="3">
        <f t="shared" si="21"/>
        <v>2.1362586605080832E-2</v>
      </c>
      <c r="G44" s="2">
        <v>0.5</v>
      </c>
      <c r="H44" s="3">
        <f t="shared" si="22"/>
        <v>0.10139764318991505</v>
      </c>
      <c r="I44" s="3">
        <f t="shared" si="23"/>
        <v>0.89860235681008493</v>
      </c>
      <c r="J44" s="5">
        <f t="shared" si="30"/>
        <v>81819.464022423505</v>
      </c>
      <c r="K44" s="5">
        <f t="shared" si="24"/>
        <v>8296.3008189357897</v>
      </c>
      <c r="L44" s="5">
        <f t="shared" si="25"/>
        <v>388356.56806477805</v>
      </c>
      <c r="M44" s="5">
        <f t="shared" si="16"/>
        <v>1343658.633336507</v>
      </c>
      <c r="N44" s="33">
        <f t="shared" si="26"/>
        <v>16.422237048243961</v>
      </c>
      <c r="O44" s="4"/>
      <c r="Q44" s="27" t="s">
        <v>64</v>
      </c>
      <c r="R44" s="29">
        <f t="shared" si="17"/>
        <v>81819.464022423505</v>
      </c>
      <c r="S44" s="29">
        <f t="shared" si="18"/>
        <v>388356.56806477805</v>
      </c>
      <c r="T44" s="35">
        <f t="shared" si="19"/>
        <v>16.422237048243961</v>
      </c>
      <c r="U44" s="42">
        <v>0.71980976748499381</v>
      </c>
      <c r="V44" s="43">
        <f t="shared" si="31"/>
        <v>0.28019023251500619</v>
      </c>
      <c r="W44" s="29">
        <f t="shared" si="27"/>
        <v>279542.85095997807</v>
      </c>
      <c r="X44" s="29">
        <f t="shared" si="20"/>
        <v>900190.73620222695</v>
      </c>
      <c r="Y44" s="35">
        <f t="shared" si="28"/>
        <v>11.002158801181098</v>
      </c>
      <c r="Z44" s="36">
        <f t="shared" si="29"/>
        <v>5.4200782470628628</v>
      </c>
    </row>
    <row r="45" spans="1:26" s="2" customFormat="1">
      <c r="A45" s="2">
        <v>17</v>
      </c>
      <c r="B45" s="1" t="s">
        <v>65</v>
      </c>
      <c r="C45" s="1">
        <v>5</v>
      </c>
      <c r="D45">
        <v>1147</v>
      </c>
      <c r="E45" s="51">
        <v>34</v>
      </c>
      <c r="F45" s="3">
        <f t="shared" si="21"/>
        <v>2.964254577157803E-2</v>
      </c>
      <c r="G45" s="2">
        <v>0.5</v>
      </c>
      <c r="H45" s="3">
        <f t="shared" si="22"/>
        <v>0.13798701298701302</v>
      </c>
      <c r="I45" s="3">
        <f t="shared" si="23"/>
        <v>0.86201298701298701</v>
      </c>
      <c r="J45" s="5">
        <f t="shared" si="30"/>
        <v>73523.163203487711</v>
      </c>
      <c r="K45" s="5">
        <f t="shared" si="24"/>
        <v>10145.241675805937</v>
      </c>
      <c r="L45" s="5">
        <f t="shared" si="25"/>
        <v>342252.71182792372</v>
      </c>
      <c r="M45" s="5">
        <f t="shared" si="16"/>
        <v>955302.0652717289</v>
      </c>
      <c r="N45" s="33">
        <f t="shared" si="26"/>
        <v>12.993212256493507</v>
      </c>
      <c r="O45" s="4"/>
      <c r="Q45" s="27" t="s">
        <v>66</v>
      </c>
      <c r="R45" s="29">
        <f t="shared" si="17"/>
        <v>73523.163203487711</v>
      </c>
      <c r="S45" s="29">
        <f t="shared" si="18"/>
        <v>342252.71182792372</v>
      </c>
      <c r="T45" s="35">
        <f t="shared" si="19"/>
        <v>12.993212256493507</v>
      </c>
      <c r="U45" s="42">
        <v>0.68480776711742686</v>
      </c>
      <c r="V45" s="43">
        <f t="shared" si="31"/>
        <v>0.31519223288257314</v>
      </c>
      <c r="W45" s="29">
        <f t="shared" si="27"/>
        <v>234377.3153767646</v>
      </c>
      <c r="X45" s="29">
        <f t="shared" si="20"/>
        <v>620647.88524224889</v>
      </c>
      <c r="Y45" s="35">
        <f t="shared" si="28"/>
        <v>8.4415286040468853</v>
      </c>
      <c r="Z45" s="36">
        <f t="shared" si="29"/>
        <v>4.5516836524466218</v>
      </c>
    </row>
    <row r="46" spans="1:26" s="2" customFormat="1">
      <c r="A46" s="2">
        <v>18</v>
      </c>
      <c r="B46" s="1" t="s">
        <v>67</v>
      </c>
      <c r="C46" s="1">
        <v>5</v>
      </c>
      <c r="D46">
        <v>729</v>
      </c>
      <c r="E46" s="51">
        <v>54</v>
      </c>
      <c r="F46" s="3">
        <f t="shared" si="21"/>
        <v>7.407407407407407E-2</v>
      </c>
      <c r="G46" s="2">
        <v>0.5</v>
      </c>
      <c r="H46" s="3">
        <f t="shared" si="22"/>
        <v>0.3125</v>
      </c>
      <c r="I46" s="3">
        <f t="shared" si="23"/>
        <v>0.6875</v>
      </c>
      <c r="J46" s="5">
        <f t="shared" si="30"/>
        <v>63377.921527681778</v>
      </c>
      <c r="K46" s="5">
        <f t="shared" si="24"/>
        <v>19805.600477400556</v>
      </c>
      <c r="L46" s="5">
        <f t="shared" si="25"/>
        <v>267375.60644490749</v>
      </c>
      <c r="M46" s="5">
        <f>L46+M47</f>
        <v>613049.35344380513</v>
      </c>
      <c r="N46" s="33">
        <f t="shared" si="26"/>
        <v>9.6729166666666657</v>
      </c>
      <c r="O46" s="4"/>
      <c r="Q46" s="27" t="s">
        <v>68</v>
      </c>
      <c r="R46" s="29">
        <f t="shared" si="17"/>
        <v>63377.921527681778</v>
      </c>
      <c r="S46" s="29">
        <f t="shared" si="18"/>
        <v>267375.60644490749</v>
      </c>
      <c r="T46" s="35">
        <f t="shared" si="19"/>
        <v>9.6729166666666657</v>
      </c>
      <c r="U46" s="42">
        <v>0.65629805890441617</v>
      </c>
      <c r="V46" s="43">
        <f t="shared" si="31"/>
        <v>0.34370194109558383</v>
      </c>
      <c r="W46" s="29">
        <f t="shared" si="27"/>
        <v>175478.09150818389</v>
      </c>
      <c r="X46" s="29">
        <f>X47+W46</f>
        <v>386270.56986548426</v>
      </c>
      <c r="Y46" s="35">
        <f t="shared" si="28"/>
        <v>6.0947181692724275</v>
      </c>
      <c r="Z46" s="36">
        <f t="shared" si="29"/>
        <v>3.5781984973942382</v>
      </c>
    </row>
    <row r="47" spans="1:26" s="2" customFormat="1">
      <c r="A47" s="12">
        <v>19</v>
      </c>
      <c r="B47" s="13" t="s">
        <v>69</v>
      </c>
      <c r="C47" s="12"/>
      <c r="D47">
        <v>595</v>
      </c>
      <c r="E47" s="51">
        <v>75</v>
      </c>
      <c r="F47" s="17">
        <f t="shared" si="21"/>
        <v>0.12605042016806722</v>
      </c>
      <c r="G47" s="12"/>
      <c r="H47" s="17">
        <v>1</v>
      </c>
      <c r="I47" s="17">
        <f t="shared" si="23"/>
        <v>0</v>
      </c>
      <c r="J47" s="21">
        <f t="shared" si="30"/>
        <v>43572.321050281222</v>
      </c>
      <c r="K47" s="21">
        <f t="shared" si="24"/>
        <v>43572.321050281222</v>
      </c>
      <c r="L47" s="21">
        <f>K47/F47</f>
        <v>345673.7469988977</v>
      </c>
      <c r="M47" s="21">
        <f>L47</f>
        <v>345673.7469988977</v>
      </c>
      <c r="N47" s="34">
        <f t="shared" si="26"/>
        <v>7.9333333333333336</v>
      </c>
      <c r="O47" s="4"/>
      <c r="Q47" s="30" t="s">
        <v>69</v>
      </c>
      <c r="R47" s="31">
        <f t="shared" si="17"/>
        <v>43572.321050281222</v>
      </c>
      <c r="S47" s="31">
        <f t="shared" si="18"/>
        <v>345673.7469988977</v>
      </c>
      <c r="T47" s="38">
        <f t="shared" si="19"/>
        <v>7.9333333333333336</v>
      </c>
      <c r="U47" s="44">
        <v>0.6098018151143324</v>
      </c>
      <c r="V47" s="45">
        <f t="shared" si="31"/>
        <v>0.3901981848856676</v>
      </c>
      <c r="W47" s="31">
        <f t="shared" si="27"/>
        <v>210792.47835730034</v>
      </c>
      <c r="X47" s="31">
        <f>W47</f>
        <v>210792.47835730034</v>
      </c>
      <c r="Y47" s="38">
        <f t="shared" si="28"/>
        <v>4.8377610665737043</v>
      </c>
      <c r="Z47" s="37">
        <f t="shared" si="29"/>
        <v>3.0955722667596293</v>
      </c>
    </row>
    <row r="48" spans="1:26" s="2" customFormat="1" ht="13.2">
      <c r="B48" s="2" t="s">
        <v>70</v>
      </c>
      <c r="D48" s="25">
        <f>SUM(D29:D47)</f>
        <v>55190</v>
      </c>
      <c r="E48" s="57">
        <f>SUM(E29:E47)</f>
        <v>328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966</v>
      </c>
      <c r="E54" s="49">
        <f>E4+E29</f>
        <v>4</v>
      </c>
      <c r="F54" s="3">
        <f>E54/D54</f>
        <v>4.140786749482402E-3</v>
      </c>
      <c r="G54" s="2">
        <v>0.3</v>
      </c>
      <c r="H54" s="18">
        <f>C54*F54/(1+(1-G54)*C54*F54)</f>
        <v>4.1288191577208916E-3</v>
      </c>
      <c r="I54" s="18">
        <f>1-H54</f>
        <v>0.9958711808422791</v>
      </c>
      <c r="J54" s="19">
        <v>100000</v>
      </c>
      <c r="K54" s="20">
        <f>J54*H54</f>
        <v>412.88191577208914</v>
      </c>
      <c r="L54" s="20">
        <f>C54*(J55+G54*K54)</f>
        <v>99710.982658959547</v>
      </c>
      <c r="M54" s="5">
        <f t="shared" ref="M54:M70" si="32">L54+M55</f>
        <v>7682739.4853197187</v>
      </c>
      <c r="N54" s="32">
        <f>M54/J54</f>
        <v>76.827394853197191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99710.982658959547</v>
      </c>
      <c r="T54" s="35">
        <f t="shared" ref="T54:T72" si="35">N54</f>
        <v>76.827394853197191</v>
      </c>
      <c r="U54" s="42">
        <v>0.96170886472285344</v>
      </c>
      <c r="V54" s="43">
        <f>1-U54</f>
        <v>3.829113527714656E-2</v>
      </c>
      <c r="W54" s="29">
        <f>S54*U54</f>
        <v>95892.935933348112</v>
      </c>
      <c r="X54" s="29">
        <f t="shared" ref="X54:X70" si="36">X55+W54</f>
        <v>6784646.1169606643</v>
      </c>
      <c r="Y54" s="40">
        <f>X54/R54</f>
        <v>67.846461169606641</v>
      </c>
      <c r="Z54" s="36">
        <f>T54-Y54</f>
        <v>8.9809336835905498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4399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99587.118084227914</v>
      </c>
      <c r="K55" s="5">
        <f t="shared" ref="K55:K72" si="41">J55*H55</f>
        <v>0</v>
      </c>
      <c r="L55" s="5">
        <f t="shared" ref="L55:L71" si="42">C55*(J56+G55*K55)</f>
        <v>398348.47233691165</v>
      </c>
      <c r="M55" s="5">
        <f t="shared" si="32"/>
        <v>7583028.5026607588</v>
      </c>
      <c r="N55" s="33">
        <f t="shared" ref="N55:N72" si="43">M55/J55</f>
        <v>76.144672609636643</v>
      </c>
      <c r="O55" s="4"/>
      <c r="Q55" s="27" t="s">
        <v>36</v>
      </c>
      <c r="R55" s="29">
        <f t="shared" si="33"/>
        <v>99587.118084227914</v>
      </c>
      <c r="S55" s="29">
        <f t="shared" si="34"/>
        <v>398348.47233691165</v>
      </c>
      <c r="T55" s="35">
        <f t="shared" si="35"/>
        <v>76.144672609636643</v>
      </c>
      <c r="U55" s="42">
        <v>0.96170886472285344</v>
      </c>
      <c r="V55" s="43">
        <f>1-U55</f>
        <v>3.829113527714656E-2</v>
      </c>
      <c r="W55" s="29">
        <f t="shared" ref="W55:W72" si="44">S55*U55</f>
        <v>383095.25709521427</v>
      </c>
      <c r="X55" s="29">
        <f t="shared" si="36"/>
        <v>6688753.1810273165</v>
      </c>
      <c r="Y55" s="35">
        <f t="shared" ref="Y55:Y72" si="45">X55/R55</f>
        <v>67.164843302023883</v>
      </c>
      <c r="Z55" s="36">
        <f t="shared" ref="Z55:Z72" si="46">T55-Y55</f>
        <v>8.9798293076127607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6396</v>
      </c>
      <c r="E56" s="49">
        <f t="shared" si="37"/>
        <v>3</v>
      </c>
      <c r="F56" s="3">
        <f t="shared" si="38"/>
        <v>4.6904315196998124E-4</v>
      </c>
      <c r="G56" s="2">
        <v>0.5</v>
      </c>
      <c r="H56" s="3">
        <f t="shared" si="39"/>
        <v>2.3424689622862497E-3</v>
      </c>
      <c r="I56" s="3">
        <f t="shared" si="40"/>
        <v>0.99765753103771371</v>
      </c>
      <c r="J56" s="5">
        <f t="shared" ref="J56:J72" si="47">I55*J55</f>
        <v>99587.118084227914</v>
      </c>
      <c r="K56" s="5">
        <f t="shared" si="41"/>
        <v>233.27973315583958</v>
      </c>
      <c r="L56" s="5">
        <f t="shared" si="42"/>
        <v>497352.39108824998</v>
      </c>
      <c r="M56" s="5">
        <f t="shared" si="32"/>
        <v>7184680.0303238472</v>
      </c>
      <c r="N56" s="33">
        <f t="shared" si="43"/>
        <v>72.144672609636643</v>
      </c>
      <c r="O56" s="4"/>
      <c r="Q56" s="27" t="s">
        <v>38</v>
      </c>
      <c r="R56" s="29">
        <f t="shared" si="33"/>
        <v>99587.118084227914</v>
      </c>
      <c r="S56" s="29">
        <f t="shared" si="34"/>
        <v>497352.39108824998</v>
      </c>
      <c r="T56" s="35">
        <f t="shared" si="35"/>
        <v>72.144672609636643</v>
      </c>
      <c r="U56" s="42">
        <v>0.96170886472285344</v>
      </c>
      <c r="V56" s="43">
        <f>1-U56</f>
        <v>3.829113527714656E-2</v>
      </c>
      <c r="W56" s="29">
        <f t="shared" si="44"/>
        <v>478308.20340067748</v>
      </c>
      <c r="X56" s="29">
        <f t="shared" si="36"/>
        <v>6305657.9239321025</v>
      </c>
      <c r="Y56" s="35">
        <f t="shared" si="45"/>
        <v>63.31800784313247</v>
      </c>
      <c r="Z56" s="36">
        <f t="shared" si="46"/>
        <v>8.8266647665041731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6535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99353.838351072074</v>
      </c>
      <c r="K57" s="5">
        <f t="shared" si="41"/>
        <v>0</v>
      </c>
      <c r="L57" s="5">
        <f t="shared" si="42"/>
        <v>496769.19175536034</v>
      </c>
      <c r="M57" s="5">
        <f t="shared" si="32"/>
        <v>6687327.6392355971</v>
      </c>
      <c r="N57" s="33">
        <f t="shared" si="43"/>
        <v>67.308196142413436</v>
      </c>
      <c r="O57" s="4"/>
      <c r="Q57" s="27" t="s">
        <v>40</v>
      </c>
      <c r="R57" s="29">
        <f t="shared" si="33"/>
        <v>99353.838351072074</v>
      </c>
      <c r="S57" s="29">
        <f t="shared" si="34"/>
        <v>496769.19175536034</v>
      </c>
      <c r="T57" s="35">
        <f t="shared" si="35"/>
        <v>67.308196142413436</v>
      </c>
      <c r="U57" s="42">
        <v>0.96170886472285344</v>
      </c>
      <c r="V57" s="43">
        <f>1-U57</f>
        <v>3.829113527714656E-2</v>
      </c>
      <c r="W57" s="29">
        <f t="shared" si="44"/>
        <v>477747.33543233707</v>
      </c>
      <c r="X57" s="29">
        <f t="shared" si="36"/>
        <v>5827349.7205314254</v>
      </c>
      <c r="Y57" s="35">
        <f t="shared" si="45"/>
        <v>58.652487082986923</v>
      </c>
      <c r="Z57" s="36">
        <f t="shared" si="46"/>
        <v>8.6557090594265134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7026</v>
      </c>
      <c r="E58" s="49">
        <f t="shared" si="37"/>
        <v>8</v>
      </c>
      <c r="F58" s="3">
        <f t="shared" si="38"/>
        <v>1.138627953316254E-3</v>
      </c>
      <c r="G58" s="2">
        <v>0.5</v>
      </c>
      <c r="H58" s="3">
        <f t="shared" si="39"/>
        <v>5.676979846721544E-3</v>
      </c>
      <c r="I58" s="3">
        <f t="shared" si="40"/>
        <v>0.99432302015327845</v>
      </c>
      <c r="J58" s="5">
        <f t="shared" si="47"/>
        <v>99353.838351072074</v>
      </c>
      <c r="K58" s="5">
        <f t="shared" si="41"/>
        <v>564.02973801346616</v>
      </c>
      <c r="L58" s="5">
        <f t="shared" si="42"/>
        <v>495359.11741032667</v>
      </c>
      <c r="M58" s="5">
        <f t="shared" si="32"/>
        <v>6190558.4474802371</v>
      </c>
      <c r="N58" s="33">
        <f t="shared" si="43"/>
        <v>62.308196142413436</v>
      </c>
      <c r="O58" s="4"/>
      <c r="Q58" s="27" t="s">
        <v>42</v>
      </c>
      <c r="R58" s="29">
        <f t="shared" si="33"/>
        <v>99353.838351072074</v>
      </c>
      <c r="S58" s="29">
        <f t="shared" si="34"/>
        <v>495359.11741032667</v>
      </c>
      <c r="T58" s="35">
        <f t="shared" si="35"/>
        <v>62.308196142413436</v>
      </c>
      <c r="U58" s="42">
        <v>0.96170886472285344</v>
      </c>
      <c r="V58" s="43">
        <f>1-U58</f>
        <v>3.829113527714656E-2</v>
      </c>
      <c r="W58" s="29">
        <f t="shared" si="44"/>
        <v>476391.25443479995</v>
      </c>
      <c r="X58" s="29">
        <f t="shared" si="36"/>
        <v>5349602.3850990888</v>
      </c>
      <c r="Y58" s="35">
        <f t="shared" si="45"/>
        <v>53.843942759372659</v>
      </c>
      <c r="Z58" s="36">
        <f t="shared" si="46"/>
        <v>8.4642533830407771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7786</v>
      </c>
      <c r="E59" s="49">
        <f t="shared" si="37"/>
        <v>16</v>
      </c>
      <c r="F59" s="3">
        <f t="shared" si="38"/>
        <v>2.0549704597996403E-3</v>
      </c>
      <c r="G59" s="2">
        <v>0.5</v>
      </c>
      <c r="H59" s="3">
        <f t="shared" si="39"/>
        <v>1.0222335803731152E-2</v>
      </c>
      <c r="I59" s="3">
        <f t="shared" si="40"/>
        <v>0.98977766419626889</v>
      </c>
      <c r="J59" s="5">
        <f t="shared" si="47"/>
        <v>98789.808613058602</v>
      </c>
      <c r="K59" s="5">
        <f t="shared" si="41"/>
        <v>1009.862597629017</v>
      </c>
      <c r="L59" s="5">
        <f t="shared" si="42"/>
        <v>491424.38657122053</v>
      </c>
      <c r="M59" s="5">
        <f t="shared" si="32"/>
        <v>5695199.3300699107</v>
      </c>
      <c r="N59" s="33">
        <f t="shared" si="43"/>
        <v>57.64966457599845</v>
      </c>
      <c r="O59" s="4"/>
      <c r="Q59" s="27" t="s">
        <v>44</v>
      </c>
      <c r="R59" s="29">
        <f t="shared" si="33"/>
        <v>98789.808613058602</v>
      </c>
      <c r="S59" s="29">
        <f t="shared" si="34"/>
        <v>491424.38657122053</v>
      </c>
      <c r="T59" s="35">
        <f t="shared" si="35"/>
        <v>57.64966457599845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473286.74253284722</v>
      </c>
      <c r="X59" s="29">
        <f t="shared" si="36"/>
        <v>4873211.130664289</v>
      </c>
      <c r="Y59" s="35">
        <f t="shared" si="45"/>
        <v>49.32908767696631</v>
      </c>
      <c r="Z59" s="36">
        <f t="shared" si="46"/>
        <v>8.3205768990321403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8197</v>
      </c>
      <c r="E60" s="49">
        <f t="shared" si="37"/>
        <v>12</v>
      </c>
      <c r="F60" s="3">
        <f t="shared" si="38"/>
        <v>1.4639502256923265E-3</v>
      </c>
      <c r="G60" s="2">
        <v>0.5</v>
      </c>
      <c r="H60" s="3">
        <f t="shared" si="39"/>
        <v>7.2930594384344235E-3</v>
      </c>
      <c r="I60" s="3">
        <f t="shared" si="40"/>
        <v>0.99270694056156561</v>
      </c>
      <c r="J60" s="5">
        <f t="shared" si="47"/>
        <v>97779.946015429596</v>
      </c>
      <c r="K60" s="5">
        <f t="shared" si="41"/>
        <v>713.11495817743719</v>
      </c>
      <c r="L60" s="5">
        <f t="shared" si="42"/>
        <v>487116.94268170442</v>
      </c>
      <c r="M60" s="5">
        <f t="shared" si="32"/>
        <v>5203774.9434986906</v>
      </c>
      <c r="N60" s="33">
        <f t="shared" si="43"/>
        <v>53.219245413344154</v>
      </c>
      <c r="O60" s="4"/>
      <c r="Q60" s="27" t="s">
        <v>46</v>
      </c>
      <c r="R60" s="29">
        <f t="shared" si="33"/>
        <v>97779.946015429596</v>
      </c>
      <c r="S60" s="29">
        <f t="shared" si="34"/>
        <v>487116.94268170442</v>
      </c>
      <c r="T60" s="35">
        <f t="shared" si="35"/>
        <v>53.219245413344154</v>
      </c>
      <c r="U60" s="42">
        <v>0.95736753435116873</v>
      </c>
      <c r="V60" s="43">
        <f t="shared" si="48"/>
        <v>4.2632465648831275E-2</v>
      </c>
      <c r="W60" s="29">
        <f t="shared" si="44"/>
        <v>466349.94635586295</v>
      </c>
      <c r="X60" s="29">
        <f t="shared" si="36"/>
        <v>4399924.3881314415</v>
      </c>
      <c r="Y60" s="35">
        <f t="shared" si="45"/>
        <v>44.998228853973153</v>
      </c>
      <c r="Z60" s="36">
        <f t="shared" si="46"/>
        <v>8.2210165593710016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7314</v>
      </c>
      <c r="E61" s="49">
        <f t="shared" si="37"/>
        <v>9</v>
      </c>
      <c r="F61" s="3">
        <f t="shared" si="38"/>
        <v>1.2305168170631665E-3</v>
      </c>
      <c r="G61" s="2">
        <v>0.5</v>
      </c>
      <c r="H61" s="3">
        <f t="shared" si="39"/>
        <v>6.133714986710284E-3</v>
      </c>
      <c r="I61" s="3">
        <f t="shared" si="40"/>
        <v>0.99386628501328966</v>
      </c>
      <c r="J61" s="5">
        <f t="shared" si="47"/>
        <v>97066.831057252159</v>
      </c>
      <c r="K61" s="5">
        <f t="shared" si="41"/>
        <v>595.38027636834283</v>
      </c>
      <c r="L61" s="5">
        <f t="shared" si="42"/>
        <v>483845.70459533995</v>
      </c>
      <c r="M61" s="5">
        <f t="shared" si="32"/>
        <v>4716658.000816986</v>
      </c>
      <c r="N61" s="33">
        <f t="shared" si="43"/>
        <v>48.591861395320478</v>
      </c>
      <c r="O61" s="4"/>
      <c r="Q61" s="27" t="s">
        <v>48</v>
      </c>
      <c r="R61" s="29">
        <f t="shared" si="33"/>
        <v>97066.831057252159</v>
      </c>
      <c r="S61" s="29">
        <f t="shared" si="34"/>
        <v>483845.70459533995</v>
      </c>
      <c r="T61" s="35">
        <f t="shared" si="35"/>
        <v>48.591861395320478</v>
      </c>
      <c r="U61" s="42">
        <v>0.95681081085376496</v>
      </c>
      <c r="V61" s="43">
        <f t="shared" si="48"/>
        <v>4.3189189146235041E-2</v>
      </c>
      <c r="W61" s="29">
        <f t="shared" si="44"/>
        <v>462948.80094197846</v>
      </c>
      <c r="X61" s="29">
        <f t="shared" si="36"/>
        <v>3933574.441775579</v>
      </c>
      <c r="Y61" s="35">
        <f t="shared" si="45"/>
        <v>40.524393337364337</v>
      </c>
      <c r="Z61" s="36">
        <f t="shared" si="46"/>
        <v>8.0674680579561411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8089</v>
      </c>
      <c r="E62" s="49">
        <f t="shared" si="37"/>
        <v>22</v>
      </c>
      <c r="F62" s="3">
        <f t="shared" si="38"/>
        <v>2.7197428606749907E-3</v>
      </c>
      <c r="G62" s="2">
        <v>0.5</v>
      </c>
      <c r="H62" s="3">
        <f t="shared" si="39"/>
        <v>1.3506876227897837E-2</v>
      </c>
      <c r="I62" s="3">
        <f t="shared" si="40"/>
        <v>0.98649312377210219</v>
      </c>
      <c r="J62" s="5">
        <f t="shared" si="47"/>
        <v>96471.45078088381</v>
      </c>
      <c r="K62" s="5">
        <f t="shared" si="41"/>
        <v>1303.0279452231357</v>
      </c>
      <c r="L62" s="5">
        <f t="shared" si="42"/>
        <v>479099.68404136127</v>
      </c>
      <c r="M62" s="5">
        <f t="shared" si="32"/>
        <v>4232812.2962216455</v>
      </c>
      <c r="N62" s="33">
        <f t="shared" si="43"/>
        <v>43.876320527568907</v>
      </c>
      <c r="O62" s="4"/>
      <c r="Q62" s="27" t="s">
        <v>50</v>
      </c>
      <c r="R62" s="29">
        <f t="shared" si="33"/>
        <v>96471.45078088381</v>
      </c>
      <c r="S62" s="29">
        <f t="shared" si="34"/>
        <v>479099.68404136127</v>
      </c>
      <c r="T62" s="35">
        <f t="shared" si="35"/>
        <v>43.876320527568907</v>
      </c>
      <c r="U62" s="42">
        <v>0.94800928093814252</v>
      </c>
      <c r="V62" s="43">
        <f t="shared" si="48"/>
        <v>5.1990719061857482E-2</v>
      </c>
      <c r="W62" s="29">
        <f t="shared" si="44"/>
        <v>454190.94696574216</v>
      </c>
      <c r="X62" s="29">
        <f t="shared" si="36"/>
        <v>3470625.6408336004</v>
      </c>
      <c r="Y62" s="35">
        <f t="shared" si="45"/>
        <v>35.975675837159883</v>
      </c>
      <c r="Z62" s="36">
        <f t="shared" si="46"/>
        <v>7.900644690409024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9279</v>
      </c>
      <c r="E63" s="49">
        <f t="shared" si="37"/>
        <v>33</v>
      </c>
      <c r="F63" s="3">
        <f t="shared" si="38"/>
        <v>3.5564177174264469E-3</v>
      </c>
      <c r="G63" s="2">
        <v>0.5</v>
      </c>
      <c r="H63" s="3">
        <f t="shared" si="39"/>
        <v>1.7625380547989102E-2</v>
      </c>
      <c r="I63" s="3">
        <f t="shared" si="40"/>
        <v>0.98237461945201088</v>
      </c>
      <c r="J63" s="5">
        <f t="shared" si="47"/>
        <v>95168.422835660676</v>
      </c>
      <c r="K63" s="5">
        <f t="shared" si="41"/>
        <v>1677.3796686304554</v>
      </c>
      <c r="L63" s="5">
        <f t="shared" si="42"/>
        <v>471648.66500672721</v>
      </c>
      <c r="M63" s="5">
        <f t="shared" si="32"/>
        <v>3753712.6121802842</v>
      </c>
      <c r="N63" s="33">
        <f t="shared" si="43"/>
        <v>39.442837238800244</v>
      </c>
      <c r="O63" s="4"/>
      <c r="Q63" s="27" t="s">
        <v>52</v>
      </c>
      <c r="R63" s="29">
        <f t="shared" si="33"/>
        <v>95168.422835660676</v>
      </c>
      <c r="S63" s="29">
        <f t="shared" si="34"/>
        <v>471648.66500672721</v>
      </c>
      <c r="T63" s="35">
        <f t="shared" si="35"/>
        <v>39.442837238800244</v>
      </c>
      <c r="U63" s="42">
        <v>0.94216194080535964</v>
      </c>
      <c r="V63" s="43">
        <f t="shared" si="48"/>
        <v>5.7838059194640357E-2</v>
      </c>
      <c r="W63" s="29">
        <f t="shared" si="44"/>
        <v>444369.421600995</v>
      </c>
      <c r="X63" s="29">
        <f t="shared" si="36"/>
        <v>3016434.693867858</v>
      </c>
      <c r="Y63" s="35">
        <f t="shared" si="45"/>
        <v>31.695751636829335</v>
      </c>
      <c r="Z63" s="36">
        <f t="shared" si="46"/>
        <v>7.7470856019709089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9634</v>
      </c>
      <c r="E64" s="49">
        <f t="shared" si="37"/>
        <v>63</v>
      </c>
      <c r="F64" s="3">
        <f t="shared" si="38"/>
        <v>6.5393398380734899E-3</v>
      </c>
      <c r="G64" s="2">
        <v>0.5</v>
      </c>
      <c r="H64" s="3">
        <f t="shared" si="39"/>
        <v>3.2170760353367717E-2</v>
      </c>
      <c r="I64" s="3">
        <f t="shared" si="40"/>
        <v>0.96782923964663226</v>
      </c>
      <c r="J64" s="5">
        <f t="shared" si="47"/>
        <v>93491.043167030221</v>
      </c>
      <c r="K64" s="5">
        <f t="shared" si="41"/>
        <v>3007.6779449128858</v>
      </c>
      <c r="L64" s="5">
        <f t="shared" si="42"/>
        <v>459936.02097286889</v>
      </c>
      <c r="M64" s="5">
        <f t="shared" si="32"/>
        <v>3282063.9471735568</v>
      </c>
      <c r="N64" s="33">
        <f t="shared" si="43"/>
        <v>35.105651151093184</v>
      </c>
      <c r="O64" s="4"/>
      <c r="Q64" s="27" t="s">
        <v>54</v>
      </c>
      <c r="R64" s="29">
        <f t="shared" si="33"/>
        <v>93491.043167030221</v>
      </c>
      <c r="S64" s="29">
        <f t="shared" si="34"/>
        <v>459936.02097286889</v>
      </c>
      <c r="T64" s="35">
        <f t="shared" si="35"/>
        <v>35.105651151093184</v>
      </c>
      <c r="U64" s="42">
        <v>0.92489605986448908</v>
      </c>
      <c r="V64" s="43">
        <f t="shared" si="48"/>
        <v>7.5103940135510916E-2</v>
      </c>
      <c r="W64" s="29">
        <f t="shared" si="44"/>
        <v>425393.01358755748</v>
      </c>
      <c r="X64" s="29">
        <f t="shared" si="36"/>
        <v>2572065.2722668629</v>
      </c>
      <c r="Y64" s="35">
        <f t="shared" si="45"/>
        <v>27.511354939869857</v>
      </c>
      <c r="Z64" s="36">
        <f t="shared" si="46"/>
        <v>7.5942962112233268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9516</v>
      </c>
      <c r="E65" s="49">
        <f t="shared" si="37"/>
        <v>39</v>
      </c>
      <c r="F65" s="3">
        <f t="shared" si="38"/>
        <v>4.0983606557377051E-3</v>
      </c>
      <c r="G65" s="2">
        <v>0.5</v>
      </c>
      <c r="H65" s="3">
        <f t="shared" si="39"/>
        <v>2.0283975659229209E-2</v>
      </c>
      <c r="I65" s="3">
        <f t="shared" si="40"/>
        <v>0.97971602434077076</v>
      </c>
      <c r="J65" s="5">
        <f t="shared" si="47"/>
        <v>90483.365222117325</v>
      </c>
      <c r="K65" s="5">
        <f t="shared" si="41"/>
        <v>1835.3623777305745</v>
      </c>
      <c r="L65" s="5">
        <f t="shared" si="42"/>
        <v>447828.42016626021</v>
      </c>
      <c r="M65" s="5">
        <f t="shared" si="32"/>
        <v>2822127.9262006879</v>
      </c>
      <c r="N65" s="33">
        <f t="shared" si="43"/>
        <v>31.189466917736393</v>
      </c>
      <c r="O65" s="4"/>
      <c r="Q65" s="27" t="s">
        <v>56</v>
      </c>
      <c r="R65" s="29">
        <f t="shared" si="33"/>
        <v>90483.365222117325</v>
      </c>
      <c r="S65" s="29">
        <f t="shared" si="34"/>
        <v>447828.42016626021</v>
      </c>
      <c r="T65" s="35">
        <f t="shared" si="35"/>
        <v>31.189466917736393</v>
      </c>
      <c r="U65" s="42">
        <v>0.89970667843387275</v>
      </c>
      <c r="V65" s="43">
        <f t="shared" si="48"/>
        <v>0.10029332156612725</v>
      </c>
      <c r="W65" s="29">
        <f t="shared" si="44"/>
        <v>402914.22041607474</v>
      </c>
      <c r="X65" s="29">
        <f t="shared" si="36"/>
        <v>2146672.2586793057</v>
      </c>
      <c r="Y65" s="35">
        <f t="shared" si="45"/>
        <v>23.724496247566435</v>
      </c>
      <c r="Z65" s="36">
        <f t="shared" si="46"/>
        <v>7.4649706701699579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7602</v>
      </c>
      <c r="E66" s="49">
        <f t="shared" si="37"/>
        <v>67</v>
      </c>
      <c r="F66" s="3">
        <f t="shared" si="38"/>
        <v>8.8134701394369901E-3</v>
      </c>
      <c r="G66" s="2">
        <v>0.5</v>
      </c>
      <c r="H66" s="3">
        <f t="shared" si="39"/>
        <v>4.3117317716712789E-2</v>
      </c>
      <c r="I66" s="3">
        <f t="shared" si="40"/>
        <v>0.95688268228328721</v>
      </c>
      <c r="J66" s="5">
        <f t="shared" si="47"/>
        <v>88648.002844386749</v>
      </c>
      <c r="K66" s="5">
        <f t="shared" si="41"/>
        <v>3822.2641035934826</v>
      </c>
      <c r="L66" s="5">
        <f t="shared" si="42"/>
        <v>433684.35396295006</v>
      </c>
      <c r="M66" s="5">
        <f t="shared" si="32"/>
        <v>2374299.5060344278</v>
      </c>
      <c r="N66" s="33">
        <f t="shared" si="43"/>
        <v>26.783451740049777</v>
      </c>
      <c r="O66" s="4"/>
      <c r="Q66" s="27" t="s">
        <v>58</v>
      </c>
      <c r="R66" s="29">
        <f t="shared" si="33"/>
        <v>88648.002844386749</v>
      </c>
      <c r="S66" s="29">
        <f t="shared" si="34"/>
        <v>433684.35396295006</v>
      </c>
      <c r="T66" s="35">
        <f t="shared" si="35"/>
        <v>26.783451740049777</v>
      </c>
      <c r="U66" s="42">
        <v>0.86438699185239576</v>
      </c>
      <c r="V66" s="43">
        <f t="shared" si="48"/>
        <v>0.13561300814760424</v>
      </c>
      <c r="W66" s="29">
        <f t="shared" si="44"/>
        <v>374871.11413548404</v>
      </c>
      <c r="X66" s="29">
        <f t="shared" si="36"/>
        <v>1743758.0382632308</v>
      </c>
      <c r="Y66" s="35">
        <f t="shared" si="45"/>
        <v>19.670584585241411</v>
      </c>
      <c r="Z66" s="36">
        <f t="shared" si="46"/>
        <v>7.1128671548083666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5957</v>
      </c>
      <c r="E67" s="49">
        <f t="shared" si="37"/>
        <v>72</v>
      </c>
      <c r="F67" s="3">
        <f t="shared" si="38"/>
        <v>1.2086620782272956E-2</v>
      </c>
      <c r="G67" s="2">
        <v>0.5</v>
      </c>
      <c r="H67" s="3">
        <f t="shared" si="39"/>
        <v>5.8660583346912175E-2</v>
      </c>
      <c r="I67" s="3">
        <f t="shared" si="40"/>
        <v>0.94133941665308785</v>
      </c>
      <c r="J67" s="5">
        <f t="shared" si="47"/>
        <v>84825.738740793269</v>
      </c>
      <c r="K67" s="5">
        <f t="shared" si="41"/>
        <v>4975.9273173677002</v>
      </c>
      <c r="L67" s="5">
        <f t="shared" si="42"/>
        <v>411688.87541054713</v>
      </c>
      <c r="M67" s="5">
        <f t="shared" si="32"/>
        <v>1940615.1520714778</v>
      </c>
      <c r="N67" s="33">
        <f t="shared" si="43"/>
        <v>22.877668746293192</v>
      </c>
      <c r="O67" s="4"/>
      <c r="Q67" s="27" t="s">
        <v>60</v>
      </c>
      <c r="R67" s="29">
        <f t="shared" si="33"/>
        <v>84825.738740793269</v>
      </c>
      <c r="S67" s="29">
        <f t="shared" si="34"/>
        <v>411688.87541054713</v>
      </c>
      <c r="T67" s="35">
        <f t="shared" si="35"/>
        <v>22.877668746293192</v>
      </c>
      <c r="U67" s="42">
        <v>0.82345390469096191</v>
      </c>
      <c r="V67" s="43">
        <f t="shared" si="48"/>
        <v>0.17654609530903809</v>
      </c>
      <c r="W67" s="29">
        <f t="shared" si="44"/>
        <v>339006.81197464594</v>
      </c>
      <c r="X67" s="29">
        <f t="shared" si="36"/>
        <v>1368886.9241277468</v>
      </c>
      <c r="Y67" s="35">
        <f t="shared" si="45"/>
        <v>16.137636340671676</v>
      </c>
      <c r="Z67" s="36">
        <f t="shared" si="46"/>
        <v>6.7400324056215162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4240</v>
      </c>
      <c r="E68" s="49">
        <f t="shared" si="37"/>
        <v>84</v>
      </c>
      <c r="F68" s="3">
        <f t="shared" si="38"/>
        <v>1.981132075471698E-2</v>
      </c>
      <c r="G68" s="2">
        <v>0.5</v>
      </c>
      <c r="H68" s="3">
        <f t="shared" si="39"/>
        <v>9.4382022471910104E-2</v>
      </c>
      <c r="I68" s="3">
        <f t="shared" si="40"/>
        <v>0.90561797752808992</v>
      </c>
      <c r="J68" s="5">
        <f t="shared" si="47"/>
        <v>79849.811423425577</v>
      </c>
      <c r="K68" s="5">
        <f t="shared" si="41"/>
        <v>7536.3866961435369</v>
      </c>
      <c r="L68" s="5">
        <f t="shared" si="42"/>
        <v>380408.09037676902</v>
      </c>
      <c r="M68" s="5">
        <f t="shared" si="32"/>
        <v>1528926.2766609306</v>
      </c>
      <c r="N68" s="33">
        <f t="shared" si="43"/>
        <v>19.147525202700589</v>
      </c>
      <c r="O68" s="4"/>
      <c r="Q68" s="27" t="s">
        <v>62</v>
      </c>
      <c r="R68" s="29">
        <f t="shared" si="33"/>
        <v>79849.811423425577</v>
      </c>
      <c r="S68" s="29">
        <f t="shared" si="34"/>
        <v>380408.09037676902</v>
      </c>
      <c r="T68" s="35">
        <f t="shared" si="35"/>
        <v>19.147525202700589</v>
      </c>
      <c r="U68" s="42">
        <v>0.7557222850963411</v>
      </c>
      <c r="V68" s="43">
        <f t="shared" si="48"/>
        <v>0.2442777149036589</v>
      </c>
      <c r="W68" s="29">
        <f t="shared" si="44"/>
        <v>287482.87132866733</v>
      </c>
      <c r="X68" s="29">
        <f t="shared" si="36"/>
        <v>1029880.112153101</v>
      </c>
      <c r="Y68" s="35">
        <f t="shared" si="45"/>
        <v>12.897715020163023</v>
      </c>
      <c r="Z68" s="36">
        <f t="shared" si="46"/>
        <v>6.2498101825375656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3161</v>
      </c>
      <c r="E69" s="49">
        <f t="shared" si="37"/>
        <v>94</v>
      </c>
      <c r="F69" s="3">
        <f t="shared" si="38"/>
        <v>2.9737424865548878E-2</v>
      </c>
      <c r="G69" s="2">
        <v>0.5</v>
      </c>
      <c r="H69" s="3">
        <f t="shared" si="39"/>
        <v>0.13839811542991756</v>
      </c>
      <c r="I69" s="3">
        <f t="shared" si="40"/>
        <v>0.86160188457008247</v>
      </c>
      <c r="J69" s="5">
        <f t="shared" si="47"/>
        <v>72313.424727282036</v>
      </c>
      <c r="K69" s="5">
        <f t="shared" si="41"/>
        <v>10008.041702539034</v>
      </c>
      <c r="L69" s="5">
        <f t="shared" si="42"/>
        <v>336547.01938006259</v>
      </c>
      <c r="M69" s="5">
        <f t="shared" si="32"/>
        <v>1148518.1862841616</v>
      </c>
      <c r="N69" s="33">
        <f t="shared" si="43"/>
        <v>15.882503015388989</v>
      </c>
      <c r="O69" s="4"/>
      <c r="Q69" s="27" t="s">
        <v>64</v>
      </c>
      <c r="R69" s="29">
        <f t="shared" si="33"/>
        <v>72313.424727282036</v>
      </c>
      <c r="S69" s="29">
        <f t="shared" si="34"/>
        <v>336547.01938006259</v>
      </c>
      <c r="T69" s="35">
        <f t="shared" si="35"/>
        <v>15.882503015388989</v>
      </c>
      <c r="U69" s="42">
        <v>0.69850988448397933</v>
      </c>
      <c r="V69" s="43">
        <f t="shared" si="48"/>
        <v>0.30149011551602067</v>
      </c>
      <c r="W69" s="29">
        <f t="shared" si="44"/>
        <v>235081.41963059508</v>
      </c>
      <c r="X69" s="29">
        <f t="shared" si="36"/>
        <v>742397.24082443374</v>
      </c>
      <c r="Y69" s="35">
        <f t="shared" si="45"/>
        <v>10.266381984040454</v>
      </c>
      <c r="Z69" s="36">
        <f t="shared" si="46"/>
        <v>5.6161210313485359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2057</v>
      </c>
      <c r="E70" s="49">
        <f t="shared" si="37"/>
        <v>81</v>
      </c>
      <c r="F70" s="3">
        <f t="shared" si="38"/>
        <v>3.9377734564900339E-2</v>
      </c>
      <c r="G70" s="2">
        <v>0.5</v>
      </c>
      <c r="H70" s="3">
        <f t="shared" si="39"/>
        <v>0.17924319539721176</v>
      </c>
      <c r="I70" s="3">
        <f t="shared" si="40"/>
        <v>0.82075680460278821</v>
      </c>
      <c r="J70" s="5">
        <f t="shared" si="47"/>
        <v>62305.383024743001</v>
      </c>
      <c r="K70" s="5">
        <f t="shared" si="41"/>
        <v>11167.81594380213</v>
      </c>
      <c r="L70" s="5">
        <f t="shared" si="42"/>
        <v>283607.37526420964</v>
      </c>
      <c r="M70" s="5">
        <f t="shared" si="32"/>
        <v>811971.16690409905</v>
      </c>
      <c r="N70" s="33">
        <f t="shared" si="43"/>
        <v>13.032119015810324</v>
      </c>
      <c r="O70" s="4"/>
      <c r="Q70" s="27" t="s">
        <v>66</v>
      </c>
      <c r="R70" s="29">
        <f t="shared" si="33"/>
        <v>62305.383024743001</v>
      </c>
      <c r="S70" s="29">
        <f t="shared" si="34"/>
        <v>283607.37526420964</v>
      </c>
      <c r="T70" s="35">
        <f t="shared" si="35"/>
        <v>13.032119015810324</v>
      </c>
      <c r="U70" s="42">
        <v>0.67065690345363116</v>
      </c>
      <c r="V70" s="43">
        <f t="shared" si="48"/>
        <v>0.32934309654636884</v>
      </c>
      <c r="W70" s="29">
        <f t="shared" si="44"/>
        <v>190203.24409130678</v>
      </c>
      <c r="X70" s="29">
        <f t="shared" si="36"/>
        <v>507315.82119383861</v>
      </c>
      <c r="Y70" s="35">
        <f t="shared" si="45"/>
        <v>8.1424075507628455</v>
      </c>
      <c r="Z70" s="36">
        <f t="shared" si="46"/>
        <v>4.889711465047478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1274</v>
      </c>
      <c r="E71" s="49">
        <f t="shared" si="49"/>
        <v>93</v>
      </c>
      <c r="F71" s="3">
        <f t="shared" si="38"/>
        <v>7.299843014128729E-2</v>
      </c>
      <c r="G71" s="2">
        <v>0.5</v>
      </c>
      <c r="H71" s="3">
        <f t="shared" si="39"/>
        <v>0.30866246266179886</v>
      </c>
      <c r="I71" s="3">
        <f t="shared" si="40"/>
        <v>0.69133753733820114</v>
      </c>
      <c r="J71" s="5">
        <f t="shared" si="47"/>
        <v>51137.567080940869</v>
      </c>
      <c r="K71" s="5">
        <f t="shared" si="41"/>
        <v>15784.247389736145</v>
      </c>
      <c r="L71" s="5">
        <f t="shared" si="42"/>
        <v>216227.21693036397</v>
      </c>
      <c r="M71" s="5">
        <f>L71+M72</f>
        <v>528363.79163988936</v>
      </c>
      <c r="N71" s="33">
        <f t="shared" si="43"/>
        <v>10.332204322579363</v>
      </c>
      <c r="O71" s="4"/>
      <c r="Q71" s="27" t="s">
        <v>68</v>
      </c>
      <c r="R71" s="29">
        <f t="shared" si="33"/>
        <v>51137.567080940869</v>
      </c>
      <c r="S71" s="29">
        <f t="shared" si="34"/>
        <v>216227.21693036397</v>
      </c>
      <c r="T71" s="35">
        <f t="shared" si="35"/>
        <v>10.332204322579363</v>
      </c>
      <c r="U71" s="42">
        <v>0.63527807449444496</v>
      </c>
      <c r="V71" s="43">
        <f t="shared" si="48"/>
        <v>0.36472192550555504</v>
      </c>
      <c r="W71" s="29">
        <f t="shared" si="44"/>
        <v>137364.41002481428</v>
      </c>
      <c r="X71" s="29">
        <f>X72+W71</f>
        <v>317112.57710253185</v>
      </c>
      <c r="Y71" s="35">
        <f t="shared" si="45"/>
        <v>6.2011666804680798</v>
      </c>
      <c r="Z71" s="36">
        <f t="shared" si="46"/>
        <v>4.1310376421112833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1033</v>
      </c>
      <c r="E72" s="50">
        <f t="shared" si="49"/>
        <v>117</v>
      </c>
      <c r="F72" s="17">
        <f t="shared" si="38"/>
        <v>0.1132623426911907</v>
      </c>
      <c r="G72" s="12"/>
      <c r="H72" s="17">
        <v>1</v>
      </c>
      <c r="I72" s="17">
        <f t="shared" si="40"/>
        <v>0</v>
      </c>
      <c r="J72" s="21">
        <f t="shared" si="47"/>
        <v>35353.319691204721</v>
      </c>
      <c r="K72" s="21">
        <f t="shared" si="41"/>
        <v>35353.319691204721</v>
      </c>
      <c r="L72" s="21">
        <f>K72/F72</f>
        <v>312136.57470952545</v>
      </c>
      <c r="M72" s="21">
        <f>L72</f>
        <v>312136.57470952545</v>
      </c>
      <c r="N72" s="34">
        <f t="shared" si="43"/>
        <v>8.8290598290598297</v>
      </c>
      <c r="O72" s="4"/>
      <c r="Q72" s="30" t="s">
        <v>69</v>
      </c>
      <c r="R72" s="31">
        <f t="shared" si="33"/>
        <v>35353.319691204721</v>
      </c>
      <c r="S72" s="31">
        <f t="shared" si="34"/>
        <v>312136.57470952545</v>
      </c>
      <c r="T72" s="38">
        <f t="shared" si="35"/>
        <v>8.8290598290598297</v>
      </c>
      <c r="U72" s="44">
        <v>0.57586384179742911</v>
      </c>
      <c r="V72" s="45">
        <f t="shared" si="48"/>
        <v>0.42413615820257089</v>
      </c>
      <c r="W72" s="31">
        <f t="shared" si="44"/>
        <v>179748.16707771758</v>
      </c>
      <c r="X72" s="31">
        <f>W72</f>
        <v>179748.16707771758</v>
      </c>
      <c r="Y72" s="38">
        <f t="shared" si="45"/>
        <v>5.0843363126217458</v>
      </c>
      <c r="Z72" s="37">
        <f t="shared" si="46"/>
        <v>3.7447235164380839</v>
      </c>
    </row>
    <row r="73" spans="1:26" s="2" customFormat="1" ht="13.2">
      <c r="B73" s="2" t="s">
        <v>70</v>
      </c>
      <c r="D73" s="25">
        <f>SUM(D54:D72)</f>
        <v>110461</v>
      </c>
      <c r="E73" s="25">
        <f>SUM(E54:E72)</f>
        <v>817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73.241990902625957</v>
      </c>
      <c r="F78" s="55">
        <f>$Y$4</f>
        <v>66.174832119049</v>
      </c>
      <c r="G78" s="55">
        <f>E78-F78</f>
        <v>7.0671587835769571</v>
      </c>
    </row>
    <row r="79" spans="1:26" s="52" customFormat="1" ht="17.399999999999999">
      <c r="C79" s="53" t="s">
        <v>85</v>
      </c>
      <c r="D79" s="54">
        <v>0</v>
      </c>
      <c r="E79" s="55">
        <f>$N$29</f>
        <v>80.888512240382354</v>
      </c>
      <c r="F79" s="55">
        <f>$Y$29</f>
        <v>71.256300465394617</v>
      </c>
      <c r="G79" s="55">
        <f t="shared" ref="G79:G80" si="50">E79-F79</f>
        <v>9.6322117749877378</v>
      </c>
    </row>
    <row r="80" spans="1:26" s="52" customFormat="1" ht="17.399999999999999">
      <c r="C80" s="53" t="s">
        <v>86</v>
      </c>
      <c r="D80" s="54">
        <v>0</v>
      </c>
      <c r="E80" s="55">
        <f>$N$54</f>
        <v>76.827394853197191</v>
      </c>
      <c r="F80" s="55">
        <f>$Y$54</f>
        <v>67.846461169606641</v>
      </c>
      <c r="G80" s="55">
        <f t="shared" si="50"/>
        <v>8.9809336835905498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63" workbookViewId="0">
      <selection activeCell="H78" sqref="H78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>
      <c r="A4" s="2">
        <v>1</v>
      </c>
      <c r="B4" s="1">
        <v>0</v>
      </c>
      <c r="C4" s="1">
        <v>1</v>
      </c>
      <c r="D4">
        <v>430</v>
      </c>
      <c r="E4">
        <v>4</v>
      </c>
      <c r="F4" s="3">
        <f>E4/D4</f>
        <v>9.3023255813953487E-3</v>
      </c>
      <c r="G4" s="2">
        <v>0.3</v>
      </c>
      <c r="H4" s="18">
        <f>C4*F4/(1+(1-G4)*C4*F4)</f>
        <v>9.2421441774491672E-3</v>
      </c>
      <c r="I4" s="18">
        <f>1-H4</f>
        <v>0.99075785582255083</v>
      </c>
      <c r="J4" s="41">
        <v>100000</v>
      </c>
      <c r="K4" s="20">
        <f>J4*H4</f>
        <v>924.21441774491677</v>
      </c>
      <c r="L4" s="20">
        <f>C4*(J5+G4*K4)</f>
        <v>99353.049907578548</v>
      </c>
      <c r="M4" s="5">
        <f t="shared" ref="M4:M20" si="0">L4+M5</f>
        <v>7224271.0863915123</v>
      </c>
      <c r="N4" s="32">
        <f>M4/J4</f>
        <v>72.242710863915121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99353.049907578548</v>
      </c>
      <c r="T4" s="35">
        <f t="shared" ref="T4:T22" si="3">N4</f>
        <v>72.242710863915121</v>
      </c>
      <c r="U4" s="42">
        <v>0.96680194174873568</v>
      </c>
      <c r="V4" s="43">
        <f>1-U4</f>
        <v>3.3198058251264317E-2</v>
      </c>
      <c r="W4" s="29">
        <f>S4*U4</f>
        <v>96054.721569305984</v>
      </c>
      <c r="X4" s="29">
        <f t="shared" ref="X4:X20" si="4">X5+W4</f>
        <v>6547562.3731071502</v>
      </c>
      <c r="Y4" s="40">
        <f>X4/R4</f>
        <v>65.475623731071508</v>
      </c>
      <c r="Z4" s="36">
        <f>T4-Y4</f>
        <v>6.7670871328436135</v>
      </c>
    </row>
    <row r="5" spans="1:26" s="2" customFormat="1">
      <c r="A5" s="2">
        <v>2</v>
      </c>
      <c r="B5" s="1" t="s">
        <v>35</v>
      </c>
      <c r="C5" s="1">
        <v>4</v>
      </c>
      <c r="D5">
        <v>2098</v>
      </c>
      <c r="E5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99075.785582255077</v>
      </c>
      <c r="K5" s="5">
        <f t="shared" ref="K5:K22" si="8">J5*H5</f>
        <v>0</v>
      </c>
      <c r="L5" s="5">
        <f t="shared" ref="L5:L21" si="9">C5*(J6+G5*K5)</f>
        <v>396303.14232902031</v>
      </c>
      <c r="M5" s="5">
        <f t="shared" si="0"/>
        <v>7124918.0364839341</v>
      </c>
      <c r="N5" s="33">
        <f t="shared" ref="N5:N22" si="10">M5/J5</f>
        <v>71.913818241377029</v>
      </c>
      <c r="O5" s="4"/>
      <c r="Q5" s="27" t="s">
        <v>36</v>
      </c>
      <c r="R5" s="29">
        <f t="shared" si="1"/>
        <v>99075.785582255077</v>
      </c>
      <c r="S5" s="29">
        <f t="shared" si="2"/>
        <v>396303.14232902031</v>
      </c>
      <c r="T5" s="35">
        <f t="shared" si="3"/>
        <v>71.913818241377029</v>
      </c>
      <c r="U5" s="42">
        <v>0.96680194174873568</v>
      </c>
      <c r="V5" s="43">
        <f>1-U5</f>
        <v>3.3198058251264317E-2</v>
      </c>
      <c r="W5" s="29">
        <f t="shared" ref="W5:W22" si="11">S5*U5</f>
        <v>383146.64752482239</v>
      </c>
      <c r="X5" s="29">
        <f t="shared" si="4"/>
        <v>6451507.651537844</v>
      </c>
      <c r="Y5" s="35">
        <f t="shared" ref="Y5:Y22" si="12">X5/R5</f>
        <v>65.116896258992043</v>
      </c>
      <c r="Z5" s="36">
        <f t="shared" ref="Z5:Z22" si="13">T5-Y5</f>
        <v>6.7969219823849869</v>
      </c>
    </row>
    <row r="6" spans="1:26" s="2" customFormat="1">
      <c r="A6" s="2">
        <v>3</v>
      </c>
      <c r="B6" s="1" t="s">
        <v>37</v>
      </c>
      <c r="C6" s="1">
        <v>5</v>
      </c>
      <c r="D6">
        <v>3228</v>
      </c>
      <c r="E6">
        <v>3</v>
      </c>
      <c r="F6" s="3">
        <f t="shared" si="5"/>
        <v>9.2936802973977691E-4</v>
      </c>
      <c r="G6" s="2">
        <v>0.5</v>
      </c>
      <c r="H6" s="3">
        <f t="shared" si="6"/>
        <v>4.6360686138154838E-3</v>
      </c>
      <c r="I6" s="3">
        <f t="shared" si="7"/>
        <v>0.99536393138618451</v>
      </c>
      <c r="J6" s="5">
        <f t="shared" ref="J6:J22" si="14">I5*J5</f>
        <v>99075.785582255077</v>
      </c>
      <c r="K6" s="5">
        <f t="shared" si="8"/>
        <v>459.32213992700537</v>
      </c>
      <c r="L6" s="5">
        <f t="shared" si="9"/>
        <v>494230.62256145786</v>
      </c>
      <c r="M6" s="5">
        <f t="shared" si="0"/>
        <v>6728614.8941549137</v>
      </c>
      <c r="N6" s="33">
        <f t="shared" si="10"/>
        <v>67.913818241377029</v>
      </c>
      <c r="O6" s="4"/>
      <c r="Q6" s="27" t="s">
        <v>38</v>
      </c>
      <c r="R6" s="29">
        <f t="shared" si="1"/>
        <v>99075.785582255077</v>
      </c>
      <c r="S6" s="29">
        <f t="shared" si="2"/>
        <v>494230.62256145786</v>
      </c>
      <c r="T6" s="35">
        <f t="shared" si="3"/>
        <v>67.913818241377029</v>
      </c>
      <c r="U6" s="42">
        <v>0.96680194174873568</v>
      </c>
      <c r="V6" s="43">
        <f>1-U6</f>
        <v>3.3198058251264317E-2</v>
      </c>
      <c r="W6" s="29">
        <f t="shared" si="11"/>
        <v>477823.12556410395</v>
      </c>
      <c r="X6" s="29">
        <f t="shared" si="4"/>
        <v>6068361.0040130215</v>
      </c>
      <c r="Y6" s="35">
        <f t="shared" si="12"/>
        <v>61.249688491997105</v>
      </c>
      <c r="Z6" s="36">
        <f t="shared" si="13"/>
        <v>6.6641297493799243</v>
      </c>
    </row>
    <row r="7" spans="1:26" s="2" customFormat="1">
      <c r="A7" s="2">
        <v>4</v>
      </c>
      <c r="B7" s="1" t="s">
        <v>39</v>
      </c>
      <c r="C7" s="1">
        <v>5</v>
      </c>
      <c r="D7">
        <v>3344</v>
      </c>
      <c r="E7">
        <v>3</v>
      </c>
      <c r="F7" s="3">
        <f t="shared" si="5"/>
        <v>8.9712918660287083E-4</v>
      </c>
      <c r="G7" s="2">
        <v>0.5</v>
      </c>
      <c r="H7" s="3">
        <f t="shared" si="6"/>
        <v>4.4756079367447412E-3</v>
      </c>
      <c r="I7" s="3">
        <f t="shared" si="7"/>
        <v>0.99552439206325527</v>
      </c>
      <c r="J7" s="5">
        <f t="shared" si="14"/>
        <v>98616.463442328066</v>
      </c>
      <c r="K7" s="5">
        <f t="shared" si="8"/>
        <v>441.36862647618113</v>
      </c>
      <c r="L7" s="5">
        <f t="shared" si="9"/>
        <v>491978.89564544987</v>
      </c>
      <c r="M7" s="5">
        <f t="shared" si="0"/>
        <v>6234384.2715934562</v>
      </c>
      <c r="N7" s="33">
        <f t="shared" si="10"/>
        <v>63.218493687307991</v>
      </c>
      <c r="O7" s="4"/>
      <c r="Q7" s="27" t="s">
        <v>40</v>
      </c>
      <c r="R7" s="29">
        <f t="shared" si="1"/>
        <v>98616.463442328066</v>
      </c>
      <c r="S7" s="29">
        <f t="shared" si="2"/>
        <v>491978.89564544987</v>
      </c>
      <c r="T7" s="35">
        <f t="shared" si="3"/>
        <v>63.218493687307991</v>
      </c>
      <c r="U7" s="42">
        <v>0.96680194174873568</v>
      </c>
      <c r="V7" s="43">
        <f>1-U7</f>
        <v>3.3198058251264317E-2</v>
      </c>
      <c r="W7" s="29">
        <f t="shared" si="11"/>
        <v>475646.15160941955</v>
      </c>
      <c r="X7" s="29">
        <f t="shared" si="4"/>
        <v>5590537.8784489175</v>
      </c>
      <c r="Y7" s="35">
        <f t="shared" si="12"/>
        <v>56.689701529586102</v>
      </c>
      <c r="Z7" s="36">
        <f t="shared" si="13"/>
        <v>6.5287921577218881</v>
      </c>
    </row>
    <row r="8" spans="1:26" s="2" customFormat="1">
      <c r="A8" s="2">
        <v>5</v>
      </c>
      <c r="B8" s="1" t="s">
        <v>41</v>
      </c>
      <c r="C8" s="1">
        <v>5</v>
      </c>
      <c r="D8">
        <v>3560</v>
      </c>
      <c r="E8">
        <v>5</v>
      </c>
      <c r="F8" s="3">
        <f t="shared" si="5"/>
        <v>1.4044943820224719E-3</v>
      </c>
      <c r="G8" s="2">
        <v>0.5</v>
      </c>
      <c r="H8" s="3">
        <f t="shared" si="6"/>
        <v>6.9979006298110562E-3</v>
      </c>
      <c r="I8" s="3">
        <f t="shared" si="7"/>
        <v>0.99300209937018891</v>
      </c>
      <c r="J8" s="5">
        <f t="shared" si="14"/>
        <v>98175.094815851888</v>
      </c>
      <c r="K8" s="5">
        <f t="shared" si="8"/>
        <v>687.01955784361007</v>
      </c>
      <c r="L8" s="5">
        <f t="shared" si="9"/>
        <v>489157.92518465035</v>
      </c>
      <c r="M8" s="5">
        <f t="shared" si="0"/>
        <v>5742405.3759480063</v>
      </c>
      <c r="N8" s="33">
        <f t="shared" si="10"/>
        <v>58.491467583699304</v>
      </c>
      <c r="O8" s="4"/>
      <c r="Q8" s="27" t="s">
        <v>42</v>
      </c>
      <c r="R8" s="29">
        <f t="shared" si="1"/>
        <v>98175.094815851888</v>
      </c>
      <c r="S8" s="29">
        <f t="shared" si="2"/>
        <v>489157.92518465035</v>
      </c>
      <c r="T8" s="35">
        <f t="shared" si="3"/>
        <v>58.491467583699304</v>
      </c>
      <c r="U8" s="42">
        <v>0.96680194174873568</v>
      </c>
      <c r="V8" s="43">
        <f>1-U8</f>
        <v>3.3198058251264317E-2</v>
      </c>
      <c r="W8" s="29">
        <f t="shared" si="11"/>
        <v>472918.83189030271</v>
      </c>
      <c r="X8" s="29">
        <f t="shared" si="4"/>
        <v>5114891.7268394977</v>
      </c>
      <c r="Y8" s="35">
        <f t="shared" si="12"/>
        <v>52.099687160308392</v>
      </c>
      <c r="Z8" s="36">
        <f t="shared" si="13"/>
        <v>6.3917804233909123</v>
      </c>
    </row>
    <row r="9" spans="1:26" s="2" customFormat="1">
      <c r="A9" s="2">
        <v>6</v>
      </c>
      <c r="B9" s="1" t="s">
        <v>43</v>
      </c>
      <c r="C9" s="1">
        <v>5</v>
      </c>
      <c r="D9">
        <v>3768</v>
      </c>
      <c r="E9">
        <v>4</v>
      </c>
      <c r="F9" s="3">
        <f t="shared" si="5"/>
        <v>1.0615711252653928E-3</v>
      </c>
      <c r="G9" s="2">
        <v>0.5</v>
      </c>
      <c r="H9" s="3">
        <f t="shared" si="6"/>
        <v>5.2938062466913712E-3</v>
      </c>
      <c r="I9" s="3">
        <f t="shared" si="7"/>
        <v>0.9947061937533086</v>
      </c>
      <c r="J9" s="5">
        <f t="shared" si="14"/>
        <v>97488.075258008277</v>
      </c>
      <c r="K9" s="5">
        <f t="shared" si="8"/>
        <v>516.0829817787627</v>
      </c>
      <c r="L9" s="5">
        <f t="shared" si="9"/>
        <v>486150.16883559455</v>
      </c>
      <c r="M9" s="5">
        <f t="shared" si="0"/>
        <v>5253247.4507633559</v>
      </c>
      <c r="N9" s="33">
        <f t="shared" si="10"/>
        <v>53.88605156949</v>
      </c>
      <c r="O9" s="4"/>
      <c r="Q9" s="27" t="s">
        <v>44</v>
      </c>
      <c r="R9" s="29">
        <f t="shared" si="1"/>
        <v>97488.075258008277</v>
      </c>
      <c r="S9" s="29">
        <f t="shared" si="2"/>
        <v>486150.16883559455</v>
      </c>
      <c r="T9" s="35">
        <f t="shared" si="3"/>
        <v>53.88605156949</v>
      </c>
      <c r="U9" s="42">
        <v>0.9555940589531835</v>
      </c>
      <c r="V9" s="43">
        <f t="shared" ref="V9:V22" si="15">1-U9</f>
        <v>4.4405941046816499E-2</v>
      </c>
      <c r="W9" s="29">
        <f t="shared" si="11"/>
        <v>464562.21309838124</v>
      </c>
      <c r="X9" s="29">
        <f t="shared" si="4"/>
        <v>4641972.894949195</v>
      </c>
      <c r="Y9" s="35">
        <f t="shared" si="12"/>
        <v>47.61580206260021</v>
      </c>
      <c r="Z9" s="36">
        <f t="shared" si="13"/>
        <v>6.2702495068897903</v>
      </c>
    </row>
    <row r="10" spans="1:26" s="2" customFormat="1">
      <c r="A10" s="2">
        <v>7</v>
      </c>
      <c r="B10" s="1" t="s">
        <v>45</v>
      </c>
      <c r="C10" s="1">
        <v>5</v>
      </c>
      <c r="D10">
        <v>4289</v>
      </c>
      <c r="E10">
        <v>15</v>
      </c>
      <c r="F10" s="3">
        <f t="shared" si="5"/>
        <v>3.4973187223128937E-3</v>
      </c>
      <c r="G10" s="2">
        <v>0.5</v>
      </c>
      <c r="H10" s="3">
        <f t="shared" si="6"/>
        <v>1.7335028313879577E-2</v>
      </c>
      <c r="I10" s="3">
        <f t="shared" si="7"/>
        <v>0.98266497168612044</v>
      </c>
      <c r="J10" s="5">
        <f t="shared" si="14"/>
        <v>96971.992276229517</v>
      </c>
      <c r="K10" s="5">
        <f t="shared" si="8"/>
        <v>1681.0122317617504</v>
      </c>
      <c r="L10" s="5">
        <f t="shared" si="9"/>
        <v>480657.43080174323</v>
      </c>
      <c r="M10" s="5">
        <f t="shared" si="0"/>
        <v>4767097.2819277616</v>
      </c>
      <c r="N10" s="33">
        <f t="shared" si="10"/>
        <v>49.159527096735822</v>
      </c>
      <c r="O10" s="4"/>
      <c r="Q10" s="27" t="s">
        <v>46</v>
      </c>
      <c r="R10" s="29">
        <f t="shared" si="1"/>
        <v>96971.992276229517</v>
      </c>
      <c r="S10" s="29">
        <f t="shared" si="2"/>
        <v>480657.43080174323</v>
      </c>
      <c r="T10" s="35">
        <f t="shared" si="3"/>
        <v>49.159527096735822</v>
      </c>
      <c r="U10" s="42">
        <v>0.96363095511775332</v>
      </c>
      <c r="V10" s="43">
        <f t="shared" si="15"/>
        <v>3.6369044882246682E-2</v>
      </c>
      <c r="W10" s="29">
        <f t="shared" si="11"/>
        <v>463176.37912792928</v>
      </c>
      <c r="X10" s="29">
        <f t="shared" si="4"/>
        <v>4177410.6818508133</v>
      </c>
      <c r="Y10" s="35">
        <f t="shared" si="12"/>
        <v>43.078527972811493</v>
      </c>
      <c r="Z10" s="36">
        <f t="shared" si="13"/>
        <v>6.0809991239243288</v>
      </c>
    </row>
    <row r="11" spans="1:26" s="2" customFormat="1">
      <c r="A11" s="2">
        <v>8</v>
      </c>
      <c r="B11" s="1" t="s">
        <v>47</v>
      </c>
      <c r="C11" s="1">
        <v>5</v>
      </c>
      <c r="D11">
        <v>3866</v>
      </c>
      <c r="E11">
        <v>13</v>
      </c>
      <c r="F11" s="3">
        <f t="shared" si="5"/>
        <v>3.362648732540093E-3</v>
      </c>
      <c r="G11" s="2">
        <v>0.5</v>
      </c>
      <c r="H11" s="3">
        <f t="shared" si="6"/>
        <v>1.6673079389508783E-2</v>
      </c>
      <c r="I11" s="3">
        <f t="shared" si="7"/>
        <v>0.98332692061049121</v>
      </c>
      <c r="J11" s="5">
        <f t="shared" si="14"/>
        <v>95290.980044467768</v>
      </c>
      <c r="K11" s="5">
        <f t="shared" si="8"/>
        <v>1588.7940753855082</v>
      </c>
      <c r="L11" s="5">
        <f t="shared" si="9"/>
        <v>472482.91503387509</v>
      </c>
      <c r="M11" s="5">
        <f t="shared" si="0"/>
        <v>4286439.851126018</v>
      </c>
      <c r="N11" s="33">
        <f t="shared" si="10"/>
        <v>44.982640005651533</v>
      </c>
      <c r="O11" s="4"/>
      <c r="Q11" s="27" t="s">
        <v>48</v>
      </c>
      <c r="R11" s="29">
        <f t="shared" si="1"/>
        <v>95290.980044467768</v>
      </c>
      <c r="S11" s="29">
        <f t="shared" si="2"/>
        <v>472482.91503387509</v>
      </c>
      <c r="T11" s="35">
        <f t="shared" si="3"/>
        <v>44.982640005651533</v>
      </c>
      <c r="U11" s="42">
        <v>0.96005435016735896</v>
      </c>
      <c r="V11" s="43">
        <f t="shared" si="15"/>
        <v>3.9945649832641039E-2</v>
      </c>
      <c r="W11" s="29">
        <f t="shared" si="11"/>
        <v>453609.27795802645</v>
      </c>
      <c r="X11" s="29">
        <f t="shared" si="4"/>
        <v>3714234.3027228839</v>
      </c>
      <c r="Y11" s="35">
        <f t="shared" si="12"/>
        <v>38.977816168850687</v>
      </c>
      <c r="Z11" s="36">
        <f t="shared" si="13"/>
        <v>6.0048238368008455</v>
      </c>
    </row>
    <row r="12" spans="1:26" s="2" customFormat="1">
      <c r="A12" s="2">
        <v>9</v>
      </c>
      <c r="B12" s="1" t="s">
        <v>49</v>
      </c>
      <c r="C12" s="1">
        <v>5</v>
      </c>
      <c r="D12">
        <v>3984</v>
      </c>
      <c r="E12">
        <v>10</v>
      </c>
      <c r="F12" s="3">
        <f t="shared" si="5"/>
        <v>2.5100401606425703E-3</v>
      </c>
      <c r="G12" s="2">
        <v>0.5</v>
      </c>
      <c r="H12" s="3">
        <f t="shared" si="6"/>
        <v>1.2471938139186831E-2</v>
      </c>
      <c r="I12" s="3">
        <f t="shared" si="7"/>
        <v>0.98752806186081321</v>
      </c>
      <c r="J12" s="5">
        <f t="shared" si="14"/>
        <v>93702.18596908226</v>
      </c>
      <c r="K12" s="5">
        <f t="shared" si="8"/>
        <v>1168.6478669129742</v>
      </c>
      <c r="L12" s="5">
        <f t="shared" si="9"/>
        <v>465589.31017812889</v>
      </c>
      <c r="M12" s="5">
        <f t="shared" si="0"/>
        <v>3813956.9360921425</v>
      </c>
      <c r="N12" s="33">
        <f t="shared" si="10"/>
        <v>40.702966495899958</v>
      </c>
      <c r="O12" s="4"/>
      <c r="Q12" s="27" t="s">
        <v>50</v>
      </c>
      <c r="R12" s="29">
        <f t="shared" si="1"/>
        <v>93702.18596908226</v>
      </c>
      <c r="S12" s="29">
        <f t="shared" si="2"/>
        <v>465589.31017812889</v>
      </c>
      <c r="T12" s="35">
        <f t="shared" si="3"/>
        <v>40.702966495899958</v>
      </c>
      <c r="U12" s="42">
        <v>0.94127750867207383</v>
      </c>
      <c r="V12" s="43">
        <f t="shared" si="15"/>
        <v>5.8722491327926174E-2</v>
      </c>
      <c r="W12" s="29">
        <f t="shared" si="11"/>
        <v>438248.74594881857</v>
      </c>
      <c r="X12" s="29">
        <f t="shared" si="4"/>
        <v>3260625.0247648573</v>
      </c>
      <c r="Y12" s="35">
        <f t="shared" si="12"/>
        <v>34.797747683717056</v>
      </c>
      <c r="Z12" s="36">
        <f t="shared" si="13"/>
        <v>5.9052188121829019</v>
      </c>
    </row>
    <row r="13" spans="1:26" s="2" customFormat="1">
      <c r="A13" s="2">
        <v>10</v>
      </c>
      <c r="B13" s="1" t="s">
        <v>51</v>
      </c>
      <c r="C13" s="1">
        <v>5</v>
      </c>
      <c r="D13">
        <v>4588</v>
      </c>
      <c r="E13">
        <v>34</v>
      </c>
      <c r="F13" s="3">
        <f t="shared" si="5"/>
        <v>7.4106364428945075E-3</v>
      </c>
      <c r="G13" s="2">
        <v>0.5</v>
      </c>
      <c r="H13" s="3">
        <f t="shared" si="6"/>
        <v>3.6379199657607532E-2</v>
      </c>
      <c r="I13" s="3">
        <f t="shared" si="7"/>
        <v>0.9636208003423925</v>
      </c>
      <c r="J13" s="5">
        <f t="shared" si="14"/>
        <v>92533.538102169288</v>
      </c>
      <c r="K13" s="5">
        <f t="shared" si="8"/>
        <v>3366.2960576436503</v>
      </c>
      <c r="L13" s="5">
        <f t="shared" si="9"/>
        <v>454251.95036673738</v>
      </c>
      <c r="M13" s="5">
        <f t="shared" si="0"/>
        <v>3348367.6259140135</v>
      </c>
      <c r="N13" s="33">
        <f t="shared" si="10"/>
        <v>36.185449023001496</v>
      </c>
      <c r="O13" s="4"/>
      <c r="Q13" s="27" t="s">
        <v>52</v>
      </c>
      <c r="R13" s="29">
        <f t="shared" si="1"/>
        <v>92533.538102169288</v>
      </c>
      <c r="S13" s="29">
        <f t="shared" si="2"/>
        <v>454251.95036673738</v>
      </c>
      <c r="T13" s="35">
        <f t="shared" si="3"/>
        <v>36.185449023001496</v>
      </c>
      <c r="U13" s="42">
        <v>0.95386474178345915</v>
      </c>
      <c r="V13" s="43">
        <f t="shared" si="15"/>
        <v>4.6135258216540853E-2</v>
      </c>
      <c r="W13" s="29">
        <f t="shared" si="11"/>
        <v>433294.91934120067</v>
      </c>
      <c r="X13" s="29">
        <f t="shared" si="4"/>
        <v>2822376.2788160387</v>
      </c>
      <c r="Y13" s="35">
        <f t="shared" si="12"/>
        <v>30.501117072814846</v>
      </c>
      <c r="Z13" s="36">
        <f t="shared" si="13"/>
        <v>5.6843319501866496</v>
      </c>
    </row>
    <row r="14" spans="1:26" s="2" customFormat="1">
      <c r="A14" s="2">
        <v>11</v>
      </c>
      <c r="B14" s="1" t="s">
        <v>53</v>
      </c>
      <c r="C14" s="1">
        <v>5</v>
      </c>
      <c r="D14">
        <v>4709</v>
      </c>
      <c r="E14">
        <v>31</v>
      </c>
      <c r="F14" s="3">
        <f t="shared" si="5"/>
        <v>6.5831386706307069E-3</v>
      </c>
      <c r="G14" s="2">
        <v>0.5</v>
      </c>
      <c r="H14" s="3">
        <f t="shared" si="6"/>
        <v>3.2382743131724644E-2</v>
      </c>
      <c r="I14" s="3">
        <f t="shared" si="7"/>
        <v>0.96761725686827538</v>
      </c>
      <c r="J14" s="5">
        <f t="shared" si="14"/>
        <v>89167.242044525643</v>
      </c>
      <c r="K14" s="5">
        <f t="shared" si="8"/>
        <v>2887.4798948921916</v>
      </c>
      <c r="L14" s="5">
        <f t="shared" si="9"/>
        <v>438617.51048539771</v>
      </c>
      <c r="M14" s="5">
        <f t="shared" si="0"/>
        <v>2894115.6755472762</v>
      </c>
      <c r="N14" s="33">
        <f t="shared" si="10"/>
        <v>32.457162621471461</v>
      </c>
      <c r="O14" s="4"/>
      <c r="Q14" s="27" t="s">
        <v>54</v>
      </c>
      <c r="R14" s="29">
        <f t="shared" si="1"/>
        <v>89167.242044525643</v>
      </c>
      <c r="S14" s="29">
        <f t="shared" si="2"/>
        <v>438617.51048539771</v>
      </c>
      <c r="T14" s="35">
        <f t="shared" si="3"/>
        <v>32.457162621471461</v>
      </c>
      <c r="U14" s="42">
        <v>0.94210046609890041</v>
      </c>
      <c r="V14" s="43">
        <f t="shared" si="15"/>
        <v>5.7899533901099587E-2</v>
      </c>
      <c r="W14" s="29">
        <f t="shared" si="11"/>
        <v>413221.76106743253</v>
      </c>
      <c r="X14" s="29">
        <f t="shared" si="4"/>
        <v>2389081.3594748382</v>
      </c>
      <c r="Y14" s="35">
        <f t="shared" si="12"/>
        <v>26.793262914668269</v>
      </c>
      <c r="Z14" s="36">
        <f t="shared" si="13"/>
        <v>5.6638997068031927</v>
      </c>
    </row>
    <row r="15" spans="1:26" s="2" customFormat="1">
      <c r="A15" s="2">
        <v>12</v>
      </c>
      <c r="B15" s="1" t="s">
        <v>55</v>
      </c>
      <c r="C15" s="1">
        <v>5</v>
      </c>
      <c r="D15">
        <v>4668</v>
      </c>
      <c r="E15">
        <v>40</v>
      </c>
      <c r="F15" s="3">
        <f t="shared" si="5"/>
        <v>8.5689802913453302E-3</v>
      </c>
      <c r="G15" s="2">
        <v>0.5</v>
      </c>
      <c r="H15" s="3">
        <f t="shared" si="6"/>
        <v>4.194630872483221E-2</v>
      </c>
      <c r="I15" s="3">
        <f t="shared" si="7"/>
        <v>0.95805369127516782</v>
      </c>
      <c r="J15" s="5">
        <f t="shared" si="14"/>
        <v>86279.762149633447</v>
      </c>
      <c r="K15" s="5">
        <f t="shared" si="8"/>
        <v>3619.1175398336172</v>
      </c>
      <c r="L15" s="5">
        <f t="shared" si="9"/>
        <v>422351.01689858316</v>
      </c>
      <c r="M15" s="5">
        <f t="shared" si="0"/>
        <v>2455498.1650618785</v>
      </c>
      <c r="N15" s="33">
        <f t="shared" si="10"/>
        <v>28.459723391487241</v>
      </c>
      <c r="O15" s="4"/>
      <c r="Q15" s="27" t="s">
        <v>56</v>
      </c>
      <c r="R15" s="29">
        <f t="shared" si="1"/>
        <v>86279.762149633447</v>
      </c>
      <c r="S15" s="29">
        <f t="shared" si="2"/>
        <v>422351.01689858316</v>
      </c>
      <c r="T15" s="35">
        <f t="shared" si="3"/>
        <v>28.459723391487241</v>
      </c>
      <c r="U15" s="42">
        <v>0.91645683631107144</v>
      </c>
      <c r="V15" s="43">
        <f t="shared" si="15"/>
        <v>8.3543163688928557E-2</v>
      </c>
      <c r="W15" s="29">
        <f t="shared" si="11"/>
        <v>387066.47675963939</v>
      </c>
      <c r="X15" s="29">
        <f t="shared" si="4"/>
        <v>1975859.5984074057</v>
      </c>
      <c r="Y15" s="35">
        <f t="shared" si="12"/>
        <v>22.900614804439396</v>
      </c>
      <c r="Z15" s="36">
        <f t="shared" si="13"/>
        <v>5.5591085870478452</v>
      </c>
    </row>
    <row r="16" spans="1:26" s="2" customFormat="1">
      <c r="A16" s="2">
        <v>13</v>
      </c>
      <c r="B16" s="1" t="s">
        <v>57</v>
      </c>
      <c r="C16" s="1">
        <v>5</v>
      </c>
      <c r="D16">
        <v>3899</v>
      </c>
      <c r="E16">
        <v>42</v>
      </c>
      <c r="F16" s="3">
        <f t="shared" si="5"/>
        <v>1.0771992818671455E-2</v>
      </c>
      <c r="G16" s="2">
        <v>0.5</v>
      </c>
      <c r="H16" s="3">
        <f t="shared" si="6"/>
        <v>5.2447552447552455E-2</v>
      </c>
      <c r="I16" s="3">
        <f t="shared" si="7"/>
        <v>0.9475524475524475</v>
      </c>
      <c r="J16" s="5">
        <f t="shared" si="14"/>
        <v>82660.644609799827</v>
      </c>
      <c r="K16" s="5">
        <f t="shared" si="8"/>
        <v>4335.3484935209708</v>
      </c>
      <c r="L16" s="5">
        <f t="shared" si="9"/>
        <v>402464.85181519674</v>
      </c>
      <c r="M16" s="5">
        <f t="shared" si="0"/>
        <v>2033147.1481632954</v>
      </c>
      <c r="N16" s="33">
        <f t="shared" si="10"/>
        <v>24.596313732620658</v>
      </c>
      <c r="O16" s="4"/>
      <c r="Q16" s="27" t="s">
        <v>58</v>
      </c>
      <c r="R16" s="29">
        <f t="shared" si="1"/>
        <v>82660.644609799827</v>
      </c>
      <c r="S16" s="29">
        <f t="shared" si="2"/>
        <v>402464.85181519674</v>
      </c>
      <c r="T16" s="35">
        <f t="shared" si="3"/>
        <v>24.596313732620658</v>
      </c>
      <c r="U16" s="42">
        <v>0.8859396016463057</v>
      </c>
      <c r="V16" s="43">
        <f t="shared" si="15"/>
        <v>0.1140603983536943</v>
      </c>
      <c r="W16" s="29">
        <f t="shared" si="11"/>
        <v>356559.55049379484</v>
      </c>
      <c r="X16" s="29">
        <f t="shared" si="4"/>
        <v>1588793.1216477663</v>
      </c>
      <c r="Y16" s="35">
        <f t="shared" si="12"/>
        <v>19.220671809997075</v>
      </c>
      <c r="Z16" s="36">
        <f t="shared" si="13"/>
        <v>5.3756419226235828</v>
      </c>
    </row>
    <row r="17" spans="1:26" s="2" customFormat="1">
      <c r="A17" s="2">
        <v>14</v>
      </c>
      <c r="B17" s="1" t="s">
        <v>59</v>
      </c>
      <c r="C17" s="1">
        <v>5</v>
      </c>
      <c r="D17">
        <v>3063</v>
      </c>
      <c r="E17">
        <v>41</v>
      </c>
      <c r="F17" s="3">
        <f t="shared" si="5"/>
        <v>1.3385569702905649E-2</v>
      </c>
      <c r="G17" s="2">
        <v>0.5</v>
      </c>
      <c r="H17" s="3">
        <f t="shared" si="6"/>
        <v>6.4760701311009319E-2</v>
      </c>
      <c r="I17" s="3">
        <f t="shared" si="7"/>
        <v>0.93523929868899069</v>
      </c>
      <c r="J17" s="5">
        <f t="shared" si="14"/>
        <v>78325.296116278856</v>
      </c>
      <c r="K17" s="5">
        <f t="shared" si="8"/>
        <v>5072.4011068826931</v>
      </c>
      <c r="L17" s="5">
        <f t="shared" si="9"/>
        <v>378945.47781418753</v>
      </c>
      <c r="M17" s="5">
        <f t="shared" si="0"/>
        <v>1630682.2963480987</v>
      </c>
      <c r="N17" s="33">
        <f t="shared" si="10"/>
        <v>20.819356928153169</v>
      </c>
      <c r="O17" s="4"/>
      <c r="Q17" s="27" t="s">
        <v>60</v>
      </c>
      <c r="R17" s="29">
        <f t="shared" si="1"/>
        <v>78325.296116278856</v>
      </c>
      <c r="S17" s="29">
        <f t="shared" si="2"/>
        <v>378945.47781418753</v>
      </c>
      <c r="T17" s="35">
        <f t="shared" si="3"/>
        <v>20.819356928153169</v>
      </c>
      <c r="U17" s="42">
        <v>0.85631920960893304</v>
      </c>
      <c r="V17" s="43">
        <f t="shared" si="15"/>
        <v>0.14368079039106696</v>
      </c>
      <c r="W17" s="29">
        <f t="shared" si="11"/>
        <v>324498.29204672453</v>
      </c>
      <c r="X17" s="29">
        <f t="shared" si="4"/>
        <v>1232233.5711539714</v>
      </c>
      <c r="Y17" s="35">
        <f t="shared" si="12"/>
        <v>15.732255506888128</v>
      </c>
      <c r="Z17" s="36">
        <f t="shared" si="13"/>
        <v>5.0871014212650412</v>
      </c>
    </row>
    <row r="18" spans="1:26" s="2" customFormat="1">
      <c r="A18" s="2">
        <v>15</v>
      </c>
      <c r="B18" s="1" t="s">
        <v>61</v>
      </c>
      <c r="C18" s="1">
        <v>5</v>
      </c>
      <c r="D18">
        <v>2012</v>
      </c>
      <c r="E18">
        <v>54</v>
      </c>
      <c r="F18" s="3">
        <f t="shared" si="5"/>
        <v>2.6838966202783299E-2</v>
      </c>
      <c r="G18" s="2">
        <v>0.5</v>
      </c>
      <c r="H18" s="3">
        <f t="shared" si="6"/>
        <v>0.12575687005123429</v>
      </c>
      <c r="I18" s="3">
        <f t="shared" si="7"/>
        <v>0.87424312994876574</v>
      </c>
      <c r="J18" s="5">
        <f t="shared" si="14"/>
        <v>73252.895009396161</v>
      </c>
      <c r="K18" s="5">
        <f t="shared" si="8"/>
        <v>9212.054798573341</v>
      </c>
      <c r="L18" s="5">
        <f t="shared" si="9"/>
        <v>343234.33805054746</v>
      </c>
      <c r="M18" s="5">
        <f t="shared" si="0"/>
        <v>1251736.8185339111</v>
      </c>
      <c r="N18" s="33">
        <f t="shared" si="10"/>
        <v>17.08788189700012</v>
      </c>
      <c r="O18" s="4"/>
      <c r="Q18" s="27" t="s">
        <v>62</v>
      </c>
      <c r="R18" s="29">
        <f t="shared" si="1"/>
        <v>73252.895009396161</v>
      </c>
      <c r="S18" s="29">
        <f t="shared" si="2"/>
        <v>343234.33805054746</v>
      </c>
      <c r="T18" s="35">
        <f t="shared" si="3"/>
        <v>17.08788189700012</v>
      </c>
      <c r="U18" s="42">
        <v>0.77613843304153718</v>
      </c>
      <c r="V18" s="43">
        <f t="shared" si="15"/>
        <v>0.22386156695846282</v>
      </c>
      <c r="W18" s="29">
        <f t="shared" si="11"/>
        <v>266397.36130060116</v>
      </c>
      <c r="X18" s="29">
        <f t="shared" si="4"/>
        <v>907735.27910724678</v>
      </c>
      <c r="Y18" s="35">
        <f t="shared" si="12"/>
        <v>12.391800747135132</v>
      </c>
      <c r="Z18" s="36">
        <f t="shared" si="13"/>
        <v>4.6960811498649875</v>
      </c>
    </row>
    <row r="19" spans="1:26" s="2" customFormat="1">
      <c r="A19" s="2">
        <v>16</v>
      </c>
      <c r="B19" s="1" t="s">
        <v>63</v>
      </c>
      <c r="C19" s="1">
        <v>5</v>
      </c>
      <c r="D19">
        <v>1461</v>
      </c>
      <c r="E19">
        <v>45</v>
      </c>
      <c r="F19" s="3">
        <f t="shared" si="5"/>
        <v>3.0800821355236138E-2</v>
      </c>
      <c r="G19" s="2">
        <v>0.5</v>
      </c>
      <c r="H19" s="3">
        <f t="shared" si="6"/>
        <v>0.14299332697807435</v>
      </c>
      <c r="I19" s="3">
        <f t="shared" si="7"/>
        <v>0.85700667302192568</v>
      </c>
      <c r="J19" s="5">
        <f t="shared" si="14"/>
        <v>64040.840210822818</v>
      </c>
      <c r="K19" s="5">
        <f t="shared" si="8"/>
        <v>9157.4128042167995</v>
      </c>
      <c r="L19" s="5">
        <f t="shared" si="9"/>
        <v>297310.66904357215</v>
      </c>
      <c r="M19" s="5">
        <f t="shared" si="0"/>
        <v>908502.48048336362</v>
      </c>
      <c r="N19" s="33">
        <f t="shared" si="10"/>
        <v>14.186298579040628</v>
      </c>
      <c r="O19" s="4"/>
      <c r="Q19" s="27" t="s">
        <v>64</v>
      </c>
      <c r="R19" s="29">
        <f t="shared" si="1"/>
        <v>64040.840210822818</v>
      </c>
      <c r="S19" s="29">
        <f t="shared" si="2"/>
        <v>297310.66904357215</v>
      </c>
      <c r="T19" s="35">
        <f t="shared" si="3"/>
        <v>14.186298579040628</v>
      </c>
      <c r="U19" s="42">
        <v>0.73716277889453141</v>
      </c>
      <c r="V19" s="43">
        <f t="shared" si="15"/>
        <v>0.26283722110546859</v>
      </c>
      <c r="W19" s="29">
        <f t="shared" si="11"/>
        <v>219166.35898715199</v>
      </c>
      <c r="X19" s="29">
        <f t="shared" si="4"/>
        <v>641337.91780664562</v>
      </c>
      <c r="Y19" s="35">
        <f t="shared" si="12"/>
        <v>10.014514420725234</v>
      </c>
      <c r="Z19" s="36">
        <f t="shared" si="13"/>
        <v>4.1717841583153934</v>
      </c>
    </row>
    <row r="20" spans="1:26" s="2" customFormat="1">
      <c r="A20" s="2">
        <v>17</v>
      </c>
      <c r="B20" s="1" t="s">
        <v>65</v>
      </c>
      <c r="C20" s="1">
        <v>5</v>
      </c>
      <c r="D20">
        <v>924</v>
      </c>
      <c r="E20">
        <v>35</v>
      </c>
      <c r="F20" s="3">
        <f t="shared" si="5"/>
        <v>3.787878787878788E-2</v>
      </c>
      <c r="G20" s="2">
        <v>0.5</v>
      </c>
      <c r="H20" s="3">
        <f t="shared" si="6"/>
        <v>0.17301038062283736</v>
      </c>
      <c r="I20" s="3">
        <f t="shared" si="7"/>
        <v>0.82698961937716264</v>
      </c>
      <c r="J20" s="5">
        <f t="shared" si="14"/>
        <v>54883.427406606024</v>
      </c>
      <c r="K20" s="5">
        <f t="shared" si="8"/>
        <v>9495.4026655027719</v>
      </c>
      <c r="L20" s="5">
        <f t="shared" si="9"/>
        <v>250678.63036927319</v>
      </c>
      <c r="M20" s="5">
        <f t="shared" si="0"/>
        <v>611191.81143979146</v>
      </c>
      <c r="N20" s="33">
        <f t="shared" si="10"/>
        <v>11.136181545510141</v>
      </c>
      <c r="O20" s="4"/>
      <c r="Q20" s="27" t="s">
        <v>66</v>
      </c>
      <c r="R20" s="29">
        <f t="shared" si="1"/>
        <v>54883.427406606024</v>
      </c>
      <c r="S20" s="29">
        <f t="shared" si="2"/>
        <v>250678.63036927319</v>
      </c>
      <c r="T20" s="35">
        <f t="shared" si="3"/>
        <v>11.136181545510141</v>
      </c>
      <c r="U20" s="42">
        <v>0.7271372759570951</v>
      </c>
      <c r="V20" s="43">
        <f t="shared" si="15"/>
        <v>0.2728627240429049</v>
      </c>
      <c r="W20" s="29">
        <f t="shared" si="11"/>
        <v>182277.77642736884</v>
      </c>
      <c r="X20" s="29">
        <f t="shared" si="4"/>
        <v>422171.55881949369</v>
      </c>
      <c r="Y20" s="35">
        <f t="shared" si="12"/>
        <v>7.6921500490816497</v>
      </c>
      <c r="Z20" s="36">
        <f t="shared" si="13"/>
        <v>3.444031496428491</v>
      </c>
    </row>
    <row r="21" spans="1:26" s="2" customFormat="1">
      <c r="A21" s="2">
        <v>18</v>
      </c>
      <c r="B21" s="1" t="s">
        <v>67</v>
      </c>
      <c r="C21" s="1">
        <v>5</v>
      </c>
      <c r="D21">
        <v>544</v>
      </c>
      <c r="E21">
        <v>50</v>
      </c>
      <c r="F21" s="3">
        <f t="shared" si="5"/>
        <v>9.1911764705882359E-2</v>
      </c>
      <c r="G21" s="2">
        <v>0.5</v>
      </c>
      <c r="H21" s="3">
        <f t="shared" si="6"/>
        <v>0.37369207772795221</v>
      </c>
      <c r="I21" s="3">
        <f t="shared" si="7"/>
        <v>0.62630792227204779</v>
      </c>
      <c r="J21" s="5">
        <f t="shared" si="14"/>
        <v>45388.024741103254</v>
      </c>
      <c r="K21" s="5">
        <f t="shared" si="8"/>
        <v>16961.145269470577</v>
      </c>
      <c r="L21" s="5">
        <f t="shared" si="9"/>
        <v>184537.26053183983</v>
      </c>
      <c r="M21" s="5">
        <f>L21+M22</f>
        <v>360513.18107051833</v>
      </c>
      <c r="N21" s="33">
        <f t="shared" si="10"/>
        <v>7.9429140864118439</v>
      </c>
      <c r="O21" s="4"/>
      <c r="Q21" s="27" t="s">
        <v>68</v>
      </c>
      <c r="R21" s="29">
        <f t="shared" si="1"/>
        <v>45388.024741103254</v>
      </c>
      <c r="S21" s="29">
        <f t="shared" si="2"/>
        <v>184537.26053183983</v>
      </c>
      <c r="T21" s="35">
        <f t="shared" si="3"/>
        <v>7.9429140864118439</v>
      </c>
      <c r="U21" s="42">
        <v>0.68635947845240242</v>
      </c>
      <c r="V21" s="43">
        <f t="shared" si="15"/>
        <v>0.31364052154759758</v>
      </c>
      <c r="W21" s="29">
        <f t="shared" si="11"/>
        <v>126658.89789366869</v>
      </c>
      <c r="X21" s="29">
        <f>X22+W21</f>
        <v>239893.78239212485</v>
      </c>
      <c r="Y21" s="35">
        <f t="shared" si="12"/>
        <v>5.2853981586662391</v>
      </c>
      <c r="Z21" s="36">
        <f t="shared" si="13"/>
        <v>2.6575159277456049</v>
      </c>
    </row>
    <row r="22" spans="1:26" s="2" customFormat="1">
      <c r="A22" s="12">
        <v>19</v>
      </c>
      <c r="B22" s="13" t="s">
        <v>69</v>
      </c>
      <c r="C22" s="12"/>
      <c r="D22">
        <v>390</v>
      </c>
      <c r="E22">
        <v>63</v>
      </c>
      <c r="F22" s="17">
        <f t="shared" si="5"/>
        <v>0.16153846153846155</v>
      </c>
      <c r="G22" s="12"/>
      <c r="H22" s="17">
        <v>1</v>
      </c>
      <c r="I22" s="17">
        <f t="shared" si="7"/>
        <v>0</v>
      </c>
      <c r="J22" s="21">
        <f t="shared" si="14"/>
        <v>28426.879471632677</v>
      </c>
      <c r="K22" s="21">
        <f t="shared" si="8"/>
        <v>28426.879471632677</v>
      </c>
      <c r="L22" s="21">
        <f>K22/F22</f>
        <v>175975.92053867847</v>
      </c>
      <c r="M22" s="21">
        <f>L22</f>
        <v>175975.92053867847</v>
      </c>
      <c r="N22" s="34">
        <f t="shared" si="10"/>
        <v>6.1904761904761907</v>
      </c>
      <c r="O22" s="4"/>
      <c r="Q22" s="30" t="s">
        <v>69</v>
      </c>
      <c r="R22" s="31">
        <f t="shared" si="1"/>
        <v>28426.879471632677</v>
      </c>
      <c r="S22" s="31">
        <f t="shared" si="2"/>
        <v>175975.92053867847</v>
      </c>
      <c r="T22" s="38">
        <f t="shared" si="3"/>
        <v>6.1904761904761907</v>
      </c>
      <c r="U22" s="44">
        <v>0.64346806172022719</v>
      </c>
      <c r="V22" s="45">
        <f t="shared" si="15"/>
        <v>0.35653193827977281</v>
      </c>
      <c r="W22" s="31">
        <f t="shared" si="11"/>
        <v>113234.88449845616</v>
      </c>
      <c r="X22" s="31">
        <f>W22</f>
        <v>113234.88449845616</v>
      </c>
      <c r="Y22" s="38">
        <f t="shared" si="12"/>
        <v>3.9833737154109303</v>
      </c>
      <c r="Z22" s="37">
        <f t="shared" si="13"/>
        <v>2.2071024750652604</v>
      </c>
    </row>
    <row r="23" spans="1:26" s="2" customFormat="1" ht="13.2">
      <c r="B23" s="2" t="s">
        <v>70</v>
      </c>
      <c r="D23" s="25">
        <f>SUM(D4:D22)</f>
        <v>54825</v>
      </c>
      <c r="E23" s="25">
        <f>SUM(E4:E22)</f>
        <v>492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>
      <c r="A29" s="2">
        <v>1</v>
      </c>
      <c r="B29" s="1">
        <v>0</v>
      </c>
      <c r="C29" s="1">
        <v>1</v>
      </c>
      <c r="D29">
        <v>470</v>
      </c>
      <c r="E29">
        <v>1</v>
      </c>
      <c r="F29" s="3">
        <f>E29/D29</f>
        <v>2.1276595744680851E-3</v>
      </c>
      <c r="G29" s="2">
        <v>0.3</v>
      </c>
      <c r="H29" s="18">
        <f>C29*F29/(1+(1-G29)*C29*F29)</f>
        <v>2.1244954323348204E-3</v>
      </c>
      <c r="I29" s="18">
        <f>1-H29</f>
        <v>0.99787550456766516</v>
      </c>
      <c r="J29" s="19">
        <v>100000</v>
      </c>
      <c r="K29" s="20">
        <f>J29*H29</f>
        <v>212.44954323348205</v>
      </c>
      <c r="L29" s="20">
        <f>C29*(J30+G29*K29)</f>
        <v>99851.285319736562</v>
      </c>
      <c r="M29" s="5">
        <f t="shared" ref="M29:M45" si="16">L29+M30</f>
        <v>8059271.1633267589</v>
      </c>
      <c r="N29" s="32">
        <f>M29/J29</f>
        <v>80.592711633267584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99851.285319736562</v>
      </c>
      <c r="T29" s="35">
        <f t="shared" ref="T29:T47" si="19">N29</f>
        <v>80.592711633267584</v>
      </c>
      <c r="U29" s="42">
        <v>0.95864674002964168</v>
      </c>
      <c r="V29" s="43">
        <f>1-U29</f>
        <v>4.1353259970358325E-2</v>
      </c>
      <c r="W29" s="29">
        <f>S29*U29</f>
        <v>95722.109159535074</v>
      </c>
      <c r="X29" s="29">
        <f t="shared" ref="X29:X45" si="20">X30+W29</f>
        <v>7107584.3630853463</v>
      </c>
      <c r="Y29" s="40">
        <f>X29/R29</f>
        <v>71.07584363085347</v>
      </c>
      <c r="Z29" s="36">
        <f>T29-Y29</f>
        <v>9.5168680024141139</v>
      </c>
    </row>
    <row r="30" spans="1:26" s="2" customFormat="1">
      <c r="A30" s="2">
        <v>2</v>
      </c>
      <c r="B30" s="1" t="s">
        <v>35</v>
      </c>
      <c r="C30" s="1">
        <v>4</v>
      </c>
      <c r="D30">
        <v>2158</v>
      </c>
      <c r="E30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99787.550456766519</v>
      </c>
      <c r="K30" s="5">
        <f t="shared" ref="K30:K47" si="24">J30*H30</f>
        <v>0</v>
      </c>
      <c r="L30" s="5">
        <f t="shared" ref="L30:L46" si="25">C30*(J31+G30*K30)</f>
        <v>399150.20182706608</v>
      </c>
      <c r="M30" s="5">
        <f t="shared" si="16"/>
        <v>7959419.8780070227</v>
      </c>
      <c r="N30" s="33">
        <f t="shared" ref="N30:N47" si="26">M30/J30</f>
        <v>79.763656303553446</v>
      </c>
      <c r="O30" s="4"/>
      <c r="Q30" s="27" t="s">
        <v>36</v>
      </c>
      <c r="R30" s="29">
        <f t="shared" si="17"/>
        <v>99787.550456766519</v>
      </c>
      <c r="S30" s="29">
        <f t="shared" si="18"/>
        <v>399150.20182706608</v>
      </c>
      <c r="T30" s="35">
        <f t="shared" si="19"/>
        <v>79.763656303553446</v>
      </c>
      <c r="U30" s="42">
        <v>0.95864674002964168</v>
      </c>
      <c r="V30" s="43">
        <f>1-U30</f>
        <v>4.1353259970358325E-2</v>
      </c>
      <c r="W30" s="29">
        <f t="shared" ref="W30:W47" si="27">S30*U30</f>
        <v>382644.03976369044</v>
      </c>
      <c r="X30" s="29">
        <f t="shared" si="20"/>
        <v>7011862.2539258115</v>
      </c>
      <c r="Y30" s="35">
        <f t="shared" ref="Y30:Y47" si="28">X30/R30</f>
        <v>70.267906385413653</v>
      </c>
      <c r="Z30" s="36">
        <f t="shared" ref="Z30:Z47" si="29">T30-Y30</f>
        <v>9.4957499181397935</v>
      </c>
    </row>
    <row r="31" spans="1:26" s="2" customFormat="1">
      <c r="A31" s="2">
        <v>3</v>
      </c>
      <c r="B31" s="1" t="s">
        <v>37</v>
      </c>
      <c r="C31" s="1">
        <v>5</v>
      </c>
      <c r="D31">
        <v>3091</v>
      </c>
      <c r="E3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99787.550456766519</v>
      </c>
      <c r="K31" s="5">
        <f t="shared" si="24"/>
        <v>0</v>
      </c>
      <c r="L31" s="5">
        <f t="shared" si="25"/>
        <v>498937.75228383258</v>
      </c>
      <c r="M31" s="5">
        <f t="shared" si="16"/>
        <v>7560269.6761799566</v>
      </c>
      <c r="N31" s="33">
        <f t="shared" si="26"/>
        <v>75.763656303553446</v>
      </c>
      <c r="O31" s="4"/>
      <c r="Q31" s="27" t="s">
        <v>38</v>
      </c>
      <c r="R31" s="29">
        <f t="shared" si="17"/>
        <v>99787.550456766519</v>
      </c>
      <c r="S31" s="29">
        <f t="shared" si="18"/>
        <v>498937.75228383258</v>
      </c>
      <c r="T31" s="35">
        <f t="shared" si="19"/>
        <v>75.763656303553446</v>
      </c>
      <c r="U31" s="42">
        <v>0.95864674002964168</v>
      </c>
      <c r="V31" s="43">
        <f>1-U31</f>
        <v>4.1353259970358325E-2</v>
      </c>
      <c r="W31" s="29">
        <f t="shared" si="27"/>
        <v>478305.04970461299</v>
      </c>
      <c r="X31" s="29">
        <f t="shared" si="20"/>
        <v>6629218.2141621206</v>
      </c>
      <c r="Y31" s="35">
        <f t="shared" si="28"/>
        <v>66.433319425295082</v>
      </c>
      <c r="Z31" s="36">
        <f t="shared" si="29"/>
        <v>9.3303368782583647</v>
      </c>
    </row>
    <row r="32" spans="1:26" s="2" customFormat="1">
      <c r="A32" s="2">
        <v>4</v>
      </c>
      <c r="B32" s="1" t="s">
        <v>39</v>
      </c>
      <c r="C32" s="1">
        <v>5</v>
      </c>
      <c r="D32">
        <v>3050</v>
      </c>
      <c r="E32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99787.550456766519</v>
      </c>
      <c r="K32" s="5">
        <f t="shared" si="24"/>
        <v>0</v>
      </c>
      <c r="L32" s="5">
        <f t="shared" si="25"/>
        <v>498937.75228383258</v>
      </c>
      <c r="M32" s="5">
        <f t="shared" si="16"/>
        <v>7061331.9238961237</v>
      </c>
      <c r="N32" s="33">
        <f t="shared" si="26"/>
        <v>70.763656303553446</v>
      </c>
      <c r="O32" s="4"/>
      <c r="Q32" s="27" t="s">
        <v>40</v>
      </c>
      <c r="R32" s="29">
        <f t="shared" si="17"/>
        <v>99787.550456766519</v>
      </c>
      <c r="S32" s="29">
        <f t="shared" si="18"/>
        <v>498937.75228383258</v>
      </c>
      <c r="T32" s="35">
        <f t="shared" si="19"/>
        <v>70.763656303553446</v>
      </c>
      <c r="U32" s="42">
        <v>0.95864674002964168</v>
      </c>
      <c r="V32" s="43">
        <f>1-U32</f>
        <v>4.1353259970358325E-2</v>
      </c>
      <c r="W32" s="29">
        <f t="shared" si="27"/>
        <v>478305.04970461299</v>
      </c>
      <c r="X32" s="29">
        <f t="shared" si="20"/>
        <v>6150913.1644575074</v>
      </c>
      <c r="Y32" s="35">
        <f t="shared" si="28"/>
        <v>61.640085725146875</v>
      </c>
      <c r="Z32" s="36">
        <f t="shared" si="29"/>
        <v>9.1235705784065715</v>
      </c>
    </row>
    <row r="33" spans="1:26" s="2" customFormat="1">
      <c r="A33" s="2">
        <v>5</v>
      </c>
      <c r="B33" s="1" t="s">
        <v>41</v>
      </c>
      <c r="C33" s="1">
        <v>5</v>
      </c>
      <c r="D33">
        <v>3397</v>
      </c>
      <c r="E33">
        <v>2</v>
      </c>
      <c r="F33" s="3">
        <f t="shared" si="21"/>
        <v>5.8875478363261706E-4</v>
      </c>
      <c r="G33" s="2">
        <v>0.5</v>
      </c>
      <c r="H33" s="3">
        <f t="shared" si="22"/>
        <v>2.9394473838918285E-3</v>
      </c>
      <c r="I33" s="3">
        <f t="shared" si="23"/>
        <v>0.99706055261610815</v>
      </c>
      <c r="J33" s="5">
        <f t="shared" si="30"/>
        <v>99787.550456766519</v>
      </c>
      <c r="K33" s="5">
        <f t="shared" si="24"/>
        <v>293.32025413511616</v>
      </c>
      <c r="L33" s="5">
        <f t="shared" si="25"/>
        <v>498204.45164849481</v>
      </c>
      <c r="M33" s="5">
        <f t="shared" si="16"/>
        <v>6562394.1716122907</v>
      </c>
      <c r="N33" s="33">
        <f t="shared" si="26"/>
        <v>65.763656303553446</v>
      </c>
      <c r="O33" s="4"/>
      <c r="Q33" s="27" t="s">
        <v>42</v>
      </c>
      <c r="R33" s="29">
        <f t="shared" si="17"/>
        <v>99787.550456766519</v>
      </c>
      <c r="S33" s="29">
        <f t="shared" si="18"/>
        <v>498204.45164849481</v>
      </c>
      <c r="T33" s="35">
        <f t="shared" si="19"/>
        <v>65.763656303553446</v>
      </c>
      <c r="U33" s="42">
        <v>0.95864674002964168</v>
      </c>
      <c r="V33" s="43">
        <f>1-U33</f>
        <v>4.1353259970358325E-2</v>
      </c>
      <c r="W33" s="29">
        <f t="shared" si="27"/>
        <v>477602.07344108477</v>
      </c>
      <c r="X33" s="29">
        <f t="shared" si="20"/>
        <v>5672608.1147528943</v>
      </c>
      <c r="Y33" s="35">
        <f t="shared" si="28"/>
        <v>56.846852024998668</v>
      </c>
      <c r="Z33" s="36">
        <f t="shared" si="29"/>
        <v>8.9168042785547783</v>
      </c>
    </row>
    <row r="34" spans="1:26" s="2" customFormat="1">
      <c r="A34" s="2">
        <v>6</v>
      </c>
      <c r="B34" s="1" t="s">
        <v>43</v>
      </c>
      <c r="C34" s="1">
        <v>5</v>
      </c>
      <c r="D34">
        <v>3796</v>
      </c>
      <c r="E34">
        <v>4</v>
      </c>
      <c r="F34" s="3">
        <f t="shared" si="21"/>
        <v>1.053740779768177E-3</v>
      </c>
      <c r="G34" s="2">
        <v>0.5</v>
      </c>
      <c r="H34" s="3">
        <f t="shared" si="22"/>
        <v>5.2548607461902251E-3</v>
      </c>
      <c r="I34" s="3">
        <f t="shared" si="23"/>
        <v>0.99474513925380981</v>
      </c>
      <c r="J34" s="5">
        <f t="shared" si="30"/>
        <v>99494.230202631399</v>
      </c>
      <c r="K34" s="5">
        <f t="shared" si="24"/>
        <v>522.82832476422163</v>
      </c>
      <c r="L34" s="5">
        <f t="shared" si="25"/>
        <v>496164.08020124643</v>
      </c>
      <c r="M34" s="5">
        <f t="shared" si="16"/>
        <v>6064189.7199637955</v>
      </c>
      <c r="N34" s="33">
        <f t="shared" si="26"/>
        <v>60.950164724259672</v>
      </c>
      <c r="O34" s="4"/>
      <c r="Q34" s="27" t="s">
        <v>44</v>
      </c>
      <c r="R34" s="29">
        <f t="shared" si="17"/>
        <v>99494.230202631399</v>
      </c>
      <c r="S34" s="29">
        <f t="shared" si="18"/>
        <v>496164.08020124643</v>
      </c>
      <c r="T34" s="35">
        <f t="shared" si="19"/>
        <v>60.950164724259672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480872.41104801011</v>
      </c>
      <c r="X34" s="29">
        <f t="shared" si="20"/>
        <v>5195006.0413118098</v>
      </c>
      <c r="Y34" s="35">
        <f t="shared" si="28"/>
        <v>52.21414378232371</v>
      </c>
      <c r="Z34" s="36">
        <f t="shared" si="29"/>
        <v>8.736020941935962</v>
      </c>
    </row>
    <row r="35" spans="1:26" s="2" customFormat="1">
      <c r="A35" s="2">
        <v>7</v>
      </c>
      <c r="B35" s="1" t="s">
        <v>45</v>
      </c>
      <c r="C35" s="1">
        <v>5</v>
      </c>
      <c r="D35">
        <v>3947</v>
      </c>
      <c r="E35">
        <v>3</v>
      </c>
      <c r="F35" s="3">
        <f t="shared" si="21"/>
        <v>7.6007093995439574E-4</v>
      </c>
      <c r="G35" s="2">
        <v>0.5</v>
      </c>
      <c r="H35" s="3">
        <f t="shared" si="22"/>
        <v>3.793147047667215E-3</v>
      </c>
      <c r="I35" s="3">
        <f t="shared" si="23"/>
        <v>0.9962068529523328</v>
      </c>
      <c r="J35" s="5">
        <f t="shared" si="30"/>
        <v>98971.401877867174</v>
      </c>
      <c r="K35" s="5">
        <f t="shared" si="24"/>
        <v>375.41308083651734</v>
      </c>
      <c r="L35" s="5">
        <f t="shared" si="25"/>
        <v>493918.47668724461</v>
      </c>
      <c r="M35" s="5">
        <f t="shared" si="16"/>
        <v>5568025.6397625487</v>
      </c>
      <c r="N35" s="33">
        <f t="shared" si="26"/>
        <v>56.258934743933523</v>
      </c>
      <c r="O35" s="4"/>
      <c r="Q35" s="27" t="s">
        <v>46</v>
      </c>
      <c r="R35" s="29">
        <f t="shared" si="17"/>
        <v>98971.401877867174</v>
      </c>
      <c r="S35" s="29">
        <f t="shared" si="18"/>
        <v>493918.47668724461</v>
      </c>
      <c r="T35" s="35">
        <f t="shared" si="19"/>
        <v>56.258934743933523</v>
      </c>
      <c r="U35" s="42">
        <v>0.96192878092594225</v>
      </c>
      <c r="V35" s="43">
        <f t="shared" si="31"/>
        <v>3.8071219074057749E-2</v>
      </c>
      <c r="W35" s="29">
        <f t="shared" si="27"/>
        <v>475114.39815655962</v>
      </c>
      <c r="X35" s="29">
        <f t="shared" si="20"/>
        <v>4714133.6302637998</v>
      </c>
      <c r="Y35" s="35">
        <f t="shared" si="28"/>
        <v>47.631270658176</v>
      </c>
      <c r="Z35" s="36">
        <f t="shared" si="29"/>
        <v>8.6276640857575231</v>
      </c>
    </row>
    <row r="36" spans="1:26" s="2" customFormat="1">
      <c r="A36" s="2">
        <v>8</v>
      </c>
      <c r="B36" s="1" t="s">
        <v>47</v>
      </c>
      <c r="C36" s="1">
        <v>5</v>
      </c>
      <c r="D36">
        <v>3527</v>
      </c>
      <c r="E36">
        <v>2</v>
      </c>
      <c r="F36" s="3">
        <f t="shared" si="21"/>
        <v>5.6705415367167564E-4</v>
      </c>
      <c r="G36" s="2">
        <v>0.5</v>
      </c>
      <c r="H36" s="3">
        <f t="shared" si="22"/>
        <v>2.8312570781426952E-3</v>
      </c>
      <c r="I36" s="3">
        <f t="shared" si="23"/>
        <v>0.99716874292185731</v>
      </c>
      <c r="J36" s="5">
        <f t="shared" si="30"/>
        <v>98595.988797030659</v>
      </c>
      <c r="K36" s="5">
        <f t="shared" si="24"/>
        <v>279.15059115807094</v>
      </c>
      <c r="L36" s="5">
        <f t="shared" si="25"/>
        <v>492282.06750725809</v>
      </c>
      <c r="M36" s="5">
        <f t="shared" si="16"/>
        <v>5074107.1630753046</v>
      </c>
      <c r="N36" s="33">
        <f t="shared" si="26"/>
        <v>51.46362671529004</v>
      </c>
      <c r="O36" s="4"/>
      <c r="Q36" s="27" t="s">
        <v>48</v>
      </c>
      <c r="R36" s="29">
        <f t="shared" si="17"/>
        <v>98595.988797030659</v>
      </c>
      <c r="S36" s="29">
        <f t="shared" si="18"/>
        <v>492282.06750725809</v>
      </c>
      <c r="T36" s="35">
        <f t="shared" si="19"/>
        <v>51.46362671529004</v>
      </c>
      <c r="U36" s="42">
        <v>0.95558309086652893</v>
      </c>
      <c r="V36" s="43">
        <f t="shared" si="31"/>
        <v>4.4416909133471072E-2</v>
      </c>
      <c r="W36" s="29">
        <f t="shared" si="27"/>
        <v>470416.41964675096</v>
      </c>
      <c r="X36" s="29">
        <f t="shared" si="20"/>
        <v>4239019.2321072398</v>
      </c>
      <c r="Y36" s="35">
        <f t="shared" si="28"/>
        <v>42.993830518132633</v>
      </c>
      <c r="Z36" s="36">
        <f t="shared" si="29"/>
        <v>8.4697961971574074</v>
      </c>
    </row>
    <row r="37" spans="1:26" s="2" customFormat="1">
      <c r="A37" s="2">
        <v>9</v>
      </c>
      <c r="B37" s="1" t="s">
        <v>49</v>
      </c>
      <c r="C37" s="1">
        <v>5</v>
      </c>
      <c r="D37">
        <v>3764</v>
      </c>
      <c r="E37">
        <v>6</v>
      </c>
      <c r="F37" s="3">
        <f t="shared" si="21"/>
        <v>1.594048884165781E-3</v>
      </c>
      <c r="G37" s="2">
        <v>0.5</v>
      </c>
      <c r="H37" s="3">
        <f t="shared" si="22"/>
        <v>7.9386080973802581E-3</v>
      </c>
      <c r="I37" s="3">
        <f t="shared" si="23"/>
        <v>0.99206139190261977</v>
      </c>
      <c r="J37" s="5">
        <f t="shared" si="30"/>
        <v>98316.838205872584</v>
      </c>
      <c r="K37" s="5">
        <f t="shared" si="24"/>
        <v>780.49884788996485</v>
      </c>
      <c r="L37" s="5">
        <f t="shared" si="25"/>
        <v>489632.94390963804</v>
      </c>
      <c r="M37" s="5">
        <f t="shared" si="16"/>
        <v>4581825.0955680469</v>
      </c>
      <c r="N37" s="33">
        <f t="shared" si="26"/>
        <v>46.602648937650322</v>
      </c>
      <c r="O37" s="4"/>
      <c r="Q37" s="27" t="s">
        <v>50</v>
      </c>
      <c r="R37" s="29">
        <f t="shared" si="17"/>
        <v>98316.838205872584</v>
      </c>
      <c r="S37" s="29">
        <f t="shared" si="18"/>
        <v>489632.94390963804</v>
      </c>
      <c r="T37" s="35">
        <f t="shared" si="19"/>
        <v>46.602648937650322</v>
      </c>
      <c r="U37" s="42">
        <v>0.95343645724036619</v>
      </c>
      <c r="V37" s="43">
        <f t="shared" si="31"/>
        <v>4.6563542759633814E-2</v>
      </c>
      <c r="W37" s="29">
        <f t="shared" si="27"/>
        <v>466833.89938937622</v>
      </c>
      <c r="X37" s="29">
        <f t="shared" si="20"/>
        <v>3768602.8124604886</v>
      </c>
      <c r="Y37" s="35">
        <f t="shared" si="28"/>
        <v>38.331204310793076</v>
      </c>
      <c r="Z37" s="36">
        <f t="shared" si="29"/>
        <v>8.2714446268572459</v>
      </c>
    </row>
    <row r="38" spans="1:26" s="2" customFormat="1">
      <c r="A38" s="2">
        <v>10</v>
      </c>
      <c r="B38" s="1" t="s">
        <v>51</v>
      </c>
      <c r="C38" s="1">
        <v>5</v>
      </c>
      <c r="D38">
        <v>4460</v>
      </c>
      <c r="E38">
        <v>6</v>
      </c>
      <c r="F38" s="3">
        <f t="shared" si="21"/>
        <v>1.3452914798206279E-3</v>
      </c>
      <c r="G38" s="2">
        <v>0.5</v>
      </c>
      <c r="H38" s="3">
        <f t="shared" si="22"/>
        <v>6.7039106145251404E-3</v>
      </c>
      <c r="I38" s="3">
        <f t="shared" si="23"/>
        <v>0.99329608938547487</v>
      </c>
      <c r="J38" s="5">
        <f t="shared" si="30"/>
        <v>97536.339357982622</v>
      </c>
      <c r="K38" s="5">
        <f t="shared" si="24"/>
        <v>653.87490072390597</v>
      </c>
      <c r="L38" s="5">
        <f t="shared" si="25"/>
        <v>486047.0095381033</v>
      </c>
      <c r="M38" s="5">
        <f t="shared" si="16"/>
        <v>4092192.1516584088</v>
      </c>
      <c r="N38" s="33">
        <f t="shared" si="26"/>
        <v>41.955564239898791</v>
      </c>
      <c r="O38" s="4"/>
      <c r="Q38" s="27" t="s">
        <v>52</v>
      </c>
      <c r="R38" s="29">
        <f t="shared" si="17"/>
        <v>97536.339357982622</v>
      </c>
      <c r="S38" s="29">
        <f t="shared" si="18"/>
        <v>486047.0095381033</v>
      </c>
      <c r="T38" s="35">
        <f t="shared" si="19"/>
        <v>41.955564239898791</v>
      </c>
      <c r="U38" s="42">
        <v>0.93748024841036759</v>
      </c>
      <c r="V38" s="43">
        <f t="shared" si="31"/>
        <v>6.2519751589632411E-2</v>
      </c>
      <c r="W38" s="29">
        <f t="shared" si="27"/>
        <v>455659.47124089737</v>
      </c>
      <c r="X38" s="29">
        <f t="shared" si="20"/>
        <v>3301768.9130711122</v>
      </c>
      <c r="Y38" s="35">
        <f t="shared" si="28"/>
        <v>33.851679638629854</v>
      </c>
      <c r="Z38" s="36">
        <f t="shared" si="29"/>
        <v>8.1038846012689376</v>
      </c>
    </row>
    <row r="39" spans="1:26" s="2" customFormat="1">
      <c r="A39" s="2">
        <v>11</v>
      </c>
      <c r="B39" s="1" t="s">
        <v>53</v>
      </c>
      <c r="C39" s="1">
        <v>5</v>
      </c>
      <c r="D39">
        <v>4715</v>
      </c>
      <c r="E39">
        <v>14</v>
      </c>
      <c r="F39" s="3">
        <f t="shared" si="21"/>
        <v>2.9692470837751855E-3</v>
      </c>
      <c r="G39" s="2">
        <v>0.5</v>
      </c>
      <c r="H39" s="3">
        <f t="shared" si="22"/>
        <v>1.4736842105263159E-2</v>
      </c>
      <c r="I39" s="3">
        <f t="shared" si="23"/>
        <v>0.98526315789473684</v>
      </c>
      <c r="J39" s="5">
        <f t="shared" si="30"/>
        <v>96882.464457258713</v>
      </c>
      <c r="K39" s="5">
        <f t="shared" si="24"/>
        <v>1427.7415814753917</v>
      </c>
      <c r="L39" s="5">
        <f t="shared" si="25"/>
        <v>480842.96833260509</v>
      </c>
      <c r="M39" s="5">
        <f t="shared" si="16"/>
        <v>3606145.1421203054</v>
      </c>
      <c r="N39" s="33">
        <f t="shared" si="26"/>
        <v>37.221856012046594</v>
      </c>
      <c r="O39" s="4"/>
      <c r="Q39" s="27" t="s">
        <v>54</v>
      </c>
      <c r="R39" s="29">
        <f t="shared" si="17"/>
        <v>96882.464457258713</v>
      </c>
      <c r="S39" s="29">
        <f t="shared" si="18"/>
        <v>480842.96833260509</v>
      </c>
      <c r="T39" s="35">
        <f t="shared" si="19"/>
        <v>37.221856012046594</v>
      </c>
      <c r="U39" s="42">
        <v>0.91788799906018037</v>
      </c>
      <c r="V39" s="43">
        <f t="shared" si="31"/>
        <v>8.2112000939819629E-2</v>
      </c>
      <c r="W39" s="29">
        <f t="shared" si="27"/>
        <v>441359.99006497255</v>
      </c>
      <c r="X39" s="29">
        <f t="shared" si="20"/>
        <v>2846109.441830215</v>
      </c>
      <c r="Y39" s="35">
        <f t="shared" si="28"/>
        <v>29.376930673412243</v>
      </c>
      <c r="Z39" s="36">
        <f t="shared" si="29"/>
        <v>7.8449253386343507</v>
      </c>
    </row>
    <row r="40" spans="1:26" s="2" customFormat="1">
      <c r="A40" s="2">
        <v>12</v>
      </c>
      <c r="B40" s="1" t="s">
        <v>55</v>
      </c>
      <c r="C40" s="1">
        <v>5</v>
      </c>
      <c r="D40">
        <v>4892</v>
      </c>
      <c r="E40">
        <v>14</v>
      </c>
      <c r="F40" s="3">
        <f t="shared" si="21"/>
        <v>2.8618152085036794E-3</v>
      </c>
      <c r="G40" s="2">
        <v>0.5</v>
      </c>
      <c r="H40" s="3">
        <f t="shared" si="22"/>
        <v>1.4207428455449563E-2</v>
      </c>
      <c r="I40" s="3">
        <f t="shared" si="23"/>
        <v>0.98579257154455047</v>
      </c>
      <c r="J40" s="5">
        <f t="shared" si="30"/>
        <v>95454.722875783322</v>
      </c>
      <c r="K40" s="5">
        <f t="shared" si="24"/>
        <v>1356.1661459924562</v>
      </c>
      <c r="L40" s="5">
        <f t="shared" si="25"/>
        <v>473883.19901393552</v>
      </c>
      <c r="M40" s="5">
        <f t="shared" si="16"/>
        <v>3125302.1737877005</v>
      </c>
      <c r="N40" s="33">
        <f t="shared" si="26"/>
        <v>32.741200012226777</v>
      </c>
      <c r="O40" s="4"/>
      <c r="Q40" s="27" t="s">
        <v>56</v>
      </c>
      <c r="R40" s="29">
        <f t="shared" si="17"/>
        <v>95454.722875783322</v>
      </c>
      <c r="S40" s="29">
        <f t="shared" si="18"/>
        <v>473883.19901393552</v>
      </c>
      <c r="T40" s="35">
        <f t="shared" si="19"/>
        <v>32.741200012226777</v>
      </c>
      <c r="U40" s="42">
        <v>0.89571782863194893</v>
      </c>
      <c r="V40" s="43">
        <f t="shared" si="31"/>
        <v>0.10428217136805107</v>
      </c>
      <c r="W40" s="29">
        <f t="shared" si="27"/>
        <v>424465.63004592404</v>
      </c>
      <c r="X40" s="29">
        <f t="shared" si="20"/>
        <v>2404749.4517652425</v>
      </c>
      <c r="Y40" s="35">
        <f t="shared" si="28"/>
        <v>25.192566478817181</v>
      </c>
      <c r="Z40" s="36">
        <f t="shared" si="29"/>
        <v>7.5486335334095962</v>
      </c>
    </row>
    <row r="41" spans="1:26" s="2" customFormat="1">
      <c r="A41" s="2">
        <v>13</v>
      </c>
      <c r="B41" s="1" t="s">
        <v>57</v>
      </c>
      <c r="C41" s="1">
        <v>5</v>
      </c>
      <c r="D41">
        <v>4044</v>
      </c>
      <c r="E41">
        <v>21</v>
      </c>
      <c r="F41" s="3">
        <f t="shared" si="21"/>
        <v>5.1928783382789315E-3</v>
      </c>
      <c r="G41" s="2">
        <v>0.5</v>
      </c>
      <c r="H41" s="3">
        <f t="shared" si="22"/>
        <v>2.5631636763090444E-2</v>
      </c>
      <c r="I41" s="3">
        <f t="shared" si="23"/>
        <v>0.97436836323690956</v>
      </c>
      <c r="J41" s="5">
        <f t="shared" si="30"/>
        <v>94098.556729790871</v>
      </c>
      <c r="K41" s="5">
        <f t="shared" si="24"/>
        <v>2411.9000260290595</v>
      </c>
      <c r="L41" s="5">
        <f t="shared" si="25"/>
        <v>464463.03358388168</v>
      </c>
      <c r="M41" s="5">
        <f t="shared" si="16"/>
        <v>2651418.9747737651</v>
      </c>
      <c r="N41" s="33">
        <f t="shared" si="26"/>
        <v>28.177041890105276</v>
      </c>
      <c r="O41" s="4"/>
      <c r="Q41" s="27" t="s">
        <v>58</v>
      </c>
      <c r="R41" s="29">
        <f t="shared" si="17"/>
        <v>94098.556729790871</v>
      </c>
      <c r="S41" s="29">
        <f t="shared" si="18"/>
        <v>464463.03358388168</v>
      </c>
      <c r="T41" s="35">
        <f t="shared" si="19"/>
        <v>28.177041890105276</v>
      </c>
      <c r="U41" s="42">
        <v>0.86473435856680392</v>
      </c>
      <c r="V41" s="43">
        <f t="shared" si="31"/>
        <v>0.13526564143319608</v>
      </c>
      <c r="W41" s="29">
        <f t="shared" si="27"/>
        <v>401637.14342414984</v>
      </c>
      <c r="X41" s="29">
        <f t="shared" si="20"/>
        <v>1980283.8217193184</v>
      </c>
      <c r="Y41" s="35">
        <f t="shared" si="28"/>
        <v>21.044784219228902</v>
      </c>
      <c r="Z41" s="36">
        <f t="shared" si="29"/>
        <v>7.1322576708763741</v>
      </c>
    </row>
    <row r="42" spans="1:26" s="2" customFormat="1">
      <c r="A42" s="2">
        <v>14</v>
      </c>
      <c r="B42" s="1" t="s">
        <v>59</v>
      </c>
      <c r="C42" s="1">
        <v>5</v>
      </c>
      <c r="D42">
        <v>3110</v>
      </c>
      <c r="E42">
        <v>25</v>
      </c>
      <c r="F42" s="3">
        <f t="shared" si="21"/>
        <v>8.0385852090032149E-3</v>
      </c>
      <c r="G42" s="2">
        <v>0.5</v>
      </c>
      <c r="H42" s="3">
        <f t="shared" si="22"/>
        <v>3.9401103230890466E-2</v>
      </c>
      <c r="I42" s="3">
        <f t="shared" si="23"/>
        <v>0.96059889676910948</v>
      </c>
      <c r="J42" s="5">
        <f t="shared" si="30"/>
        <v>91686.656703761808</v>
      </c>
      <c r="K42" s="5">
        <f t="shared" si="24"/>
        <v>3612.5554256801342</v>
      </c>
      <c r="L42" s="5">
        <f t="shared" si="25"/>
        <v>449401.89495460864</v>
      </c>
      <c r="M42" s="5">
        <f t="shared" si="16"/>
        <v>2186955.9411898833</v>
      </c>
      <c r="N42" s="33">
        <f t="shared" si="26"/>
        <v>23.852499587327134</v>
      </c>
      <c r="O42" s="4"/>
      <c r="Q42" s="27" t="s">
        <v>60</v>
      </c>
      <c r="R42" s="29">
        <f t="shared" si="17"/>
        <v>91686.656703761808</v>
      </c>
      <c r="S42" s="29">
        <f t="shared" si="18"/>
        <v>449401.89495460864</v>
      </c>
      <c r="T42" s="35">
        <f t="shared" si="19"/>
        <v>23.852499587327134</v>
      </c>
      <c r="U42" s="42">
        <v>0.81758889711164551</v>
      </c>
      <c r="V42" s="43">
        <f t="shared" si="31"/>
        <v>0.18241110288835449</v>
      </c>
      <c r="W42" s="29">
        <f t="shared" si="27"/>
        <v>367425.99965582206</v>
      </c>
      <c r="X42" s="29">
        <f t="shared" si="20"/>
        <v>1578646.6782951686</v>
      </c>
      <c r="Y42" s="35">
        <f t="shared" si="28"/>
        <v>17.217845377389558</v>
      </c>
      <c r="Z42" s="36">
        <f t="shared" si="29"/>
        <v>6.634654209937576</v>
      </c>
    </row>
    <row r="43" spans="1:26" s="2" customFormat="1">
      <c r="A43" s="2">
        <v>15</v>
      </c>
      <c r="B43" s="1" t="s">
        <v>61</v>
      </c>
      <c r="C43" s="1">
        <v>5</v>
      </c>
      <c r="D43">
        <v>2310</v>
      </c>
      <c r="E43">
        <v>36</v>
      </c>
      <c r="F43" s="3">
        <f t="shared" si="21"/>
        <v>1.5584415584415584E-2</v>
      </c>
      <c r="G43" s="2">
        <v>0.5</v>
      </c>
      <c r="H43" s="3">
        <f t="shared" si="22"/>
        <v>7.5000000000000011E-2</v>
      </c>
      <c r="I43" s="3">
        <f t="shared" si="23"/>
        <v>0.92500000000000004</v>
      </c>
      <c r="J43" s="5">
        <f t="shared" si="30"/>
        <v>88074.101278081667</v>
      </c>
      <c r="K43" s="5">
        <f t="shared" si="24"/>
        <v>6605.5575958561258</v>
      </c>
      <c r="L43" s="5">
        <f t="shared" si="25"/>
        <v>423856.61240076809</v>
      </c>
      <c r="M43" s="5">
        <f t="shared" si="16"/>
        <v>1737554.0462352745</v>
      </c>
      <c r="N43" s="33">
        <f t="shared" si="26"/>
        <v>19.72831991494515</v>
      </c>
      <c r="O43" s="4"/>
      <c r="Q43" s="27" t="s">
        <v>62</v>
      </c>
      <c r="R43" s="29">
        <f t="shared" si="17"/>
        <v>88074.101278081667</v>
      </c>
      <c r="S43" s="29">
        <f t="shared" si="18"/>
        <v>423856.61240076809</v>
      </c>
      <c r="T43" s="35">
        <f t="shared" si="19"/>
        <v>19.72831991494515</v>
      </c>
      <c r="U43" s="42">
        <v>0.77888026534586052</v>
      </c>
      <c r="V43" s="43">
        <f t="shared" si="31"/>
        <v>0.22111973465413948</v>
      </c>
      <c r="W43" s="29">
        <f t="shared" si="27"/>
        <v>330133.5507353078</v>
      </c>
      <c r="X43" s="29">
        <f t="shared" si="20"/>
        <v>1211220.6786393465</v>
      </c>
      <c r="Y43" s="35">
        <f t="shared" si="28"/>
        <v>13.752291094235369</v>
      </c>
      <c r="Z43" s="36">
        <f t="shared" si="29"/>
        <v>5.9760288207097805</v>
      </c>
    </row>
    <row r="44" spans="1:26" s="2" customFormat="1">
      <c r="A44" s="2">
        <v>16</v>
      </c>
      <c r="B44" s="1" t="s">
        <v>63</v>
      </c>
      <c r="C44" s="1">
        <v>5</v>
      </c>
      <c r="D44">
        <v>1786</v>
      </c>
      <c r="E44">
        <v>34</v>
      </c>
      <c r="F44" s="3">
        <f t="shared" si="21"/>
        <v>1.9036954087346025E-2</v>
      </c>
      <c r="G44" s="2">
        <v>0.5</v>
      </c>
      <c r="H44" s="3">
        <f t="shared" si="22"/>
        <v>9.0860502405130952E-2</v>
      </c>
      <c r="I44" s="3">
        <f t="shared" si="23"/>
        <v>0.90913949759486901</v>
      </c>
      <c r="J44" s="5">
        <f t="shared" si="30"/>
        <v>81468.543682225543</v>
      </c>
      <c r="K44" s="5">
        <f t="shared" si="24"/>
        <v>7402.2728091813697</v>
      </c>
      <c r="L44" s="5">
        <f t="shared" si="25"/>
        <v>388837.03638817422</v>
      </c>
      <c r="M44" s="5">
        <f t="shared" si="16"/>
        <v>1313697.4338345064</v>
      </c>
      <c r="N44" s="33">
        <f t="shared" si="26"/>
        <v>16.12521071885962</v>
      </c>
      <c r="O44" s="4"/>
      <c r="Q44" s="27" t="s">
        <v>64</v>
      </c>
      <c r="R44" s="29">
        <f t="shared" si="17"/>
        <v>81468.543682225543</v>
      </c>
      <c r="S44" s="29">
        <f t="shared" si="18"/>
        <v>388837.03638817422</v>
      </c>
      <c r="T44" s="35">
        <f t="shared" si="19"/>
        <v>16.12521071885962</v>
      </c>
      <c r="U44" s="42">
        <v>0.71980976748499381</v>
      </c>
      <c r="V44" s="43">
        <f t="shared" si="31"/>
        <v>0.28019023251500619</v>
      </c>
      <c r="W44" s="29">
        <f t="shared" si="27"/>
        <v>279888.69675212575</v>
      </c>
      <c r="X44" s="29">
        <f t="shared" si="20"/>
        <v>881087.12790403876</v>
      </c>
      <c r="Y44" s="35">
        <f t="shared" si="28"/>
        <v>10.81505926190099</v>
      </c>
      <c r="Z44" s="36">
        <f t="shared" si="29"/>
        <v>5.3101514569586303</v>
      </c>
    </row>
    <row r="45" spans="1:26" s="2" customFormat="1">
      <c r="A45" s="2">
        <v>17</v>
      </c>
      <c r="B45" s="1" t="s">
        <v>65</v>
      </c>
      <c r="C45" s="1">
        <v>5</v>
      </c>
      <c r="D45">
        <v>1154</v>
      </c>
      <c r="E45">
        <v>44</v>
      </c>
      <c r="F45" s="3">
        <f t="shared" si="21"/>
        <v>3.8128249566724434E-2</v>
      </c>
      <c r="G45" s="2">
        <v>0.5</v>
      </c>
      <c r="H45" s="3">
        <f t="shared" si="22"/>
        <v>0.17405063291139239</v>
      </c>
      <c r="I45" s="3">
        <f t="shared" si="23"/>
        <v>0.82594936708860756</v>
      </c>
      <c r="J45" s="5">
        <f t="shared" si="30"/>
        <v>74066.270873044166</v>
      </c>
      <c r="K45" s="5">
        <f t="shared" si="24"/>
        <v>12891.281322839965</v>
      </c>
      <c r="L45" s="5">
        <f t="shared" si="25"/>
        <v>338103.15105812094</v>
      </c>
      <c r="M45" s="5">
        <f t="shared" si="16"/>
        <v>924860.39744633227</v>
      </c>
      <c r="N45" s="33">
        <f t="shared" si="26"/>
        <v>12.486930778945533</v>
      </c>
      <c r="O45" s="4"/>
      <c r="Q45" s="27" t="s">
        <v>66</v>
      </c>
      <c r="R45" s="29">
        <f t="shared" si="17"/>
        <v>74066.270873044166</v>
      </c>
      <c r="S45" s="29">
        <f t="shared" si="18"/>
        <v>338103.15105812094</v>
      </c>
      <c r="T45" s="35">
        <f t="shared" si="19"/>
        <v>12.486930778945533</v>
      </c>
      <c r="U45" s="42">
        <v>0.68480776711742686</v>
      </c>
      <c r="V45" s="43">
        <f t="shared" si="31"/>
        <v>0.31519223288257314</v>
      </c>
      <c r="W45" s="29">
        <f t="shared" si="27"/>
        <v>231535.66393147787</v>
      </c>
      <c r="X45" s="29">
        <f t="shared" si="20"/>
        <v>601198.43115191301</v>
      </c>
      <c r="Y45" s="35">
        <f t="shared" si="28"/>
        <v>8.1170338949886887</v>
      </c>
      <c r="Z45" s="36">
        <f t="shared" si="29"/>
        <v>4.3698968839568444</v>
      </c>
    </row>
    <row r="46" spans="1:26" s="2" customFormat="1">
      <c r="A46" s="2">
        <v>18</v>
      </c>
      <c r="B46" s="1" t="s">
        <v>67</v>
      </c>
      <c r="C46" s="1">
        <v>5</v>
      </c>
      <c r="D46">
        <v>727</v>
      </c>
      <c r="E46">
        <v>58</v>
      </c>
      <c r="F46" s="3">
        <f t="shared" si="21"/>
        <v>7.9779917469050887E-2</v>
      </c>
      <c r="G46" s="2">
        <v>0.5</v>
      </c>
      <c r="H46" s="3">
        <f t="shared" si="22"/>
        <v>0.33256880733944955</v>
      </c>
      <c r="I46" s="3">
        <f t="shared" si="23"/>
        <v>0.66743119266055051</v>
      </c>
      <c r="J46" s="5">
        <f t="shared" si="30"/>
        <v>61174.989550204198</v>
      </c>
      <c r="K46" s="5">
        <f t="shared" si="24"/>
        <v>20344.8933137147</v>
      </c>
      <c r="L46" s="5">
        <f t="shared" si="25"/>
        <v>255012.71446673427</v>
      </c>
      <c r="M46" s="5">
        <f>L46+M47</f>
        <v>586757.24638821138</v>
      </c>
      <c r="N46" s="33">
        <f t="shared" si="26"/>
        <v>9.5914564220183482</v>
      </c>
      <c r="O46" s="4"/>
      <c r="Q46" s="27" t="s">
        <v>68</v>
      </c>
      <c r="R46" s="29">
        <f t="shared" si="17"/>
        <v>61174.989550204198</v>
      </c>
      <c r="S46" s="29">
        <f t="shared" si="18"/>
        <v>255012.71446673427</v>
      </c>
      <c r="T46" s="35">
        <f t="shared" si="19"/>
        <v>9.5914564220183482</v>
      </c>
      <c r="U46" s="42">
        <v>0.65629805890441617</v>
      </c>
      <c r="V46" s="43">
        <f t="shared" si="31"/>
        <v>0.34370194109558383</v>
      </c>
      <c r="W46" s="29">
        <f t="shared" si="27"/>
        <v>167364.34950046384</v>
      </c>
      <c r="X46" s="29">
        <f>X47+W46</f>
        <v>369662.7672204352</v>
      </c>
      <c r="Y46" s="35">
        <f t="shared" si="28"/>
        <v>6.0427107538296472</v>
      </c>
      <c r="Z46" s="36">
        <f t="shared" si="29"/>
        <v>3.5487456681887011</v>
      </c>
    </row>
    <row r="47" spans="1:26" s="2" customFormat="1">
      <c r="A47" s="12">
        <v>19</v>
      </c>
      <c r="B47" s="13" t="s">
        <v>69</v>
      </c>
      <c r="C47" s="12"/>
      <c r="D47">
        <v>585</v>
      </c>
      <c r="E47">
        <v>72</v>
      </c>
      <c r="F47" s="17">
        <f t="shared" si="21"/>
        <v>0.12307692307692308</v>
      </c>
      <c r="G47" s="12"/>
      <c r="H47" s="17">
        <v>1</v>
      </c>
      <c r="I47" s="17">
        <f t="shared" si="23"/>
        <v>0</v>
      </c>
      <c r="J47" s="21">
        <f t="shared" si="30"/>
        <v>40830.096236489502</v>
      </c>
      <c r="K47" s="21">
        <f t="shared" si="24"/>
        <v>40830.096236489502</v>
      </c>
      <c r="L47" s="21">
        <f>K47/F47</f>
        <v>331744.53192147717</v>
      </c>
      <c r="M47" s="21">
        <f>L47</f>
        <v>331744.53192147717</v>
      </c>
      <c r="N47" s="34">
        <f t="shared" si="26"/>
        <v>8.125</v>
      </c>
      <c r="O47" s="4"/>
      <c r="Q47" s="30" t="s">
        <v>69</v>
      </c>
      <c r="R47" s="31">
        <f t="shared" si="17"/>
        <v>40830.096236489502</v>
      </c>
      <c r="S47" s="31">
        <f t="shared" si="18"/>
        <v>331744.53192147717</v>
      </c>
      <c r="T47" s="38">
        <f t="shared" si="19"/>
        <v>8.125</v>
      </c>
      <c r="U47" s="44">
        <v>0.6098018151143324</v>
      </c>
      <c r="V47" s="45">
        <f t="shared" si="31"/>
        <v>0.3901981848856676</v>
      </c>
      <c r="W47" s="31">
        <f t="shared" si="27"/>
        <v>202298.41771997136</v>
      </c>
      <c r="X47" s="31">
        <f>W47</f>
        <v>202298.41771997136</v>
      </c>
      <c r="Y47" s="38">
        <f t="shared" si="28"/>
        <v>4.9546397478039497</v>
      </c>
      <c r="Z47" s="37">
        <f t="shared" si="29"/>
        <v>3.1703602521960503</v>
      </c>
    </row>
    <row r="48" spans="1:26" s="2" customFormat="1" ht="13.2">
      <c r="B48" s="2" t="s">
        <v>70</v>
      </c>
      <c r="D48" s="25">
        <f>SUM(D29:D47)</f>
        <v>54983</v>
      </c>
      <c r="E48" s="25">
        <f>SUM(E29:E47)</f>
        <v>342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900</v>
      </c>
      <c r="E54" s="49">
        <f>E4+E29</f>
        <v>5</v>
      </c>
      <c r="F54" s="3">
        <f>E54/D54</f>
        <v>5.5555555555555558E-3</v>
      </c>
      <c r="G54" s="2">
        <v>0.3</v>
      </c>
      <c r="H54" s="18">
        <f>C54*F54/(1+(1-G54)*C54*F54)</f>
        <v>5.5340343110127288E-3</v>
      </c>
      <c r="I54" s="18">
        <f>1-H54</f>
        <v>0.99446596568898726</v>
      </c>
      <c r="J54" s="19">
        <v>100000</v>
      </c>
      <c r="K54" s="20">
        <f>J54*H54</f>
        <v>553.40343110127287</v>
      </c>
      <c r="L54" s="20">
        <f>C54*(J55+G54*K54)</f>
        <v>99612.617598229102</v>
      </c>
      <c r="M54" s="5">
        <f t="shared" ref="M54:M70" si="32">L54+M55</f>
        <v>7622489.6933493894</v>
      </c>
      <c r="N54" s="32">
        <f>M54/J54</f>
        <v>76.224896933493895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99612.617598229102</v>
      </c>
      <c r="T54" s="35">
        <f t="shared" ref="T54:T72" si="35">N54</f>
        <v>76.224896933493895</v>
      </c>
      <c r="U54" s="42">
        <v>0.96170886472285344</v>
      </c>
      <c r="V54" s="43">
        <f>1-U54</f>
        <v>3.829113527714656E-2</v>
      </c>
      <c r="W54" s="29">
        <f>S54*U54</f>
        <v>95798.337382464641</v>
      </c>
      <c r="X54" s="29">
        <f t="shared" ref="X54:X70" si="36">X55+W54</f>
        <v>6746801.3157726955</v>
      </c>
      <c r="Y54" s="40">
        <f>X54/R54</f>
        <v>67.468013157726958</v>
      </c>
      <c r="Z54" s="36">
        <f>T54-Y54</f>
        <v>8.7568837757669371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D72" si="37">D5+D30</f>
        <v>4256</v>
      </c>
      <c r="E55" s="49">
        <f t="shared" ref="E55:E70" si="38">E5+E30</f>
        <v>0</v>
      </c>
      <c r="F55" s="3">
        <f t="shared" ref="F55:F72" si="39">E55/D55</f>
        <v>0</v>
      </c>
      <c r="G55" s="2">
        <v>0.4</v>
      </c>
      <c r="H55" s="3">
        <f t="shared" ref="H55:H71" si="40">C55*F55/(1+(1-G55)*C55*F55)</f>
        <v>0</v>
      </c>
      <c r="I55" s="3">
        <f t="shared" ref="I55:I72" si="41">1-H55</f>
        <v>1</v>
      </c>
      <c r="J55" s="5">
        <f>I54*J54</f>
        <v>99446.59656889872</v>
      </c>
      <c r="K55" s="5">
        <f t="shared" ref="K55:K72" si="42">J55*H55</f>
        <v>0</v>
      </c>
      <c r="L55" s="5">
        <f t="shared" ref="L55:L71" si="43">C55*(J56+G55*K55)</f>
        <v>397786.38627559488</v>
      </c>
      <c r="M55" s="5">
        <f t="shared" si="32"/>
        <v>7522877.0757511603</v>
      </c>
      <c r="N55" s="33">
        <f t="shared" ref="N55:N72" si="44">M55/J55</f>
        <v>75.647406098399259</v>
      </c>
      <c r="O55" s="4"/>
      <c r="Q55" s="27" t="s">
        <v>36</v>
      </c>
      <c r="R55" s="29">
        <f t="shared" si="33"/>
        <v>99446.59656889872</v>
      </c>
      <c r="S55" s="29">
        <f t="shared" si="34"/>
        <v>397786.38627559488</v>
      </c>
      <c r="T55" s="35">
        <f t="shared" si="35"/>
        <v>75.647406098399259</v>
      </c>
      <c r="U55" s="42">
        <v>0.96170886472285344</v>
      </c>
      <c r="V55" s="43">
        <f>1-U55</f>
        <v>3.829113527714656E-2</v>
      </c>
      <c r="W55" s="29">
        <f t="shared" ref="W55:W72" si="45">S55*U55</f>
        <v>382554.69394730881</v>
      </c>
      <c r="X55" s="29">
        <f t="shared" si="36"/>
        <v>6651002.9783902308</v>
      </c>
      <c r="Y55" s="35">
        <f t="shared" ref="Y55:Y72" si="46">X55/R55</f>
        <v>66.880146811080394</v>
      </c>
      <c r="Z55" s="36">
        <f t="shared" ref="Z55:Z72" si="47">T55-Y55</f>
        <v>8.7672592873188648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6319</v>
      </c>
      <c r="E56" s="49">
        <f t="shared" si="38"/>
        <v>3</v>
      </c>
      <c r="F56" s="3">
        <f t="shared" si="39"/>
        <v>4.7475866434562429E-4</v>
      </c>
      <c r="G56" s="2">
        <v>0.5</v>
      </c>
      <c r="H56" s="3">
        <f t="shared" si="40"/>
        <v>2.3709792144155535E-3</v>
      </c>
      <c r="I56" s="3">
        <f t="shared" si="41"/>
        <v>0.99762902078558446</v>
      </c>
      <c r="J56" s="5">
        <f t="shared" ref="J56:J72" si="48">I55*J55</f>
        <v>99446.59656889872</v>
      </c>
      <c r="K56" s="5">
        <f t="shared" si="42"/>
        <v>235.78581340922796</v>
      </c>
      <c r="L56" s="5">
        <f t="shared" si="43"/>
        <v>496643.51831097051</v>
      </c>
      <c r="M56" s="5">
        <f t="shared" si="32"/>
        <v>7125090.6894755652</v>
      </c>
      <c r="N56" s="33">
        <f t="shared" si="44"/>
        <v>71.647406098399259</v>
      </c>
      <c r="O56" s="4"/>
      <c r="Q56" s="27" t="s">
        <v>38</v>
      </c>
      <c r="R56" s="29">
        <f t="shared" si="33"/>
        <v>99446.59656889872</v>
      </c>
      <c r="S56" s="29">
        <f t="shared" si="34"/>
        <v>496643.51831097051</v>
      </c>
      <c r="T56" s="35">
        <f t="shared" si="35"/>
        <v>71.647406098399259</v>
      </c>
      <c r="U56" s="42">
        <v>0.96170886472285344</v>
      </c>
      <c r="V56" s="43">
        <f>1-U56</f>
        <v>3.829113527714656E-2</v>
      </c>
      <c r="W56" s="29">
        <f t="shared" si="45"/>
        <v>477626.47416680714</v>
      </c>
      <c r="X56" s="29">
        <f t="shared" si="36"/>
        <v>6268448.2844429221</v>
      </c>
      <c r="Y56" s="35">
        <f t="shared" si="46"/>
        <v>63.033311352188989</v>
      </c>
      <c r="Z56" s="36">
        <f t="shared" si="47"/>
        <v>8.6140947462102702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6394</v>
      </c>
      <c r="E57" s="49">
        <f t="shared" si="38"/>
        <v>3</v>
      </c>
      <c r="F57" s="3">
        <f t="shared" si="39"/>
        <v>4.6918986549890525E-4</v>
      </c>
      <c r="G57" s="2">
        <v>0.5</v>
      </c>
      <c r="H57" s="3">
        <f t="shared" si="40"/>
        <v>2.3432008123096151E-3</v>
      </c>
      <c r="I57" s="3">
        <f t="shared" si="41"/>
        <v>0.99765679918769035</v>
      </c>
      <c r="J57" s="5">
        <f t="shared" si="48"/>
        <v>99210.810755489496</v>
      </c>
      <c r="K57" s="5">
        <f t="shared" si="42"/>
        <v>232.47085235215849</v>
      </c>
      <c r="L57" s="5">
        <f t="shared" si="43"/>
        <v>495472.87664656702</v>
      </c>
      <c r="M57" s="5">
        <f t="shared" si="32"/>
        <v>6628447.1711645946</v>
      </c>
      <c r="N57" s="33">
        <f t="shared" si="44"/>
        <v>66.811742799892727</v>
      </c>
      <c r="O57" s="4"/>
      <c r="Q57" s="27" t="s">
        <v>40</v>
      </c>
      <c r="R57" s="29">
        <f t="shared" si="33"/>
        <v>99210.810755489496</v>
      </c>
      <c r="S57" s="29">
        <f t="shared" si="34"/>
        <v>495472.87664656702</v>
      </c>
      <c r="T57" s="35">
        <f t="shared" si="35"/>
        <v>66.811742799892727</v>
      </c>
      <c r="U57" s="42">
        <v>0.96170886472285344</v>
      </c>
      <c r="V57" s="43">
        <f>1-U57</f>
        <v>3.829113527714656E-2</v>
      </c>
      <c r="W57" s="29">
        <f t="shared" si="45"/>
        <v>476500.65770073637</v>
      </c>
      <c r="X57" s="29">
        <f t="shared" si="36"/>
        <v>5790821.8102761153</v>
      </c>
      <c r="Y57" s="35">
        <f t="shared" si="46"/>
        <v>58.368858859020058</v>
      </c>
      <c r="Z57" s="36">
        <f t="shared" si="47"/>
        <v>8.4428839408726688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6957</v>
      </c>
      <c r="E58" s="49">
        <f t="shared" si="38"/>
        <v>7</v>
      </c>
      <c r="F58" s="3">
        <f t="shared" si="39"/>
        <v>1.0061808250682765E-3</v>
      </c>
      <c r="G58" s="2">
        <v>0.5</v>
      </c>
      <c r="H58" s="3">
        <f t="shared" si="40"/>
        <v>5.0182808803498459E-3</v>
      </c>
      <c r="I58" s="3">
        <f t="shared" si="41"/>
        <v>0.99498171911965017</v>
      </c>
      <c r="J58" s="5">
        <f t="shared" si="48"/>
        <v>98978.339903137326</v>
      </c>
      <c r="K58" s="5">
        <f t="shared" si="42"/>
        <v>496.70111070468226</v>
      </c>
      <c r="L58" s="5">
        <f t="shared" si="43"/>
        <v>493649.94673892495</v>
      </c>
      <c r="M58" s="5">
        <f t="shared" si="32"/>
        <v>6132974.2945180275</v>
      </c>
      <c r="N58" s="33">
        <f t="shared" si="44"/>
        <v>61.962792066626996</v>
      </c>
      <c r="O58" s="4"/>
      <c r="Q58" s="27" t="s">
        <v>42</v>
      </c>
      <c r="R58" s="29">
        <f t="shared" si="33"/>
        <v>98978.339903137326</v>
      </c>
      <c r="S58" s="29">
        <f t="shared" si="34"/>
        <v>493649.94673892495</v>
      </c>
      <c r="T58" s="35">
        <f t="shared" si="35"/>
        <v>61.962792066626996</v>
      </c>
      <c r="U58" s="42">
        <v>0.96170886472285344</v>
      </c>
      <c r="V58" s="43">
        <f>1-U58</f>
        <v>3.829113527714656E-2</v>
      </c>
      <c r="W58" s="29">
        <f t="shared" si="45"/>
        <v>474747.52984878857</v>
      </c>
      <c r="X58" s="29">
        <f t="shared" si="36"/>
        <v>5314321.1525753792</v>
      </c>
      <c r="Y58" s="35">
        <f t="shared" si="46"/>
        <v>53.69175880072455</v>
      </c>
      <c r="Z58" s="36">
        <f t="shared" si="47"/>
        <v>8.2710332659024459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7564</v>
      </c>
      <c r="E59" s="49">
        <f t="shared" si="38"/>
        <v>8</v>
      </c>
      <c r="F59" s="3">
        <f t="shared" si="39"/>
        <v>1.0576414595452142E-3</v>
      </c>
      <c r="G59" s="2">
        <v>0.5</v>
      </c>
      <c r="H59" s="3">
        <f t="shared" si="40"/>
        <v>5.2742616033755272E-3</v>
      </c>
      <c r="I59" s="3">
        <f t="shared" si="41"/>
        <v>0.99472573839662448</v>
      </c>
      <c r="J59" s="5">
        <f t="shared" si="48"/>
        <v>98481.638792432641</v>
      </c>
      <c r="K59" s="5">
        <f t="shared" si="42"/>
        <v>519.41792612042525</v>
      </c>
      <c r="L59" s="5">
        <f t="shared" si="43"/>
        <v>491109.64914686215</v>
      </c>
      <c r="M59" s="5">
        <f t="shared" si="32"/>
        <v>5639324.3477791026</v>
      </c>
      <c r="N59" s="33">
        <f t="shared" si="44"/>
        <v>57.262698071718418</v>
      </c>
      <c r="O59" s="4"/>
      <c r="Q59" s="27" t="s">
        <v>44</v>
      </c>
      <c r="R59" s="29">
        <f t="shared" si="33"/>
        <v>98481.638792432641</v>
      </c>
      <c r="S59" s="29">
        <f t="shared" si="34"/>
        <v>491109.64914686215</v>
      </c>
      <c r="T59" s="35">
        <f t="shared" si="35"/>
        <v>57.262698071718418</v>
      </c>
      <c r="U59" s="42">
        <v>0.963091689110254</v>
      </c>
      <c r="V59" s="43">
        <f t="shared" ref="V59:V72" si="49">1-U59</f>
        <v>3.6908310889745999E-2</v>
      </c>
      <c r="W59" s="29">
        <f t="shared" si="45"/>
        <v>472983.62153519568</v>
      </c>
      <c r="X59" s="29">
        <f t="shared" si="36"/>
        <v>4839573.6227265904</v>
      </c>
      <c r="Y59" s="35">
        <f t="shared" si="46"/>
        <v>49.141887585023255</v>
      </c>
      <c r="Z59" s="36">
        <f t="shared" si="47"/>
        <v>8.1208104866951629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8236</v>
      </c>
      <c r="E60" s="49">
        <f t="shared" si="38"/>
        <v>18</v>
      </c>
      <c r="F60" s="3">
        <f t="shared" si="39"/>
        <v>2.1855269548324428E-3</v>
      </c>
      <c r="G60" s="2">
        <v>0.5</v>
      </c>
      <c r="H60" s="3">
        <f t="shared" si="40"/>
        <v>1.0868252626494384E-2</v>
      </c>
      <c r="I60" s="3">
        <f t="shared" si="41"/>
        <v>0.98913174737350562</v>
      </c>
      <c r="J60" s="5">
        <f t="shared" si="48"/>
        <v>97962.220866312215</v>
      </c>
      <c r="K60" s="5">
        <f t="shared" si="42"/>
        <v>1064.6781642275207</v>
      </c>
      <c r="L60" s="5">
        <f t="shared" si="43"/>
        <v>487149.40892099228</v>
      </c>
      <c r="M60" s="5">
        <f t="shared" si="32"/>
        <v>5148214.6986322403</v>
      </c>
      <c r="N60" s="33">
        <f t="shared" si="44"/>
        <v>52.553062324484692</v>
      </c>
      <c r="O60" s="4"/>
      <c r="Q60" s="27" t="s">
        <v>46</v>
      </c>
      <c r="R60" s="29">
        <f t="shared" si="33"/>
        <v>97962.220866312215</v>
      </c>
      <c r="S60" s="29">
        <f t="shared" si="34"/>
        <v>487149.40892099228</v>
      </c>
      <c r="T60" s="35">
        <f t="shared" si="35"/>
        <v>52.553062324484692</v>
      </c>
      <c r="U60" s="42">
        <v>0.95736753435116873</v>
      </c>
      <c r="V60" s="43">
        <f t="shared" si="49"/>
        <v>4.2632465648831275E-2</v>
      </c>
      <c r="W60" s="29">
        <f t="shared" si="45"/>
        <v>466381.02847931965</v>
      </c>
      <c r="X60" s="29">
        <f t="shared" si="36"/>
        <v>4366590.0011913944</v>
      </c>
      <c r="Y60" s="35">
        <f t="shared" si="46"/>
        <v>44.574224252739469</v>
      </c>
      <c r="Z60" s="36">
        <f t="shared" si="47"/>
        <v>7.9788380717452227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7393</v>
      </c>
      <c r="E61" s="49">
        <f t="shared" si="38"/>
        <v>15</v>
      </c>
      <c r="F61" s="3">
        <f t="shared" si="39"/>
        <v>2.0289463005545788E-3</v>
      </c>
      <c r="G61" s="2">
        <v>0.5</v>
      </c>
      <c r="H61" s="3">
        <f t="shared" si="40"/>
        <v>1.0093533409595585E-2</v>
      </c>
      <c r="I61" s="3">
        <f t="shared" si="41"/>
        <v>0.98990646659040438</v>
      </c>
      <c r="J61" s="5">
        <f t="shared" si="48"/>
        <v>96897.542702084698</v>
      </c>
      <c r="K61" s="5">
        <f t="shared" si="42"/>
        <v>978.0385845712068</v>
      </c>
      <c r="L61" s="5">
        <f t="shared" si="43"/>
        <v>482042.61704899545</v>
      </c>
      <c r="M61" s="5">
        <f t="shared" si="32"/>
        <v>4661065.2897112481</v>
      </c>
      <c r="N61" s="33">
        <f t="shared" si="44"/>
        <v>48.103028825425184</v>
      </c>
      <c r="O61" s="4"/>
      <c r="Q61" s="27" t="s">
        <v>48</v>
      </c>
      <c r="R61" s="29">
        <f t="shared" si="33"/>
        <v>96897.542702084698</v>
      </c>
      <c r="S61" s="29">
        <f t="shared" si="34"/>
        <v>482042.61704899545</v>
      </c>
      <c r="T61" s="35">
        <f t="shared" si="35"/>
        <v>48.103028825425184</v>
      </c>
      <c r="U61" s="42">
        <v>0.95681081085376496</v>
      </c>
      <c r="V61" s="43">
        <f t="shared" si="49"/>
        <v>4.3189189146235041E-2</v>
      </c>
      <c r="W61" s="29">
        <f t="shared" si="45"/>
        <v>461223.58728472027</v>
      </c>
      <c r="X61" s="29">
        <f t="shared" si="36"/>
        <v>3900208.9727120744</v>
      </c>
      <c r="Y61" s="35">
        <f t="shared" si="46"/>
        <v>40.25085532564453</v>
      </c>
      <c r="Z61" s="36">
        <f t="shared" si="47"/>
        <v>7.8521734997806547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7748</v>
      </c>
      <c r="E62" s="49">
        <f t="shared" si="38"/>
        <v>16</v>
      </c>
      <c r="F62" s="3">
        <f t="shared" si="39"/>
        <v>2.0650490449148169E-3</v>
      </c>
      <c r="G62" s="2">
        <v>0.5</v>
      </c>
      <c r="H62" s="3">
        <f t="shared" si="40"/>
        <v>1.0272213662044173E-2</v>
      </c>
      <c r="I62" s="3">
        <f t="shared" si="41"/>
        <v>0.98972778633795577</v>
      </c>
      <c r="J62" s="5">
        <f t="shared" si="48"/>
        <v>95919.504117513483</v>
      </c>
      <c r="K62" s="5">
        <f t="shared" si="42"/>
        <v>985.30564065242436</v>
      </c>
      <c r="L62" s="5">
        <f t="shared" si="43"/>
        <v>477134.25648593635</v>
      </c>
      <c r="M62" s="5">
        <f t="shared" si="32"/>
        <v>4179022.6726622526</v>
      </c>
      <c r="N62" s="33">
        <f t="shared" si="44"/>
        <v>43.568017903245448</v>
      </c>
      <c r="O62" s="4"/>
      <c r="Q62" s="27" t="s">
        <v>50</v>
      </c>
      <c r="R62" s="29">
        <f t="shared" si="33"/>
        <v>95919.504117513483</v>
      </c>
      <c r="S62" s="29">
        <f t="shared" si="34"/>
        <v>477134.25648593635</v>
      </c>
      <c r="T62" s="35">
        <f t="shared" si="35"/>
        <v>43.568017903245448</v>
      </c>
      <c r="U62" s="42">
        <v>0.94800928093814252</v>
      </c>
      <c r="V62" s="43">
        <f t="shared" si="49"/>
        <v>5.1990719061857482E-2</v>
      </c>
      <c r="W62" s="29">
        <f t="shared" si="45"/>
        <v>452327.70340218779</v>
      </c>
      <c r="X62" s="29">
        <f t="shared" si="36"/>
        <v>3438985.3854273544</v>
      </c>
      <c r="Y62" s="35">
        <f t="shared" si="46"/>
        <v>35.852826983072845</v>
      </c>
      <c r="Z62" s="36">
        <f t="shared" si="47"/>
        <v>7.7151909201726028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9048</v>
      </c>
      <c r="E63" s="49">
        <f t="shared" si="38"/>
        <v>40</v>
      </c>
      <c r="F63" s="3">
        <f t="shared" si="39"/>
        <v>4.4208664898320073E-3</v>
      </c>
      <c r="G63" s="2">
        <v>0.5</v>
      </c>
      <c r="H63" s="3">
        <f t="shared" si="40"/>
        <v>2.1862702229995631E-2</v>
      </c>
      <c r="I63" s="3">
        <f t="shared" si="41"/>
        <v>0.97813729777000435</v>
      </c>
      <c r="J63" s="5">
        <f t="shared" si="48"/>
        <v>94934.198476861056</v>
      </c>
      <c r="K63" s="5">
        <f t="shared" si="42"/>
        <v>2075.5181127429182</v>
      </c>
      <c r="L63" s="5">
        <f t="shared" si="43"/>
        <v>469482.19710244797</v>
      </c>
      <c r="M63" s="5">
        <f t="shared" si="32"/>
        <v>3701888.4161763163</v>
      </c>
      <c r="N63" s="33">
        <f t="shared" si="44"/>
        <v>38.994255764202848</v>
      </c>
      <c r="O63" s="4"/>
      <c r="Q63" s="27" t="s">
        <v>52</v>
      </c>
      <c r="R63" s="29">
        <f t="shared" si="33"/>
        <v>94934.198476861056</v>
      </c>
      <c r="S63" s="29">
        <f t="shared" si="34"/>
        <v>469482.19710244797</v>
      </c>
      <c r="T63" s="35">
        <f t="shared" si="35"/>
        <v>38.994255764202848</v>
      </c>
      <c r="U63" s="42">
        <v>0.94216194080535964</v>
      </c>
      <c r="V63" s="43">
        <f t="shared" si="49"/>
        <v>5.7838059194640357E-2</v>
      </c>
      <c r="W63" s="29">
        <f t="shared" si="45"/>
        <v>442328.25799560675</v>
      </c>
      <c r="X63" s="29">
        <f t="shared" si="36"/>
        <v>2986657.6820251667</v>
      </c>
      <c r="Y63" s="35">
        <f t="shared" si="46"/>
        <v>31.460292812743603</v>
      </c>
      <c r="Z63" s="36">
        <f t="shared" si="47"/>
        <v>7.5339629514592446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9424</v>
      </c>
      <c r="E64" s="49">
        <f t="shared" si="38"/>
        <v>45</v>
      </c>
      <c r="F64" s="3">
        <f t="shared" si="39"/>
        <v>4.7750424448217317E-3</v>
      </c>
      <c r="G64" s="2">
        <v>0.5</v>
      </c>
      <c r="H64" s="3">
        <f t="shared" si="40"/>
        <v>2.3593561579195718E-2</v>
      </c>
      <c r="I64" s="3">
        <f t="shared" si="41"/>
        <v>0.97640643842080432</v>
      </c>
      <c r="J64" s="5">
        <f t="shared" si="48"/>
        <v>92858.680364118132</v>
      </c>
      <c r="K64" s="5">
        <f t="shared" si="42"/>
        <v>2190.8669933336732</v>
      </c>
      <c r="L64" s="5">
        <f t="shared" si="43"/>
        <v>458816.23433725652</v>
      </c>
      <c r="M64" s="5">
        <f t="shared" si="32"/>
        <v>3232406.2190738684</v>
      </c>
      <c r="N64" s="33">
        <f t="shared" si="44"/>
        <v>34.809952138011582</v>
      </c>
      <c r="O64" s="4"/>
      <c r="Q64" s="27" t="s">
        <v>54</v>
      </c>
      <c r="R64" s="29">
        <f t="shared" si="33"/>
        <v>92858.680364118132</v>
      </c>
      <c r="S64" s="29">
        <f t="shared" si="34"/>
        <v>458816.23433725652</v>
      </c>
      <c r="T64" s="35">
        <f t="shared" si="35"/>
        <v>34.809952138011582</v>
      </c>
      <c r="U64" s="42">
        <v>0.92489605986448908</v>
      </c>
      <c r="V64" s="43">
        <f t="shared" si="49"/>
        <v>7.5103940135510916E-2</v>
      </c>
      <c r="W64" s="29">
        <f t="shared" si="45"/>
        <v>424357.32734039065</v>
      </c>
      <c r="X64" s="29">
        <f t="shared" si="36"/>
        <v>2544329.4240295598</v>
      </c>
      <c r="Y64" s="35">
        <f t="shared" si="46"/>
        <v>27.400017037208766</v>
      </c>
      <c r="Z64" s="36">
        <f t="shared" si="47"/>
        <v>7.4099351008028158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9560</v>
      </c>
      <c r="E65" s="49">
        <f t="shared" si="38"/>
        <v>54</v>
      </c>
      <c r="F65" s="3">
        <f t="shared" si="39"/>
        <v>5.6485355648535568E-3</v>
      </c>
      <c r="G65" s="2">
        <v>0.5</v>
      </c>
      <c r="H65" s="3">
        <f t="shared" si="40"/>
        <v>2.7849406910778751E-2</v>
      </c>
      <c r="I65" s="3">
        <f t="shared" si="41"/>
        <v>0.97215059308922125</v>
      </c>
      <c r="J65" s="5">
        <f t="shared" si="48"/>
        <v>90667.813370784468</v>
      </c>
      <c r="K65" s="5">
        <f t="shared" si="42"/>
        <v>2525.0448282735229</v>
      </c>
      <c r="L65" s="5">
        <f t="shared" si="43"/>
        <v>447026.45478323859</v>
      </c>
      <c r="M65" s="5">
        <f t="shared" si="32"/>
        <v>2773589.9847366121</v>
      </c>
      <c r="N65" s="33">
        <f t="shared" si="44"/>
        <v>30.590679113370292</v>
      </c>
      <c r="O65" s="4"/>
      <c r="Q65" s="27" t="s">
        <v>56</v>
      </c>
      <c r="R65" s="29">
        <f t="shared" si="33"/>
        <v>90667.813370784468</v>
      </c>
      <c r="S65" s="29">
        <f t="shared" si="34"/>
        <v>447026.45478323859</v>
      </c>
      <c r="T65" s="35">
        <f t="shared" si="35"/>
        <v>30.590679113370292</v>
      </c>
      <c r="U65" s="42">
        <v>0.89970667843387275</v>
      </c>
      <c r="V65" s="43">
        <f t="shared" si="49"/>
        <v>0.10029332156612725</v>
      </c>
      <c r="W65" s="29">
        <f t="shared" si="45"/>
        <v>402192.68680509739</v>
      </c>
      <c r="X65" s="29">
        <f t="shared" si="36"/>
        <v>2119972.0966891693</v>
      </c>
      <c r="Y65" s="35">
        <f t="shared" si="46"/>
        <v>23.381749464052692</v>
      </c>
      <c r="Z65" s="36">
        <f t="shared" si="47"/>
        <v>7.2089296493176001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7943</v>
      </c>
      <c r="E66" s="49">
        <f t="shared" si="38"/>
        <v>63</v>
      </c>
      <c r="F66" s="3">
        <f t="shared" si="39"/>
        <v>7.9315120231650514E-3</v>
      </c>
      <c r="G66" s="2">
        <v>0.5</v>
      </c>
      <c r="H66" s="3">
        <f t="shared" si="40"/>
        <v>3.8886488488364922E-2</v>
      </c>
      <c r="I66" s="3">
        <f t="shared" si="41"/>
        <v>0.96111351151163504</v>
      </c>
      <c r="J66" s="5">
        <f t="shared" si="48"/>
        <v>88142.768542510952</v>
      </c>
      <c r="K66" s="5">
        <f t="shared" si="42"/>
        <v>3427.5627542609659</v>
      </c>
      <c r="L66" s="5">
        <f t="shared" si="43"/>
        <v>432144.93582690228</v>
      </c>
      <c r="M66" s="5">
        <f t="shared" si="32"/>
        <v>2326563.5299533736</v>
      </c>
      <c r="N66" s="33">
        <f t="shared" si="44"/>
        <v>26.395398833328908</v>
      </c>
      <c r="O66" s="4"/>
      <c r="Q66" s="27" t="s">
        <v>58</v>
      </c>
      <c r="R66" s="29">
        <f t="shared" si="33"/>
        <v>88142.768542510952</v>
      </c>
      <c r="S66" s="29">
        <f t="shared" si="34"/>
        <v>432144.93582690228</v>
      </c>
      <c r="T66" s="35">
        <f t="shared" si="35"/>
        <v>26.395398833328908</v>
      </c>
      <c r="U66" s="42">
        <v>0.86438699185239576</v>
      </c>
      <c r="V66" s="43">
        <f t="shared" si="49"/>
        <v>0.13561300814760424</v>
      </c>
      <c r="W66" s="29">
        <f t="shared" si="45"/>
        <v>373540.46112366265</v>
      </c>
      <c r="X66" s="29">
        <f t="shared" si="36"/>
        <v>1717779.4098840719</v>
      </c>
      <c r="Y66" s="35">
        <f t="shared" si="46"/>
        <v>19.488602846138114</v>
      </c>
      <c r="Z66" s="36">
        <f t="shared" si="47"/>
        <v>6.9067959871907938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6173</v>
      </c>
      <c r="E67" s="49">
        <f t="shared" si="38"/>
        <v>66</v>
      </c>
      <c r="F67" s="3">
        <f t="shared" si="39"/>
        <v>1.0691722015227605E-2</v>
      </c>
      <c r="G67" s="2">
        <v>0.5</v>
      </c>
      <c r="H67" s="3">
        <f t="shared" si="40"/>
        <v>5.2066898075102556E-2</v>
      </c>
      <c r="I67" s="3">
        <f t="shared" si="41"/>
        <v>0.94793310192489744</v>
      </c>
      <c r="J67" s="5">
        <f t="shared" si="48"/>
        <v>84715.205788249979</v>
      </c>
      <c r="K67" s="5">
        <f t="shared" si="42"/>
        <v>4410.8579851881495</v>
      </c>
      <c r="L67" s="5">
        <f t="shared" si="43"/>
        <v>412548.88397827948</v>
      </c>
      <c r="M67" s="5">
        <f t="shared" si="32"/>
        <v>1894418.5941264711</v>
      </c>
      <c r="N67" s="33">
        <f t="shared" si="44"/>
        <v>22.362202588065099</v>
      </c>
      <c r="O67" s="4"/>
      <c r="Q67" s="27" t="s">
        <v>60</v>
      </c>
      <c r="R67" s="29">
        <f t="shared" si="33"/>
        <v>84715.205788249979</v>
      </c>
      <c r="S67" s="29">
        <f t="shared" si="34"/>
        <v>412548.88397827948</v>
      </c>
      <c r="T67" s="35">
        <f t="shared" si="35"/>
        <v>22.362202588065099</v>
      </c>
      <c r="U67" s="42">
        <v>0.82345390469096191</v>
      </c>
      <c r="V67" s="43">
        <f t="shared" si="49"/>
        <v>0.17654609530903809</v>
      </c>
      <c r="W67" s="29">
        <f t="shared" si="45"/>
        <v>339714.98938781285</v>
      </c>
      <c r="X67" s="29">
        <f t="shared" si="36"/>
        <v>1344238.9487604091</v>
      </c>
      <c r="Y67" s="35">
        <f t="shared" si="46"/>
        <v>15.867741053718309</v>
      </c>
      <c r="Z67" s="36">
        <f t="shared" si="47"/>
        <v>6.4944615343467902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4322</v>
      </c>
      <c r="E68" s="49">
        <f t="shared" si="38"/>
        <v>90</v>
      </c>
      <c r="F68" s="3">
        <f t="shared" si="39"/>
        <v>2.0823692734844978E-2</v>
      </c>
      <c r="G68" s="2">
        <v>0.5</v>
      </c>
      <c r="H68" s="3">
        <f t="shared" si="40"/>
        <v>9.896635144051022E-2</v>
      </c>
      <c r="I68" s="3">
        <f t="shared" si="41"/>
        <v>0.90103364855948975</v>
      </c>
      <c r="J68" s="5">
        <f t="shared" si="48"/>
        <v>80304.347803061828</v>
      </c>
      <c r="K68" s="5">
        <f t="shared" si="42"/>
        <v>7947.4283068787818</v>
      </c>
      <c r="L68" s="5">
        <f t="shared" si="43"/>
        <v>381653.1682481122</v>
      </c>
      <c r="M68" s="5">
        <f t="shared" si="32"/>
        <v>1481869.7101481915</v>
      </c>
      <c r="N68" s="33">
        <f t="shared" si="44"/>
        <v>18.453169108381591</v>
      </c>
      <c r="O68" s="4"/>
      <c r="Q68" s="27" t="s">
        <v>62</v>
      </c>
      <c r="R68" s="29">
        <f t="shared" si="33"/>
        <v>80304.347803061828</v>
      </c>
      <c r="S68" s="29">
        <f t="shared" si="34"/>
        <v>381653.1682481122</v>
      </c>
      <c r="T68" s="35">
        <f t="shared" si="35"/>
        <v>18.453169108381591</v>
      </c>
      <c r="U68" s="42">
        <v>0.7557222850963411</v>
      </c>
      <c r="V68" s="43">
        <f t="shared" si="49"/>
        <v>0.2442777149036589</v>
      </c>
      <c r="W68" s="29">
        <f t="shared" si="45"/>
        <v>288423.80442272167</v>
      </c>
      <c r="X68" s="29">
        <f t="shared" si="36"/>
        <v>1004523.9593725963</v>
      </c>
      <c r="Y68" s="35">
        <f t="shared" si="46"/>
        <v>12.50896105695408</v>
      </c>
      <c r="Z68" s="36">
        <f t="shared" si="47"/>
        <v>5.9442080514275109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3247</v>
      </c>
      <c r="E69" s="49">
        <f t="shared" si="38"/>
        <v>79</v>
      </c>
      <c r="F69" s="3">
        <f t="shared" si="39"/>
        <v>2.433015090853095E-2</v>
      </c>
      <c r="G69" s="2">
        <v>0.5</v>
      </c>
      <c r="H69" s="3">
        <f t="shared" si="40"/>
        <v>0.11467556974887501</v>
      </c>
      <c r="I69" s="3">
        <f t="shared" si="41"/>
        <v>0.88532443025112495</v>
      </c>
      <c r="J69" s="5">
        <f t="shared" si="48"/>
        <v>72356.919496183051</v>
      </c>
      <c r="K69" s="5">
        <f t="shared" si="42"/>
        <v>8297.5709684982739</v>
      </c>
      <c r="L69" s="5">
        <f t="shared" si="43"/>
        <v>341040.67005966959</v>
      </c>
      <c r="M69" s="5">
        <f t="shared" si="32"/>
        <v>1100216.5419000792</v>
      </c>
      <c r="N69" s="33">
        <f t="shared" si="44"/>
        <v>15.205408820066165</v>
      </c>
      <c r="O69" s="4"/>
      <c r="Q69" s="27" t="s">
        <v>64</v>
      </c>
      <c r="R69" s="29">
        <f t="shared" si="33"/>
        <v>72356.919496183051</v>
      </c>
      <c r="S69" s="29">
        <f t="shared" si="34"/>
        <v>341040.67005966959</v>
      </c>
      <c r="T69" s="35">
        <f t="shared" si="35"/>
        <v>15.205408820066165</v>
      </c>
      <c r="U69" s="42">
        <v>0.69850988448397933</v>
      </c>
      <c r="V69" s="43">
        <f t="shared" si="49"/>
        <v>0.30149011551602067</v>
      </c>
      <c r="W69" s="29">
        <f t="shared" si="45"/>
        <v>238220.27904771871</v>
      </c>
      <c r="X69" s="29">
        <f t="shared" si="36"/>
        <v>716100.15494987462</v>
      </c>
      <c r="Y69" s="35">
        <f t="shared" si="46"/>
        <v>9.8967750415031155</v>
      </c>
      <c r="Z69" s="36">
        <f t="shared" si="47"/>
        <v>5.3086337785630491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2078</v>
      </c>
      <c r="E70" s="49">
        <f t="shared" si="38"/>
        <v>79</v>
      </c>
      <c r="F70" s="3">
        <f t="shared" si="39"/>
        <v>3.8017324350336862E-2</v>
      </c>
      <c r="G70" s="2">
        <v>0.5</v>
      </c>
      <c r="H70" s="3">
        <f t="shared" si="40"/>
        <v>0.17358822236871016</v>
      </c>
      <c r="I70" s="3">
        <f t="shared" si="41"/>
        <v>0.82641177763128981</v>
      </c>
      <c r="J70" s="5">
        <f t="shared" si="48"/>
        <v>64059.348527684771</v>
      </c>
      <c r="K70" s="5">
        <f t="shared" si="42"/>
        <v>11119.948437018449</v>
      </c>
      <c r="L70" s="5">
        <f t="shared" si="43"/>
        <v>292496.87154587772</v>
      </c>
      <c r="M70" s="5">
        <f t="shared" si="32"/>
        <v>759175.8718404097</v>
      </c>
      <c r="N70" s="33">
        <f t="shared" si="44"/>
        <v>11.851133195841257</v>
      </c>
      <c r="O70" s="4"/>
      <c r="Q70" s="27" t="s">
        <v>66</v>
      </c>
      <c r="R70" s="29">
        <f t="shared" si="33"/>
        <v>64059.348527684771</v>
      </c>
      <c r="S70" s="29">
        <f t="shared" si="34"/>
        <v>292496.87154587772</v>
      </c>
      <c r="T70" s="35">
        <f t="shared" si="35"/>
        <v>11.851133195841257</v>
      </c>
      <c r="U70" s="42">
        <v>0.67065690345363116</v>
      </c>
      <c r="V70" s="43">
        <f t="shared" si="49"/>
        <v>0.32934309654636884</v>
      </c>
      <c r="W70" s="29">
        <f t="shared" si="45"/>
        <v>196165.04614083286</v>
      </c>
      <c r="X70" s="29">
        <f t="shared" si="36"/>
        <v>477879.87590215588</v>
      </c>
      <c r="Y70" s="35">
        <f t="shared" si="46"/>
        <v>7.4599552896737427</v>
      </c>
      <c r="Z70" s="36">
        <f t="shared" si="47"/>
        <v>4.3911779061675142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si="37"/>
        <v>1271</v>
      </c>
      <c r="E71" s="49">
        <f t="shared" ref="E71:E72" si="50">E21+E46</f>
        <v>108</v>
      </c>
      <c r="F71" s="3">
        <f t="shared" si="39"/>
        <v>8.4972462627852088E-2</v>
      </c>
      <c r="G71" s="2">
        <v>0.5</v>
      </c>
      <c r="H71" s="3">
        <f t="shared" si="40"/>
        <v>0.35042180402336148</v>
      </c>
      <c r="I71" s="3">
        <f t="shared" si="41"/>
        <v>0.64957819597663846</v>
      </c>
      <c r="J71" s="5">
        <f t="shared" si="48"/>
        <v>52939.40009066632</v>
      </c>
      <c r="K71" s="5">
        <f t="shared" si="42"/>
        <v>18551.120083685797</v>
      </c>
      <c r="L71" s="5">
        <f t="shared" si="43"/>
        <v>218319.20024411709</v>
      </c>
      <c r="M71" s="5">
        <f>L71+M72</f>
        <v>466679.00029453193</v>
      </c>
      <c r="N71" s="33">
        <f t="shared" si="44"/>
        <v>8.8153435719950952</v>
      </c>
      <c r="O71" s="4"/>
      <c r="Q71" s="27" t="s">
        <v>68</v>
      </c>
      <c r="R71" s="29">
        <f t="shared" si="33"/>
        <v>52939.40009066632</v>
      </c>
      <c r="S71" s="29">
        <f t="shared" si="34"/>
        <v>218319.20024411709</v>
      </c>
      <c r="T71" s="35">
        <f t="shared" si="35"/>
        <v>8.8153435719950952</v>
      </c>
      <c r="U71" s="42">
        <v>0.63527807449444496</v>
      </c>
      <c r="V71" s="43">
        <f t="shared" si="49"/>
        <v>0.36472192550555504</v>
      </c>
      <c r="W71" s="29">
        <f t="shared" si="45"/>
        <v>138693.40115624986</v>
      </c>
      <c r="X71" s="29">
        <f>X72+W71</f>
        <v>281714.82976132305</v>
      </c>
      <c r="Y71" s="35">
        <f t="shared" si="46"/>
        <v>5.3214586731025655</v>
      </c>
      <c r="Z71" s="36">
        <f t="shared" si="47"/>
        <v>3.4938848988925297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37"/>
        <v>975</v>
      </c>
      <c r="E72" s="50">
        <f t="shared" si="50"/>
        <v>135</v>
      </c>
      <c r="F72" s="17">
        <f t="shared" si="39"/>
        <v>0.13846153846153847</v>
      </c>
      <c r="G72" s="12"/>
      <c r="H72" s="17">
        <v>1</v>
      </c>
      <c r="I72" s="17">
        <f t="shared" si="41"/>
        <v>0</v>
      </c>
      <c r="J72" s="21">
        <f t="shared" si="48"/>
        <v>34388.280006980516</v>
      </c>
      <c r="K72" s="21">
        <f t="shared" si="42"/>
        <v>34388.280006980516</v>
      </c>
      <c r="L72" s="21">
        <f>K72/F72</f>
        <v>248359.80005041484</v>
      </c>
      <c r="M72" s="21">
        <f>L72</f>
        <v>248359.80005041484</v>
      </c>
      <c r="N72" s="34">
        <f t="shared" si="44"/>
        <v>7.2222222222222223</v>
      </c>
      <c r="O72" s="4"/>
      <c r="Q72" s="30" t="s">
        <v>69</v>
      </c>
      <c r="R72" s="31">
        <f t="shared" si="33"/>
        <v>34388.280006980516</v>
      </c>
      <c r="S72" s="31">
        <f t="shared" si="34"/>
        <v>248359.80005041484</v>
      </c>
      <c r="T72" s="38">
        <f t="shared" si="35"/>
        <v>7.2222222222222223</v>
      </c>
      <c r="U72" s="44">
        <v>0.57586384179742911</v>
      </c>
      <c r="V72" s="45">
        <f t="shared" si="49"/>
        <v>0.42413615820257089</v>
      </c>
      <c r="W72" s="31">
        <f t="shared" si="45"/>
        <v>143021.42860507322</v>
      </c>
      <c r="X72" s="31">
        <f>W72</f>
        <v>143021.42860507322</v>
      </c>
      <c r="Y72" s="38">
        <f t="shared" si="46"/>
        <v>4.1590166352036544</v>
      </c>
      <c r="Z72" s="37">
        <f t="shared" si="47"/>
        <v>3.0632055870185679</v>
      </c>
    </row>
    <row r="73" spans="1:26" s="2" customFormat="1" ht="13.2">
      <c r="B73" s="2" t="s">
        <v>70</v>
      </c>
      <c r="D73" s="25">
        <f>SUM(D54:D72)</f>
        <v>109808</v>
      </c>
      <c r="E73" s="25">
        <f>SUM(E54:E72)</f>
        <v>834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72.242710863915121</v>
      </c>
      <c r="F78" s="55">
        <f>$Y$4</f>
        <v>65.475623731071508</v>
      </c>
      <c r="G78" s="55">
        <f>E78-F78</f>
        <v>6.7670871328436135</v>
      </c>
    </row>
    <row r="79" spans="1:26" s="52" customFormat="1" ht="17.399999999999999">
      <c r="C79" s="53" t="s">
        <v>85</v>
      </c>
      <c r="D79" s="54">
        <v>0</v>
      </c>
      <c r="E79" s="55">
        <f>$N$29</f>
        <v>80.592711633267584</v>
      </c>
      <c r="F79" s="55">
        <f>$Y$29</f>
        <v>71.07584363085347</v>
      </c>
      <c r="G79" s="55">
        <f t="shared" ref="G79:G80" si="51">E79-F79</f>
        <v>9.5168680024141139</v>
      </c>
    </row>
    <row r="80" spans="1:26" s="52" customFormat="1" ht="17.399999999999999">
      <c r="C80" s="53" t="s">
        <v>86</v>
      </c>
      <c r="D80" s="54">
        <v>0</v>
      </c>
      <c r="E80" s="55">
        <f>$N$54</f>
        <v>76.224896933493895</v>
      </c>
      <c r="F80" s="55">
        <f>$Y$54</f>
        <v>67.468013157726958</v>
      </c>
      <c r="G80" s="55">
        <f t="shared" si="51"/>
        <v>8.7568837757669371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workbookViewId="0">
      <selection activeCell="D73" sqref="D73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>
      <c r="A4" s="2">
        <v>1</v>
      </c>
      <c r="B4" s="1">
        <v>0</v>
      </c>
      <c r="C4" s="1">
        <v>1</v>
      </c>
      <c r="D4">
        <v>430</v>
      </c>
      <c r="E4"/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7283745.8802642385</v>
      </c>
      <c r="N4" s="32">
        <f>M4/J4</f>
        <v>72.837458802642388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72.837458802642388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6594579.6781525603</v>
      </c>
      <c r="Y4" s="40">
        <f>X4/R4</f>
        <v>65.945796781525601</v>
      </c>
      <c r="Z4" s="36">
        <f>T4-Y4</f>
        <v>6.8916620211167867</v>
      </c>
    </row>
    <row r="5" spans="1:26" s="2" customFormat="1">
      <c r="A5" s="2">
        <v>2</v>
      </c>
      <c r="B5" s="1" t="s">
        <v>35</v>
      </c>
      <c r="C5" s="1">
        <v>4</v>
      </c>
      <c r="D5">
        <v>2015</v>
      </c>
      <c r="E5"/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7183745.8802642385</v>
      </c>
      <c r="N5" s="33">
        <f t="shared" ref="N5:N22" si="10">M5/J5</f>
        <v>71.837458802642388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71.837458802642388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6497899.4839776866</v>
      </c>
      <c r="Y5" s="35">
        <f t="shared" ref="Y5:Y22" si="12">X5/R5</f>
        <v>64.97899483977686</v>
      </c>
      <c r="Z5" s="36">
        <f t="shared" ref="Z5:Z22" si="13">T5-Y5</f>
        <v>6.8584639628655282</v>
      </c>
    </row>
    <row r="6" spans="1:26" s="2" customFormat="1">
      <c r="A6" s="2">
        <v>3</v>
      </c>
      <c r="B6" s="1" t="s">
        <v>37</v>
      </c>
      <c r="C6" s="1">
        <v>5</v>
      </c>
      <c r="D6">
        <v>3059</v>
      </c>
      <c r="E6">
        <v>1</v>
      </c>
      <c r="F6" s="3">
        <f t="shared" si="5"/>
        <v>3.2690421706440013E-4</v>
      </c>
      <c r="G6" s="2">
        <v>0.5</v>
      </c>
      <c r="H6" s="3">
        <f t="shared" si="6"/>
        <v>1.6331863465621427E-3</v>
      </c>
      <c r="I6" s="3">
        <f t="shared" si="7"/>
        <v>0.99836681365343782</v>
      </c>
      <c r="J6" s="5">
        <f t="shared" ref="J6:J22" si="14">I5*J5</f>
        <v>100000</v>
      </c>
      <c r="K6" s="5">
        <f t="shared" si="8"/>
        <v>163.31863465621427</v>
      </c>
      <c r="L6" s="5">
        <f t="shared" si="9"/>
        <v>499591.70341335947</v>
      </c>
      <c r="M6" s="5">
        <f t="shared" si="0"/>
        <v>6783745.8802642385</v>
      </c>
      <c r="N6" s="33">
        <f t="shared" si="10"/>
        <v>67.837458802642388</v>
      </c>
      <c r="O6" s="4"/>
      <c r="Q6" s="27" t="s">
        <v>38</v>
      </c>
      <c r="R6" s="29">
        <f t="shared" si="1"/>
        <v>100000</v>
      </c>
      <c r="S6" s="29">
        <f t="shared" si="2"/>
        <v>499591.70341335947</v>
      </c>
      <c r="T6" s="35">
        <f t="shared" si="3"/>
        <v>67.837458802642388</v>
      </c>
      <c r="U6" s="42">
        <v>0.96680194174873568</v>
      </c>
      <c r="V6" s="43">
        <f>1-U6</f>
        <v>3.3198058251264317E-2</v>
      </c>
      <c r="W6" s="29">
        <f t="shared" si="11"/>
        <v>483006.22894159443</v>
      </c>
      <c r="X6" s="29">
        <f t="shared" si="4"/>
        <v>6111178.707278192</v>
      </c>
      <c r="Y6" s="35">
        <f t="shared" si="12"/>
        <v>61.111787072781922</v>
      </c>
      <c r="Z6" s="36">
        <f t="shared" si="13"/>
        <v>6.7256717298604656</v>
      </c>
    </row>
    <row r="7" spans="1:26" s="2" customFormat="1">
      <c r="A7" s="2">
        <v>4</v>
      </c>
      <c r="B7" s="1" t="s">
        <v>39</v>
      </c>
      <c r="C7" s="1">
        <v>5</v>
      </c>
      <c r="D7">
        <v>3390</v>
      </c>
      <c r="E7">
        <v>3</v>
      </c>
      <c r="F7" s="3">
        <f t="shared" si="5"/>
        <v>8.8495575221238937E-4</v>
      </c>
      <c r="G7" s="2">
        <v>0.5</v>
      </c>
      <c r="H7" s="3">
        <f t="shared" si="6"/>
        <v>4.4150110375275938E-3</v>
      </c>
      <c r="I7" s="3">
        <f t="shared" si="7"/>
        <v>0.99558498896247238</v>
      </c>
      <c r="J7" s="5">
        <f t="shared" si="14"/>
        <v>99836.681365343786</v>
      </c>
      <c r="K7" s="5">
        <f t="shared" si="8"/>
        <v>440.78005017811824</v>
      </c>
      <c r="L7" s="5">
        <f t="shared" si="9"/>
        <v>498081.45670127362</v>
      </c>
      <c r="M7" s="5">
        <f t="shared" si="0"/>
        <v>6284154.1768508786</v>
      </c>
      <c r="N7" s="33">
        <f t="shared" si="10"/>
        <v>62.944341607816014</v>
      </c>
      <c r="O7" s="4"/>
      <c r="Q7" s="27" t="s">
        <v>40</v>
      </c>
      <c r="R7" s="29">
        <f t="shared" si="1"/>
        <v>99836.681365343786</v>
      </c>
      <c r="S7" s="29">
        <f t="shared" si="2"/>
        <v>498081.45670127362</v>
      </c>
      <c r="T7" s="35">
        <f t="shared" si="3"/>
        <v>62.944341607816014</v>
      </c>
      <c r="U7" s="42">
        <v>0.96680194174873568</v>
      </c>
      <c r="V7" s="43">
        <f>1-U7</f>
        <v>3.3198058251264317E-2</v>
      </c>
      <c r="W7" s="29">
        <f t="shared" si="11"/>
        <v>481546.11948783015</v>
      </c>
      <c r="X7" s="29">
        <f t="shared" si="4"/>
        <v>5628172.4783365978</v>
      </c>
      <c r="Y7" s="35">
        <f t="shared" si="12"/>
        <v>56.37379369353016</v>
      </c>
      <c r="Z7" s="36">
        <f t="shared" si="13"/>
        <v>6.5705479142858536</v>
      </c>
    </row>
    <row r="8" spans="1:26" s="2" customFormat="1">
      <c r="A8" s="2">
        <v>5</v>
      </c>
      <c r="B8" s="1" t="s">
        <v>41</v>
      </c>
      <c r="C8" s="1">
        <v>5</v>
      </c>
      <c r="D8">
        <v>3497</v>
      </c>
      <c r="E8">
        <v>7</v>
      </c>
      <c r="F8" s="3">
        <f t="shared" si="5"/>
        <v>2.0017157563625965E-3</v>
      </c>
      <c r="G8" s="2">
        <v>0.5</v>
      </c>
      <c r="H8" s="3">
        <f t="shared" si="6"/>
        <v>9.9587423531085507E-3</v>
      </c>
      <c r="I8" s="3">
        <f t="shared" si="7"/>
        <v>0.99004125764689144</v>
      </c>
      <c r="J8" s="5">
        <f t="shared" si="14"/>
        <v>99395.901315165669</v>
      </c>
      <c r="K8" s="5">
        <f t="shared" si="8"/>
        <v>989.85817215273823</v>
      </c>
      <c r="L8" s="5">
        <f t="shared" si="9"/>
        <v>494504.86114544648</v>
      </c>
      <c r="M8" s="5">
        <f t="shared" si="0"/>
        <v>5786072.7201496046</v>
      </c>
      <c r="N8" s="33">
        <f t="shared" si="10"/>
        <v>58.212387468604554</v>
      </c>
      <c r="O8" s="4"/>
      <c r="Q8" s="27" t="s">
        <v>42</v>
      </c>
      <c r="R8" s="29">
        <f t="shared" si="1"/>
        <v>99395.901315165669</v>
      </c>
      <c r="S8" s="29">
        <f t="shared" si="2"/>
        <v>494504.86114544648</v>
      </c>
      <c r="T8" s="35">
        <f t="shared" si="3"/>
        <v>58.212387468604554</v>
      </c>
      <c r="U8" s="42">
        <v>0.96680194174873568</v>
      </c>
      <c r="V8" s="43">
        <f>1-U8</f>
        <v>3.3198058251264317E-2</v>
      </c>
      <c r="W8" s="29">
        <f t="shared" si="11"/>
        <v>478088.25995960657</v>
      </c>
      <c r="X8" s="29">
        <f t="shared" si="4"/>
        <v>5146626.3588487674</v>
      </c>
      <c r="Y8" s="35">
        <f t="shared" si="12"/>
        <v>51.77906021023729</v>
      </c>
      <c r="Z8" s="36">
        <f t="shared" si="13"/>
        <v>6.4333272583672638</v>
      </c>
    </row>
    <row r="9" spans="1:26" s="2" customFormat="1">
      <c r="A9" s="2">
        <v>6</v>
      </c>
      <c r="B9" s="1" t="s">
        <v>43</v>
      </c>
      <c r="C9" s="1">
        <v>5</v>
      </c>
      <c r="D9">
        <v>3681</v>
      </c>
      <c r="E9">
        <v>10</v>
      </c>
      <c r="F9" s="3">
        <f t="shared" si="5"/>
        <v>2.7166530834012497E-3</v>
      </c>
      <c r="G9" s="2">
        <v>0.5</v>
      </c>
      <c r="H9" s="3">
        <f t="shared" si="6"/>
        <v>1.3491635186184566E-2</v>
      </c>
      <c r="I9" s="3">
        <f t="shared" si="7"/>
        <v>0.98650836481381543</v>
      </c>
      <c r="J9" s="5">
        <f t="shared" si="14"/>
        <v>98406.043143012925</v>
      </c>
      <c r="K9" s="5">
        <f t="shared" si="8"/>
        <v>1327.6584342014696</v>
      </c>
      <c r="L9" s="5">
        <f t="shared" si="9"/>
        <v>488711.06962956092</v>
      </c>
      <c r="M9" s="5">
        <f t="shared" si="0"/>
        <v>5291567.8590041585</v>
      </c>
      <c r="N9" s="33">
        <f t="shared" si="10"/>
        <v>53.77279372277934</v>
      </c>
      <c r="O9" s="4"/>
      <c r="Q9" s="27" t="s">
        <v>44</v>
      </c>
      <c r="R9" s="29">
        <f t="shared" si="1"/>
        <v>98406.043143012925</v>
      </c>
      <c r="S9" s="29">
        <f t="shared" si="2"/>
        <v>488711.06962956092</v>
      </c>
      <c r="T9" s="35">
        <f t="shared" si="3"/>
        <v>53.77279372277934</v>
      </c>
      <c r="U9" s="42">
        <v>0.9555940589531835</v>
      </c>
      <c r="V9" s="43">
        <f t="shared" ref="V9:V22" si="15">1-U9</f>
        <v>4.4405941046816499E-2</v>
      </c>
      <c r="W9" s="29">
        <f t="shared" si="11"/>
        <v>467009.39468266402</v>
      </c>
      <c r="X9" s="29">
        <f t="shared" si="4"/>
        <v>4668538.0988891609</v>
      </c>
      <c r="Y9" s="35">
        <f t="shared" si="12"/>
        <v>47.44157929512928</v>
      </c>
      <c r="Z9" s="36">
        <f t="shared" si="13"/>
        <v>6.3312144276500604</v>
      </c>
    </row>
    <row r="10" spans="1:26" s="2" customFormat="1">
      <c r="A10" s="2">
        <v>7</v>
      </c>
      <c r="B10" s="1" t="s">
        <v>45</v>
      </c>
      <c r="C10" s="1">
        <v>5</v>
      </c>
      <c r="D10">
        <v>4292</v>
      </c>
      <c r="E10">
        <v>15</v>
      </c>
      <c r="F10" s="3">
        <f t="shared" si="5"/>
        <v>3.4948741845293569E-3</v>
      </c>
      <c r="G10" s="2">
        <v>0.5</v>
      </c>
      <c r="H10" s="3">
        <f t="shared" si="6"/>
        <v>1.7323016514609078E-2</v>
      </c>
      <c r="I10" s="3">
        <f t="shared" si="7"/>
        <v>0.9826769834853909</v>
      </c>
      <c r="J10" s="5">
        <f t="shared" si="14"/>
        <v>97078.384708811456</v>
      </c>
      <c r="K10" s="5">
        <f t="shared" si="8"/>
        <v>1681.6904615223143</v>
      </c>
      <c r="L10" s="5">
        <f t="shared" si="9"/>
        <v>481187.6973902515</v>
      </c>
      <c r="M10" s="5">
        <f t="shared" si="0"/>
        <v>4802856.7893745974</v>
      </c>
      <c r="N10" s="33">
        <f t="shared" si="10"/>
        <v>49.474008078944266</v>
      </c>
      <c r="O10" s="4"/>
      <c r="Q10" s="27" t="s">
        <v>46</v>
      </c>
      <c r="R10" s="29">
        <f t="shared" si="1"/>
        <v>97078.384708811456</v>
      </c>
      <c r="S10" s="29">
        <f t="shared" si="2"/>
        <v>481187.6973902515</v>
      </c>
      <c r="T10" s="35">
        <f t="shared" si="3"/>
        <v>49.474008078944266</v>
      </c>
      <c r="U10" s="42">
        <v>0.96363095511775332</v>
      </c>
      <c r="V10" s="43">
        <f t="shared" si="15"/>
        <v>3.6369044882246682E-2</v>
      </c>
      <c r="W10" s="29">
        <f t="shared" si="11"/>
        <v>463687.36042708054</v>
      </c>
      <c r="X10" s="29">
        <f t="shared" si="4"/>
        <v>4201528.7042064965</v>
      </c>
      <c r="Y10" s="35">
        <f t="shared" si="12"/>
        <v>43.279754981596213</v>
      </c>
      <c r="Z10" s="36">
        <f t="shared" si="13"/>
        <v>6.194253097348053</v>
      </c>
    </row>
    <row r="11" spans="1:26" s="2" customFormat="1">
      <c r="A11" s="2">
        <v>8</v>
      </c>
      <c r="B11" s="1" t="s">
        <v>47</v>
      </c>
      <c r="C11" s="1">
        <v>5</v>
      </c>
      <c r="D11">
        <v>3886</v>
      </c>
      <c r="E11">
        <v>11</v>
      </c>
      <c r="F11" s="3">
        <f t="shared" si="5"/>
        <v>2.8306742151312406E-3</v>
      </c>
      <c r="G11" s="2">
        <v>0.5</v>
      </c>
      <c r="H11" s="3">
        <f t="shared" si="6"/>
        <v>1.4053915932030153E-2</v>
      </c>
      <c r="I11" s="3">
        <f t="shared" si="7"/>
        <v>0.9859460840679698</v>
      </c>
      <c r="J11" s="5">
        <f t="shared" si="14"/>
        <v>95396.694247289139</v>
      </c>
      <c r="K11" s="5">
        <f t="shared" si="8"/>
        <v>1340.6971211449861</v>
      </c>
      <c r="L11" s="5">
        <f t="shared" si="9"/>
        <v>473631.72843358328</v>
      </c>
      <c r="M11" s="5">
        <f t="shared" si="0"/>
        <v>4321669.0919843456</v>
      </c>
      <c r="N11" s="33">
        <f t="shared" si="10"/>
        <v>45.30208437602284</v>
      </c>
      <c r="O11" s="4"/>
      <c r="Q11" s="27" t="s">
        <v>48</v>
      </c>
      <c r="R11" s="29">
        <f t="shared" si="1"/>
        <v>95396.694247289139</v>
      </c>
      <c r="S11" s="29">
        <f t="shared" si="2"/>
        <v>473631.72843358328</v>
      </c>
      <c r="T11" s="35">
        <f t="shared" si="3"/>
        <v>45.30208437602284</v>
      </c>
      <c r="U11" s="42">
        <v>0.96005435016735896</v>
      </c>
      <c r="V11" s="43">
        <f t="shared" si="15"/>
        <v>3.9945649832641039E-2</v>
      </c>
      <c r="W11" s="29">
        <f t="shared" si="11"/>
        <v>454712.2012599468</v>
      </c>
      <c r="X11" s="29">
        <f t="shared" si="4"/>
        <v>3737841.3437794158</v>
      </c>
      <c r="Y11" s="35">
        <f t="shared" si="12"/>
        <v>39.182084591842482</v>
      </c>
      <c r="Z11" s="36">
        <f t="shared" si="13"/>
        <v>6.1199997841803579</v>
      </c>
    </row>
    <row r="12" spans="1:26" s="2" customFormat="1">
      <c r="A12" s="2">
        <v>9</v>
      </c>
      <c r="B12" s="1" t="s">
        <v>49</v>
      </c>
      <c r="C12" s="1">
        <v>5</v>
      </c>
      <c r="D12">
        <v>3916</v>
      </c>
      <c r="E12">
        <v>14</v>
      </c>
      <c r="F12" s="3">
        <f t="shared" si="5"/>
        <v>3.5750766087844742E-3</v>
      </c>
      <c r="G12" s="2">
        <v>0.5</v>
      </c>
      <c r="H12" s="3">
        <f t="shared" si="6"/>
        <v>1.7717033662363959E-2</v>
      </c>
      <c r="I12" s="3">
        <f t="shared" si="7"/>
        <v>0.98228296633763601</v>
      </c>
      <c r="J12" s="5">
        <f t="shared" si="14"/>
        <v>94055.997126144153</v>
      </c>
      <c r="K12" s="5">
        <f t="shared" si="8"/>
        <v>1666.3932672311037</v>
      </c>
      <c r="L12" s="5">
        <f t="shared" si="9"/>
        <v>466114.00246264297</v>
      </c>
      <c r="M12" s="5">
        <f t="shared" si="0"/>
        <v>3848037.3635507626</v>
      </c>
      <c r="N12" s="33">
        <f t="shared" si="10"/>
        <v>40.912195725169212</v>
      </c>
      <c r="O12" s="4"/>
      <c r="Q12" s="27" t="s">
        <v>50</v>
      </c>
      <c r="R12" s="29">
        <f t="shared" si="1"/>
        <v>94055.997126144153</v>
      </c>
      <c r="S12" s="29">
        <f t="shared" si="2"/>
        <v>466114.00246264297</v>
      </c>
      <c r="T12" s="35">
        <f t="shared" si="3"/>
        <v>40.912195725169212</v>
      </c>
      <c r="U12" s="42">
        <v>0.94127750867207383</v>
      </c>
      <c r="V12" s="43">
        <f t="shared" si="15"/>
        <v>5.8722491327926174E-2</v>
      </c>
      <c r="W12" s="29">
        <f t="shared" si="11"/>
        <v>438742.62699520547</v>
      </c>
      <c r="X12" s="29">
        <f t="shared" si="4"/>
        <v>3283129.1425194689</v>
      </c>
      <c r="Y12" s="35">
        <f t="shared" si="12"/>
        <v>34.906111708286574</v>
      </c>
      <c r="Z12" s="36">
        <f t="shared" si="13"/>
        <v>6.0060840168826388</v>
      </c>
    </row>
    <row r="13" spans="1:26" s="2" customFormat="1">
      <c r="A13" s="2">
        <v>10</v>
      </c>
      <c r="B13" s="1" t="s">
        <v>51</v>
      </c>
      <c r="C13" s="1">
        <v>5</v>
      </c>
      <c r="D13">
        <v>4418</v>
      </c>
      <c r="E13">
        <v>17</v>
      </c>
      <c r="F13" s="3">
        <f t="shared" si="5"/>
        <v>3.8478949751018562E-3</v>
      </c>
      <c r="G13" s="2">
        <v>0.5</v>
      </c>
      <c r="H13" s="3">
        <f t="shared" si="6"/>
        <v>1.9056159623360613E-2</v>
      </c>
      <c r="I13" s="3">
        <f t="shared" si="7"/>
        <v>0.9809438403766394</v>
      </c>
      <c r="J13" s="5">
        <f t="shared" si="14"/>
        <v>92389.603858913048</v>
      </c>
      <c r="K13" s="5">
        <f t="shared" si="8"/>
        <v>1760.5910386745006</v>
      </c>
      <c r="L13" s="5">
        <f t="shared" si="9"/>
        <v>457546.54169787897</v>
      </c>
      <c r="M13" s="5">
        <f t="shared" si="0"/>
        <v>3381923.3610881194</v>
      </c>
      <c r="N13" s="33">
        <f t="shared" si="10"/>
        <v>36.605020693157321</v>
      </c>
      <c r="O13" s="4"/>
      <c r="Q13" s="27" t="s">
        <v>52</v>
      </c>
      <c r="R13" s="29">
        <f t="shared" si="1"/>
        <v>92389.603858913048</v>
      </c>
      <c r="S13" s="29">
        <f t="shared" si="2"/>
        <v>457546.54169787897</v>
      </c>
      <c r="T13" s="35">
        <f t="shared" si="3"/>
        <v>36.605020693157321</v>
      </c>
      <c r="U13" s="42">
        <v>0.95386474178345915</v>
      </c>
      <c r="V13" s="43">
        <f t="shared" si="15"/>
        <v>4.6135258216540853E-2</v>
      </c>
      <c r="W13" s="29">
        <f t="shared" si="11"/>
        <v>436437.51385056204</v>
      </c>
      <c r="X13" s="29">
        <f t="shared" si="4"/>
        <v>2844386.5155242635</v>
      </c>
      <c r="Y13" s="35">
        <f t="shared" si="12"/>
        <v>30.786867750487261</v>
      </c>
      <c r="Z13" s="36">
        <f t="shared" si="13"/>
        <v>5.8181529426700607</v>
      </c>
    </row>
    <row r="14" spans="1:26" s="2" customFormat="1">
      <c r="A14" s="2">
        <v>11</v>
      </c>
      <c r="B14" s="1" t="s">
        <v>53</v>
      </c>
      <c r="C14" s="1">
        <v>5</v>
      </c>
      <c r="D14">
        <v>4697</v>
      </c>
      <c r="E14">
        <v>39</v>
      </c>
      <c r="F14" s="3">
        <f t="shared" si="5"/>
        <v>8.303172237598468E-3</v>
      </c>
      <c r="G14" s="2">
        <v>0.5</v>
      </c>
      <c r="H14" s="3">
        <f t="shared" si="6"/>
        <v>4.0671602878298053E-2</v>
      </c>
      <c r="I14" s="3">
        <f t="shared" si="7"/>
        <v>0.95932839712170193</v>
      </c>
      <c r="J14" s="5">
        <f t="shared" si="14"/>
        <v>90629.012820238553</v>
      </c>
      <c r="K14" s="5">
        <f t="shared" si="8"/>
        <v>3686.0272186769257</v>
      </c>
      <c r="L14" s="5">
        <f t="shared" si="9"/>
        <v>443929.99605450046</v>
      </c>
      <c r="M14" s="5">
        <f t="shared" si="0"/>
        <v>2924376.8193902406</v>
      </c>
      <c r="N14" s="33">
        <f t="shared" si="10"/>
        <v>32.26755680535441</v>
      </c>
      <c r="O14" s="4"/>
      <c r="Q14" s="27" t="s">
        <v>54</v>
      </c>
      <c r="R14" s="29">
        <f t="shared" si="1"/>
        <v>90629.012820238553</v>
      </c>
      <c r="S14" s="29">
        <f t="shared" si="2"/>
        <v>443929.99605450046</v>
      </c>
      <c r="T14" s="35">
        <f t="shared" si="3"/>
        <v>32.26755680535441</v>
      </c>
      <c r="U14" s="42">
        <v>0.94210046609890041</v>
      </c>
      <c r="V14" s="43">
        <f t="shared" si="15"/>
        <v>5.7899533901099587E-2</v>
      </c>
      <c r="W14" s="29">
        <f t="shared" si="11"/>
        <v>418226.65619822789</v>
      </c>
      <c r="X14" s="29">
        <f t="shared" si="4"/>
        <v>2407949.0016737017</v>
      </c>
      <c r="Y14" s="35">
        <f t="shared" si="12"/>
        <v>26.569295270266672</v>
      </c>
      <c r="Z14" s="36">
        <f t="shared" si="13"/>
        <v>5.6982615350877381</v>
      </c>
    </row>
    <row r="15" spans="1:26" s="2" customFormat="1">
      <c r="A15" s="2">
        <v>12</v>
      </c>
      <c r="B15" s="1" t="s">
        <v>55</v>
      </c>
      <c r="C15" s="1">
        <v>5</v>
      </c>
      <c r="D15">
        <v>4704</v>
      </c>
      <c r="E15">
        <v>42</v>
      </c>
      <c r="F15" s="3">
        <f t="shared" si="5"/>
        <v>8.9285714285714281E-3</v>
      </c>
      <c r="G15" s="2">
        <v>0.5</v>
      </c>
      <c r="H15" s="3">
        <f t="shared" si="6"/>
        <v>4.3668122270742349E-2</v>
      </c>
      <c r="I15" s="3">
        <f t="shared" si="7"/>
        <v>0.95633187772925765</v>
      </c>
      <c r="J15" s="5">
        <f t="shared" si="14"/>
        <v>86942.985601561624</v>
      </c>
      <c r="K15" s="5">
        <f t="shared" si="8"/>
        <v>3796.6369258323843</v>
      </c>
      <c r="L15" s="5">
        <f t="shared" si="9"/>
        <v>425223.33569322719</v>
      </c>
      <c r="M15" s="5">
        <f t="shared" si="0"/>
        <v>2480446.8233357402</v>
      </c>
      <c r="N15" s="33">
        <f t="shared" si="10"/>
        <v>28.529579541965806</v>
      </c>
      <c r="O15" s="4"/>
      <c r="Q15" s="27" t="s">
        <v>56</v>
      </c>
      <c r="R15" s="29">
        <f t="shared" si="1"/>
        <v>86942.985601561624</v>
      </c>
      <c r="S15" s="29">
        <f t="shared" si="2"/>
        <v>425223.33569322719</v>
      </c>
      <c r="T15" s="35">
        <f t="shared" si="3"/>
        <v>28.529579541965806</v>
      </c>
      <c r="U15" s="42">
        <v>0.91645683631107144</v>
      </c>
      <c r="V15" s="43">
        <f t="shared" si="15"/>
        <v>8.3543163688928557E-2</v>
      </c>
      <c r="W15" s="29">
        <f t="shared" si="11"/>
        <v>389698.8329550557</v>
      </c>
      <c r="X15" s="29">
        <f t="shared" si="4"/>
        <v>1989722.3454754737</v>
      </c>
      <c r="Y15" s="35">
        <f t="shared" si="12"/>
        <v>22.885369437321639</v>
      </c>
      <c r="Z15" s="36">
        <f t="shared" si="13"/>
        <v>5.6442101046441664</v>
      </c>
    </row>
    <row r="16" spans="1:26" s="2" customFormat="1">
      <c r="A16" s="2">
        <v>13</v>
      </c>
      <c r="B16" s="1" t="s">
        <v>57</v>
      </c>
      <c r="C16" s="1">
        <v>5</v>
      </c>
      <c r="D16">
        <v>4064</v>
      </c>
      <c r="E16">
        <v>47</v>
      </c>
      <c r="F16" s="3">
        <f t="shared" si="5"/>
        <v>1.156496062992126E-2</v>
      </c>
      <c r="G16" s="2">
        <v>0.5</v>
      </c>
      <c r="H16" s="3">
        <f t="shared" si="6"/>
        <v>5.6199928255410737E-2</v>
      </c>
      <c r="I16" s="3">
        <f t="shared" si="7"/>
        <v>0.94380007174458924</v>
      </c>
      <c r="J16" s="5">
        <f t="shared" si="14"/>
        <v>83146.348675729241</v>
      </c>
      <c r="K16" s="5">
        <f t="shared" si="8"/>
        <v>4672.8188302753488</v>
      </c>
      <c r="L16" s="5">
        <f t="shared" si="9"/>
        <v>404049.69630295783</v>
      </c>
      <c r="M16" s="5">
        <f t="shared" si="0"/>
        <v>2055223.4876425131</v>
      </c>
      <c r="N16" s="33">
        <f t="shared" si="10"/>
        <v>24.718144817854657</v>
      </c>
      <c r="O16" s="4"/>
      <c r="Q16" s="27" t="s">
        <v>58</v>
      </c>
      <c r="R16" s="29">
        <f t="shared" si="1"/>
        <v>83146.348675729241</v>
      </c>
      <c r="S16" s="29">
        <f t="shared" si="2"/>
        <v>404049.69630295783</v>
      </c>
      <c r="T16" s="35">
        <f t="shared" si="3"/>
        <v>24.718144817854657</v>
      </c>
      <c r="U16" s="42">
        <v>0.8859396016463057</v>
      </c>
      <c r="V16" s="43">
        <f t="shared" si="15"/>
        <v>0.1140603983536943</v>
      </c>
      <c r="W16" s="29">
        <f t="shared" si="11"/>
        <v>357963.62698795326</v>
      </c>
      <c r="X16" s="29">
        <f t="shared" si="4"/>
        <v>1600023.512520418</v>
      </c>
      <c r="Y16" s="35">
        <f t="shared" si="12"/>
        <v>19.243460933690663</v>
      </c>
      <c r="Z16" s="36">
        <f t="shared" si="13"/>
        <v>5.4746838841639942</v>
      </c>
    </row>
    <row r="17" spans="1:26" s="2" customFormat="1">
      <c r="A17" s="2">
        <v>14</v>
      </c>
      <c r="B17" s="1" t="s">
        <v>59</v>
      </c>
      <c r="C17" s="1">
        <v>5</v>
      </c>
      <c r="D17">
        <v>3217</v>
      </c>
      <c r="E17">
        <v>55</v>
      </c>
      <c r="F17" s="3">
        <f t="shared" si="5"/>
        <v>1.7096673919801058E-2</v>
      </c>
      <c r="G17" s="2">
        <v>0.5</v>
      </c>
      <c r="H17" s="3">
        <f t="shared" si="6"/>
        <v>8.1979430615591015E-2</v>
      </c>
      <c r="I17" s="3">
        <f t="shared" si="7"/>
        <v>0.91802056938440901</v>
      </c>
      <c r="J17" s="5">
        <f t="shared" si="14"/>
        <v>78473.529845453886</v>
      </c>
      <c r="K17" s="5">
        <f t="shared" si="8"/>
        <v>6433.2152951258977</v>
      </c>
      <c r="L17" s="5">
        <f t="shared" si="9"/>
        <v>376284.61098945473</v>
      </c>
      <c r="M17" s="5">
        <f t="shared" si="0"/>
        <v>1651173.7913395553</v>
      </c>
      <c r="N17" s="33">
        <f t="shared" si="10"/>
        <v>21.041156101826747</v>
      </c>
      <c r="O17" s="4"/>
      <c r="Q17" s="27" t="s">
        <v>60</v>
      </c>
      <c r="R17" s="29">
        <f t="shared" si="1"/>
        <v>78473.529845453886</v>
      </c>
      <c r="S17" s="29">
        <f t="shared" si="2"/>
        <v>376284.61098945473</v>
      </c>
      <c r="T17" s="35">
        <f t="shared" si="3"/>
        <v>21.041156101826747</v>
      </c>
      <c r="U17" s="42">
        <v>0.85631920960893304</v>
      </c>
      <c r="V17" s="43">
        <f t="shared" si="15"/>
        <v>0.14368079039106696</v>
      </c>
      <c r="W17" s="29">
        <f t="shared" si="11"/>
        <v>322219.74067049474</v>
      </c>
      <c r="X17" s="29">
        <f t="shared" si="4"/>
        <v>1242059.8855324648</v>
      </c>
      <c r="Y17" s="35">
        <f t="shared" si="12"/>
        <v>15.827756034150408</v>
      </c>
      <c r="Z17" s="36">
        <f t="shared" si="13"/>
        <v>5.2134000676763392</v>
      </c>
    </row>
    <row r="18" spans="1:26" s="2" customFormat="1">
      <c r="A18" s="2">
        <v>15</v>
      </c>
      <c r="B18" s="1" t="s">
        <v>61</v>
      </c>
      <c r="C18" s="1">
        <v>5</v>
      </c>
      <c r="D18">
        <v>2071</v>
      </c>
      <c r="E18">
        <v>58</v>
      </c>
      <c r="F18" s="3">
        <f t="shared" si="5"/>
        <v>2.8005794302269436E-2</v>
      </c>
      <c r="G18" s="2">
        <v>0.5</v>
      </c>
      <c r="H18" s="3">
        <f t="shared" si="6"/>
        <v>0.13086642599277981</v>
      </c>
      <c r="I18" s="3">
        <f t="shared" si="7"/>
        <v>0.86913357400722013</v>
      </c>
      <c r="J18" s="5">
        <f t="shared" si="14"/>
        <v>72040.314550327996</v>
      </c>
      <c r="K18" s="5">
        <f t="shared" si="8"/>
        <v>9427.6584925970765</v>
      </c>
      <c r="L18" s="5">
        <f t="shared" si="9"/>
        <v>336632.42652014724</v>
      </c>
      <c r="M18" s="5">
        <f t="shared" si="0"/>
        <v>1274889.1803501006</v>
      </c>
      <c r="N18" s="33">
        <f t="shared" si="10"/>
        <v>17.69688525526151</v>
      </c>
      <c r="O18" s="4"/>
      <c r="Q18" s="27" t="s">
        <v>62</v>
      </c>
      <c r="R18" s="29">
        <f t="shared" si="1"/>
        <v>72040.314550327996</v>
      </c>
      <c r="S18" s="29">
        <f t="shared" si="2"/>
        <v>336632.42652014724</v>
      </c>
      <c r="T18" s="35">
        <f t="shared" si="3"/>
        <v>17.69688525526151</v>
      </c>
      <c r="U18" s="42">
        <v>0.77613843304153718</v>
      </c>
      <c r="V18" s="43">
        <f t="shared" si="15"/>
        <v>0.22386156695846282</v>
      </c>
      <c r="W18" s="29">
        <f t="shared" si="11"/>
        <v>261273.36403031749</v>
      </c>
      <c r="X18" s="29">
        <f t="shared" si="4"/>
        <v>919840.14486196998</v>
      </c>
      <c r="Y18" s="35">
        <f t="shared" si="12"/>
        <v>12.76840822536056</v>
      </c>
      <c r="Z18" s="36">
        <f t="shared" si="13"/>
        <v>4.9284770299009502</v>
      </c>
    </row>
    <row r="19" spans="1:26" s="2" customFormat="1">
      <c r="A19" s="2">
        <v>16</v>
      </c>
      <c r="B19" s="1" t="s">
        <v>63</v>
      </c>
      <c r="C19" s="1">
        <v>5</v>
      </c>
      <c r="D19">
        <v>1544</v>
      </c>
      <c r="E19">
        <v>43</v>
      </c>
      <c r="F19" s="3">
        <f t="shared" si="5"/>
        <v>2.7849740932642485E-2</v>
      </c>
      <c r="G19" s="2">
        <v>0.5</v>
      </c>
      <c r="H19" s="3">
        <f t="shared" si="6"/>
        <v>0.13018468059339994</v>
      </c>
      <c r="I19" s="3">
        <f t="shared" si="7"/>
        <v>0.86981531940660006</v>
      </c>
      <c r="J19" s="5">
        <f t="shared" si="14"/>
        <v>62612.656057730914</v>
      </c>
      <c r="K19" s="5">
        <f t="shared" si="8"/>
        <v>8151.2086299801067</v>
      </c>
      <c r="L19" s="5">
        <f t="shared" si="9"/>
        <v>292685.2587137043</v>
      </c>
      <c r="M19" s="5">
        <f t="shared" si="0"/>
        <v>938256.75382995349</v>
      </c>
      <c r="N19" s="33">
        <f t="shared" si="10"/>
        <v>14.985097469189776</v>
      </c>
      <c r="O19" s="4"/>
      <c r="Q19" s="27" t="s">
        <v>64</v>
      </c>
      <c r="R19" s="29">
        <f t="shared" si="1"/>
        <v>62612.656057730914</v>
      </c>
      <c r="S19" s="29">
        <f t="shared" si="2"/>
        <v>292685.2587137043</v>
      </c>
      <c r="T19" s="35">
        <f t="shared" si="3"/>
        <v>14.985097469189776</v>
      </c>
      <c r="U19" s="42">
        <v>0.73716277889453141</v>
      </c>
      <c r="V19" s="43">
        <f t="shared" si="15"/>
        <v>0.26283722110546859</v>
      </c>
      <c r="W19" s="29">
        <f t="shared" si="11"/>
        <v>215756.67865485913</v>
      </c>
      <c r="X19" s="29">
        <f t="shared" si="4"/>
        <v>658566.78083165246</v>
      </c>
      <c r="Y19" s="35">
        <f t="shared" si="12"/>
        <v>10.518109633049784</v>
      </c>
      <c r="Z19" s="36">
        <f t="shared" si="13"/>
        <v>4.4669878361399924</v>
      </c>
    </row>
    <row r="20" spans="1:26" s="2" customFormat="1">
      <c r="A20" s="2">
        <v>17</v>
      </c>
      <c r="B20" s="1" t="s">
        <v>65</v>
      </c>
      <c r="C20" s="1">
        <v>5</v>
      </c>
      <c r="D20">
        <v>970</v>
      </c>
      <c r="E20">
        <v>56</v>
      </c>
      <c r="F20" s="3">
        <f t="shared" si="5"/>
        <v>5.7731958762886601E-2</v>
      </c>
      <c r="G20" s="2">
        <v>0.5</v>
      </c>
      <c r="H20" s="3">
        <f t="shared" si="6"/>
        <v>0.25225225225225228</v>
      </c>
      <c r="I20" s="3">
        <f t="shared" si="7"/>
        <v>0.74774774774774766</v>
      </c>
      <c r="J20" s="5">
        <f t="shared" si="14"/>
        <v>54461.447427750805</v>
      </c>
      <c r="K20" s="5">
        <f t="shared" si="8"/>
        <v>13738.022774567773</v>
      </c>
      <c r="L20" s="5">
        <f t="shared" si="9"/>
        <v>237962.18020233457</v>
      </c>
      <c r="M20" s="5">
        <f t="shared" si="0"/>
        <v>645571.49511624919</v>
      </c>
      <c r="N20" s="33">
        <f t="shared" si="10"/>
        <v>11.853733707181982</v>
      </c>
      <c r="O20" s="4"/>
      <c r="Q20" s="27" t="s">
        <v>66</v>
      </c>
      <c r="R20" s="29">
        <f t="shared" si="1"/>
        <v>54461.447427750805</v>
      </c>
      <c r="S20" s="29">
        <f t="shared" si="2"/>
        <v>237962.18020233457</v>
      </c>
      <c r="T20" s="35">
        <f t="shared" si="3"/>
        <v>11.853733707181982</v>
      </c>
      <c r="U20" s="42">
        <v>0.7271372759570951</v>
      </c>
      <c r="V20" s="43">
        <f t="shared" si="15"/>
        <v>0.2728627240429049</v>
      </c>
      <c r="W20" s="29">
        <f t="shared" si="11"/>
        <v>173031.17149313694</v>
      </c>
      <c r="X20" s="29">
        <f t="shared" si="4"/>
        <v>442810.10217679339</v>
      </c>
      <c r="Y20" s="35">
        <f t="shared" si="12"/>
        <v>8.1307075571987042</v>
      </c>
      <c r="Z20" s="36">
        <f t="shared" si="13"/>
        <v>3.7230261499832782</v>
      </c>
    </row>
    <row r="21" spans="1:26" s="2" customFormat="1">
      <c r="A21" s="2">
        <v>18</v>
      </c>
      <c r="B21" s="1" t="s">
        <v>67</v>
      </c>
      <c r="C21" s="1">
        <v>5</v>
      </c>
      <c r="D21">
        <v>560</v>
      </c>
      <c r="E21">
        <v>37</v>
      </c>
      <c r="F21" s="3">
        <f t="shared" si="5"/>
        <v>6.6071428571428573E-2</v>
      </c>
      <c r="G21" s="2">
        <v>0.5</v>
      </c>
      <c r="H21" s="3">
        <f t="shared" si="6"/>
        <v>0.28352490421455939</v>
      </c>
      <c r="I21" s="3">
        <f t="shared" si="7"/>
        <v>0.71647509578544066</v>
      </c>
      <c r="J21" s="5">
        <f t="shared" si="14"/>
        <v>40723.424653183029</v>
      </c>
      <c r="K21" s="5">
        <f t="shared" si="8"/>
        <v>11546.105074082545</v>
      </c>
      <c r="L21" s="5">
        <f t="shared" si="9"/>
        <v>174751.86058070883</v>
      </c>
      <c r="M21" s="5">
        <f>L21+M22</f>
        <v>407609.31491391466</v>
      </c>
      <c r="N21" s="33">
        <f t="shared" si="10"/>
        <v>10.009210138520485</v>
      </c>
      <c r="O21" s="4"/>
      <c r="Q21" s="27" t="s">
        <v>68</v>
      </c>
      <c r="R21" s="29">
        <f t="shared" si="1"/>
        <v>40723.424653183029</v>
      </c>
      <c r="S21" s="29">
        <f t="shared" si="2"/>
        <v>174751.86058070883</v>
      </c>
      <c r="T21" s="35">
        <f t="shared" si="3"/>
        <v>10.009210138520485</v>
      </c>
      <c r="U21" s="42">
        <v>0.68635947845240242</v>
      </c>
      <c r="V21" s="43">
        <f t="shared" si="15"/>
        <v>0.31364052154759758</v>
      </c>
      <c r="W21" s="29">
        <f t="shared" si="11"/>
        <v>119942.59588676225</v>
      </c>
      <c r="X21" s="29">
        <f>X22+W21</f>
        <v>269778.93068365648</v>
      </c>
      <c r="Y21" s="35">
        <f t="shared" si="12"/>
        <v>6.6246621687935567</v>
      </c>
      <c r="Z21" s="36">
        <f t="shared" si="13"/>
        <v>3.3845479697269285</v>
      </c>
    </row>
    <row r="22" spans="1:26" s="2" customFormat="1">
      <c r="A22" s="12">
        <v>19</v>
      </c>
      <c r="B22" s="13" t="s">
        <v>69</v>
      </c>
      <c r="C22" s="12"/>
      <c r="D22">
        <v>415</v>
      </c>
      <c r="E22">
        <v>52</v>
      </c>
      <c r="F22" s="17">
        <f t="shared" si="5"/>
        <v>0.12530120481927712</v>
      </c>
      <c r="G22" s="12"/>
      <c r="H22" s="17">
        <v>1</v>
      </c>
      <c r="I22" s="17">
        <f t="shared" si="7"/>
        <v>0</v>
      </c>
      <c r="J22" s="21">
        <f t="shared" si="14"/>
        <v>29177.319579100487</v>
      </c>
      <c r="K22" s="21">
        <f t="shared" si="8"/>
        <v>29177.319579100487</v>
      </c>
      <c r="L22" s="21">
        <f>K22/F22</f>
        <v>232857.45433320579</v>
      </c>
      <c r="M22" s="21">
        <f>L22</f>
        <v>232857.45433320579</v>
      </c>
      <c r="N22" s="34">
        <f t="shared" si="10"/>
        <v>7.9807692307692299</v>
      </c>
      <c r="O22" s="4"/>
      <c r="Q22" s="30" t="s">
        <v>69</v>
      </c>
      <c r="R22" s="31">
        <f t="shared" si="1"/>
        <v>29177.319579100487</v>
      </c>
      <c r="S22" s="31">
        <f t="shared" si="2"/>
        <v>232857.45433320579</v>
      </c>
      <c r="T22" s="38">
        <f t="shared" si="3"/>
        <v>7.9807692307692299</v>
      </c>
      <c r="U22" s="44">
        <v>0.64346806172022719</v>
      </c>
      <c r="V22" s="45">
        <f t="shared" si="15"/>
        <v>0.35653193827977281</v>
      </c>
      <c r="W22" s="31">
        <f t="shared" si="11"/>
        <v>149836.33479689425</v>
      </c>
      <c r="X22" s="31">
        <f>W22</f>
        <v>149836.33479689425</v>
      </c>
      <c r="Y22" s="38">
        <f t="shared" si="12"/>
        <v>5.1353701079595053</v>
      </c>
      <c r="Z22" s="37">
        <f t="shared" si="13"/>
        <v>2.8453991228097246</v>
      </c>
    </row>
    <row r="23" spans="1:26" s="2" customFormat="1" ht="13.2">
      <c r="B23" s="2" t="s">
        <v>70</v>
      </c>
      <c r="D23" s="25">
        <f>SUM(D4:D22)</f>
        <v>54826</v>
      </c>
      <c r="E23" s="25">
        <f>SUM(E4:E22)</f>
        <v>507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>
      <c r="A29" s="2">
        <v>1</v>
      </c>
      <c r="B29" s="1">
        <v>0</v>
      </c>
      <c r="C29" s="1">
        <v>1</v>
      </c>
      <c r="D29">
        <v>401</v>
      </c>
      <c r="E29">
        <v>1</v>
      </c>
      <c r="F29" s="3">
        <f>E29/D29</f>
        <v>2.4937655860349127E-3</v>
      </c>
      <c r="G29" s="2">
        <v>0.3</v>
      </c>
      <c r="H29" s="18">
        <f>C29*F29/(1+(1-G29)*C29*F29)</f>
        <v>2.4894199651481208E-3</v>
      </c>
      <c r="I29" s="18">
        <f>1-H29</f>
        <v>0.99751058003485182</v>
      </c>
      <c r="J29" s="19">
        <v>100000</v>
      </c>
      <c r="K29" s="20">
        <f>J29*H29</f>
        <v>248.94199651481208</v>
      </c>
      <c r="L29" s="20">
        <f>C29*(J30+G29*K29)</f>
        <v>99825.740602439633</v>
      </c>
      <c r="M29" s="5">
        <f t="shared" ref="M29:M45" si="16">L29+M30</f>
        <v>7895835.5323365759</v>
      </c>
      <c r="N29" s="32">
        <f>M29/J29</f>
        <v>78.958355323365765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99825.740602439633</v>
      </c>
      <c r="T29" s="35">
        <f t="shared" ref="T29:T47" si="19">N29</f>
        <v>78.958355323365765</v>
      </c>
      <c r="U29" s="42">
        <v>0.95864674002964168</v>
      </c>
      <c r="V29" s="43">
        <f>1-U29</f>
        <v>4.1353259970358325E-2</v>
      </c>
      <c r="W29" s="29">
        <f>S29*U29</f>
        <v>95697.620799573386</v>
      </c>
      <c r="X29" s="29">
        <f t="shared" ref="X29:X45" si="20">X30+W29</f>
        <v>6986006.4099230375</v>
      </c>
      <c r="Y29" s="40">
        <f>X29/R29</f>
        <v>69.860064099230371</v>
      </c>
      <c r="Z29" s="36">
        <f>T29-Y29</f>
        <v>9.0982912241353944</v>
      </c>
    </row>
    <row r="30" spans="1:26" s="2" customFormat="1">
      <c r="A30" s="2">
        <v>2</v>
      </c>
      <c r="B30" s="1" t="s">
        <v>35</v>
      </c>
      <c r="C30" s="1">
        <v>4</v>
      </c>
      <c r="D30">
        <v>2081</v>
      </c>
      <c r="E30">
        <v>1</v>
      </c>
      <c r="F30" s="3">
        <f t="shared" ref="F30:F47" si="21">E30/D30</f>
        <v>4.8053820278712159E-4</v>
      </c>
      <c r="G30" s="2">
        <v>0.4</v>
      </c>
      <c r="H30" s="3">
        <f t="shared" ref="H30:H46" si="22">C30*F30/(1+(1-G30)*C30*F30)</f>
        <v>1.9199385619660173E-3</v>
      </c>
      <c r="I30" s="3">
        <f t="shared" ref="I30:I47" si="23">1-H30</f>
        <v>0.99808006143803396</v>
      </c>
      <c r="J30" s="5">
        <f>I29*J29</f>
        <v>99751.058003485188</v>
      </c>
      <c r="K30" s="5">
        <f t="shared" ref="K30:K47" si="24">J30*H30</f>
        <v>191.51590285780014</v>
      </c>
      <c r="L30" s="5">
        <f t="shared" ref="L30:L46" si="25">C30*(J31+G30*K30)</f>
        <v>398544.593847082</v>
      </c>
      <c r="M30" s="5">
        <f t="shared" si="16"/>
        <v>7796009.7917341366</v>
      </c>
      <c r="N30" s="33">
        <f t="shared" ref="N30:N47" si="26">M30/J30</f>
        <v>78.154657682545619</v>
      </c>
      <c r="O30" s="4"/>
      <c r="Q30" s="27" t="s">
        <v>36</v>
      </c>
      <c r="R30" s="29">
        <f t="shared" si="17"/>
        <v>99751.058003485188</v>
      </c>
      <c r="S30" s="29">
        <f t="shared" si="18"/>
        <v>398544.593847082</v>
      </c>
      <c r="T30" s="35">
        <f t="shared" si="19"/>
        <v>78.154657682545619</v>
      </c>
      <c r="U30" s="42">
        <v>0.95864674002964168</v>
      </c>
      <c r="V30" s="43">
        <f>1-U30</f>
        <v>4.1353259970358325E-2</v>
      </c>
      <c r="W30" s="29">
        <f t="shared" ref="W30:W47" si="27">S30*U30</f>
        <v>382063.47564794275</v>
      </c>
      <c r="X30" s="29">
        <f t="shared" si="20"/>
        <v>6890308.7891234644</v>
      </c>
      <c r="Y30" s="35">
        <f t="shared" ref="Y30:Y47" si="28">X30/R30</f>
        <v>69.075044686570891</v>
      </c>
      <c r="Z30" s="36">
        <f t="shared" ref="Z30:Z47" si="29">T30-Y30</f>
        <v>9.0796129959747276</v>
      </c>
    </row>
    <row r="31" spans="1:26" s="2" customFormat="1">
      <c r="A31" s="2">
        <v>3</v>
      </c>
      <c r="B31" s="1" t="s">
        <v>37</v>
      </c>
      <c r="C31" s="1">
        <v>5</v>
      </c>
      <c r="D31">
        <v>3007</v>
      </c>
      <c r="E31"/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99559.542100627383</v>
      </c>
      <c r="K31" s="5">
        <f t="shared" si="24"/>
        <v>0</v>
      </c>
      <c r="L31" s="5">
        <f t="shared" si="25"/>
        <v>497797.71050313691</v>
      </c>
      <c r="M31" s="5">
        <f t="shared" si="16"/>
        <v>7397465.1978870546</v>
      </c>
      <c r="N31" s="33">
        <f t="shared" si="26"/>
        <v>74.301920657793374</v>
      </c>
      <c r="O31" s="4"/>
      <c r="Q31" s="27" t="s">
        <v>38</v>
      </c>
      <c r="R31" s="29">
        <f t="shared" si="17"/>
        <v>99559.542100627383</v>
      </c>
      <c r="S31" s="29">
        <f t="shared" si="18"/>
        <v>497797.71050313691</v>
      </c>
      <c r="T31" s="35">
        <f t="shared" si="19"/>
        <v>74.301920657793374</v>
      </c>
      <c r="U31" s="42">
        <v>0.95864674002964168</v>
      </c>
      <c r="V31" s="43">
        <f>1-U31</f>
        <v>4.1353259970358325E-2</v>
      </c>
      <c r="W31" s="29">
        <f t="shared" si="27"/>
        <v>477212.15236805152</v>
      </c>
      <c r="X31" s="29">
        <f t="shared" si="20"/>
        <v>6508245.3134755213</v>
      </c>
      <c r="Y31" s="35">
        <f t="shared" si="28"/>
        <v>65.370382146770737</v>
      </c>
      <c r="Z31" s="36">
        <f t="shared" si="29"/>
        <v>8.9315385110226373</v>
      </c>
    </row>
    <row r="32" spans="1:26" s="2" customFormat="1">
      <c r="A32" s="2">
        <v>4</v>
      </c>
      <c r="B32" s="1" t="s">
        <v>39</v>
      </c>
      <c r="C32" s="1">
        <v>5</v>
      </c>
      <c r="D32">
        <v>3073</v>
      </c>
      <c r="E32">
        <v>4</v>
      </c>
      <c r="F32" s="3">
        <f t="shared" si="21"/>
        <v>1.3016596160104132E-3</v>
      </c>
      <c r="G32" s="2">
        <v>0.5</v>
      </c>
      <c r="H32" s="3">
        <f t="shared" si="22"/>
        <v>6.4871878040869283E-3</v>
      </c>
      <c r="I32" s="3">
        <f t="shared" si="23"/>
        <v>0.99351281219591303</v>
      </c>
      <c r="J32" s="5">
        <f t="shared" si="30"/>
        <v>99559.542100627383</v>
      </c>
      <c r="K32" s="5">
        <f t="shared" si="24"/>
        <v>645.861447295669</v>
      </c>
      <c r="L32" s="5">
        <f t="shared" si="25"/>
        <v>496183.05688489776</v>
      </c>
      <c r="M32" s="5">
        <f t="shared" si="16"/>
        <v>6899667.4873839179</v>
      </c>
      <c r="N32" s="33">
        <f t="shared" si="26"/>
        <v>69.301920657793374</v>
      </c>
      <c r="O32" s="4"/>
      <c r="Q32" s="27" t="s">
        <v>40</v>
      </c>
      <c r="R32" s="29">
        <f t="shared" si="17"/>
        <v>99559.542100627383</v>
      </c>
      <c r="S32" s="29">
        <f t="shared" si="18"/>
        <v>496183.05688489776</v>
      </c>
      <c r="T32" s="35">
        <f t="shared" si="19"/>
        <v>69.301920657793374</v>
      </c>
      <c r="U32" s="42">
        <v>0.95864674002964168</v>
      </c>
      <c r="V32" s="43">
        <f>1-U32</f>
        <v>4.1353259970358325E-2</v>
      </c>
      <c r="W32" s="29">
        <f t="shared" si="27"/>
        <v>475664.26994064951</v>
      </c>
      <c r="X32" s="29">
        <f t="shared" si="20"/>
        <v>6031033.1611074694</v>
      </c>
      <c r="Y32" s="35">
        <f t="shared" si="28"/>
        <v>60.577148446622516</v>
      </c>
      <c r="Z32" s="36">
        <f t="shared" si="29"/>
        <v>8.7247722111708583</v>
      </c>
    </row>
    <row r="33" spans="1:26" s="2" customFormat="1">
      <c r="A33" s="2">
        <v>5</v>
      </c>
      <c r="B33" s="1" t="s">
        <v>41</v>
      </c>
      <c r="C33" s="1">
        <v>5</v>
      </c>
      <c r="D33">
        <v>3333</v>
      </c>
      <c r="E33">
        <v>3</v>
      </c>
      <c r="F33" s="3">
        <f t="shared" si="21"/>
        <v>9.0009000900090005E-4</v>
      </c>
      <c r="G33" s="2">
        <v>0.5</v>
      </c>
      <c r="H33" s="3">
        <f t="shared" si="22"/>
        <v>4.4903457566232603E-3</v>
      </c>
      <c r="I33" s="3">
        <f t="shared" si="23"/>
        <v>0.99550965424337678</v>
      </c>
      <c r="J33" s="5">
        <f t="shared" si="30"/>
        <v>98913.680653331714</v>
      </c>
      <c r="K33" s="5">
        <f t="shared" si="24"/>
        <v>444.15662619367635</v>
      </c>
      <c r="L33" s="5">
        <f t="shared" si="25"/>
        <v>493458.01170117443</v>
      </c>
      <c r="M33" s="5">
        <f t="shared" si="16"/>
        <v>6403484.43049902</v>
      </c>
      <c r="N33" s="33">
        <f t="shared" si="26"/>
        <v>64.738106884745989</v>
      </c>
      <c r="O33" s="4"/>
      <c r="Q33" s="27" t="s">
        <v>42</v>
      </c>
      <c r="R33" s="29">
        <f t="shared" si="17"/>
        <v>98913.680653331714</v>
      </c>
      <c r="S33" s="29">
        <f t="shared" si="18"/>
        <v>493458.01170117443</v>
      </c>
      <c r="T33" s="35">
        <f t="shared" si="19"/>
        <v>64.738106884745989</v>
      </c>
      <c r="U33" s="42">
        <v>0.95864674002964168</v>
      </c>
      <c r="V33" s="43">
        <f>1-U33</f>
        <v>4.1353259970358325E-2</v>
      </c>
      <c r="W33" s="29">
        <f t="shared" si="27"/>
        <v>473051.91425883962</v>
      </c>
      <c r="X33" s="29">
        <f t="shared" si="20"/>
        <v>5555368.8911668202</v>
      </c>
      <c r="Y33" s="35">
        <f t="shared" si="28"/>
        <v>56.163807215273195</v>
      </c>
      <c r="Z33" s="36">
        <f t="shared" si="29"/>
        <v>8.5742996694727935</v>
      </c>
    </row>
    <row r="34" spans="1:26" s="2" customFormat="1">
      <c r="A34" s="2">
        <v>6</v>
      </c>
      <c r="B34" s="1" t="s">
        <v>43</v>
      </c>
      <c r="C34" s="1">
        <v>5</v>
      </c>
      <c r="D34">
        <v>3684</v>
      </c>
      <c r="E34">
        <v>1</v>
      </c>
      <c r="F34" s="3">
        <f t="shared" si="21"/>
        <v>2.714440825190011E-4</v>
      </c>
      <c r="G34" s="2">
        <v>0.5</v>
      </c>
      <c r="H34" s="3">
        <f t="shared" si="22"/>
        <v>1.3563000135630003E-3</v>
      </c>
      <c r="I34" s="3">
        <f t="shared" si="23"/>
        <v>0.99864369998643698</v>
      </c>
      <c r="J34" s="5">
        <f t="shared" si="30"/>
        <v>98469.524027138046</v>
      </c>
      <c r="K34" s="5">
        <f t="shared" si="24"/>
        <v>133.55421677354951</v>
      </c>
      <c r="L34" s="5">
        <f t="shared" si="25"/>
        <v>492013.73459375632</v>
      </c>
      <c r="M34" s="5">
        <f t="shared" si="16"/>
        <v>5910026.418797846</v>
      </c>
      <c r="N34" s="33">
        <f t="shared" si="26"/>
        <v>60.018838084045697</v>
      </c>
      <c r="O34" s="4"/>
      <c r="Q34" s="27" t="s">
        <v>44</v>
      </c>
      <c r="R34" s="29">
        <f t="shared" si="17"/>
        <v>98469.524027138046</v>
      </c>
      <c r="S34" s="29">
        <f t="shared" si="18"/>
        <v>492013.73459375632</v>
      </c>
      <c r="T34" s="35">
        <f t="shared" si="19"/>
        <v>60.018838084045697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476849.97819042235</v>
      </c>
      <c r="X34" s="29">
        <f t="shared" si="20"/>
        <v>5082316.9769079806</v>
      </c>
      <c r="Y34" s="35">
        <f t="shared" si="28"/>
        <v>51.613095799135799</v>
      </c>
      <c r="Z34" s="36">
        <f t="shared" si="29"/>
        <v>8.4057422849098984</v>
      </c>
    </row>
    <row r="35" spans="1:26" s="2" customFormat="1">
      <c r="A35" s="2">
        <v>7</v>
      </c>
      <c r="B35" s="1" t="s">
        <v>45</v>
      </c>
      <c r="C35" s="1">
        <v>5</v>
      </c>
      <c r="D35">
        <v>3961</v>
      </c>
      <c r="E35">
        <v>4</v>
      </c>
      <c r="F35" s="3">
        <f t="shared" si="21"/>
        <v>1.009845998485231E-3</v>
      </c>
      <c r="G35" s="2">
        <v>0.5</v>
      </c>
      <c r="H35" s="3">
        <f t="shared" si="22"/>
        <v>5.0365147318055907E-3</v>
      </c>
      <c r="I35" s="3">
        <f t="shared" si="23"/>
        <v>0.99496348526819445</v>
      </c>
      <c r="J35" s="5">
        <f t="shared" si="30"/>
        <v>98335.969810364491</v>
      </c>
      <c r="K35" s="5">
        <f t="shared" si="24"/>
        <v>495.2705606162906</v>
      </c>
      <c r="L35" s="5">
        <f t="shared" si="25"/>
        <v>490441.67265028169</v>
      </c>
      <c r="M35" s="5">
        <f t="shared" si="16"/>
        <v>5418012.6842040895</v>
      </c>
      <c r="N35" s="33">
        <f t="shared" si="26"/>
        <v>55.096956837385434</v>
      </c>
      <c r="O35" s="4"/>
      <c r="Q35" s="27" t="s">
        <v>46</v>
      </c>
      <c r="R35" s="29">
        <f t="shared" si="17"/>
        <v>98335.969810364491</v>
      </c>
      <c r="S35" s="29">
        <f t="shared" si="18"/>
        <v>490441.67265028169</v>
      </c>
      <c r="T35" s="35">
        <f t="shared" si="19"/>
        <v>55.096956837385434</v>
      </c>
      <c r="U35" s="42">
        <v>0.96192878092594225</v>
      </c>
      <c r="V35" s="43">
        <f t="shared" si="31"/>
        <v>3.8071219074057749E-2</v>
      </c>
      <c r="W35" s="29">
        <f t="shared" si="27"/>
        <v>471769.96028776548</v>
      </c>
      <c r="X35" s="29">
        <f t="shared" si="20"/>
        <v>4605466.9987175586</v>
      </c>
      <c r="Y35" s="35">
        <f t="shared" si="28"/>
        <v>46.834001918107369</v>
      </c>
      <c r="Z35" s="36">
        <f t="shared" si="29"/>
        <v>8.2629549192780658</v>
      </c>
    </row>
    <row r="36" spans="1:26" s="2" customFormat="1">
      <c r="A36" s="2">
        <v>8</v>
      </c>
      <c r="B36" s="1" t="s">
        <v>47</v>
      </c>
      <c r="C36" s="1">
        <v>5</v>
      </c>
      <c r="D36">
        <v>3579</v>
      </c>
      <c r="E36">
        <v>1</v>
      </c>
      <c r="F36" s="3">
        <f t="shared" si="21"/>
        <v>2.7940765576976809E-4</v>
      </c>
      <c r="G36" s="2">
        <v>0.5</v>
      </c>
      <c r="H36" s="3">
        <f t="shared" si="22"/>
        <v>1.3960631020522127E-3</v>
      </c>
      <c r="I36" s="3">
        <f t="shared" si="23"/>
        <v>0.9986039368979478</v>
      </c>
      <c r="J36" s="5">
        <f t="shared" si="30"/>
        <v>97840.699249748199</v>
      </c>
      <c r="K36" s="5">
        <f t="shared" si="24"/>
        <v>136.59179010156106</v>
      </c>
      <c r="L36" s="5">
        <f t="shared" si="25"/>
        <v>488862.01677348703</v>
      </c>
      <c r="M36" s="5">
        <f t="shared" si="16"/>
        <v>4927571.0115538081</v>
      </c>
      <c r="N36" s="33">
        <f t="shared" si="26"/>
        <v>50.363203138764256</v>
      </c>
      <c r="O36" s="4"/>
      <c r="Q36" s="27" t="s">
        <v>48</v>
      </c>
      <c r="R36" s="29">
        <f t="shared" si="17"/>
        <v>97840.699249748199</v>
      </c>
      <c r="S36" s="29">
        <f t="shared" si="18"/>
        <v>488862.01677348703</v>
      </c>
      <c r="T36" s="35">
        <f t="shared" si="19"/>
        <v>50.363203138764256</v>
      </c>
      <c r="U36" s="42">
        <v>0.95558309086652893</v>
      </c>
      <c r="V36" s="43">
        <f t="shared" si="31"/>
        <v>4.4416909133471072E-2</v>
      </c>
      <c r="W36" s="29">
        <f t="shared" si="27"/>
        <v>467148.27699565364</v>
      </c>
      <c r="X36" s="29">
        <f t="shared" si="20"/>
        <v>4133697.038429793</v>
      </c>
      <c r="Y36" s="35">
        <f t="shared" si="28"/>
        <v>42.249258949776276</v>
      </c>
      <c r="Z36" s="36">
        <f t="shared" si="29"/>
        <v>8.1139441889879791</v>
      </c>
    </row>
    <row r="37" spans="1:26" s="2" customFormat="1">
      <c r="A37" s="2">
        <v>9</v>
      </c>
      <c r="B37" s="1" t="s">
        <v>49</v>
      </c>
      <c r="C37" s="1">
        <v>5</v>
      </c>
      <c r="D37">
        <v>3652</v>
      </c>
      <c r="E37">
        <v>5</v>
      </c>
      <c r="F37" s="3">
        <f t="shared" si="21"/>
        <v>1.3691128148959474E-3</v>
      </c>
      <c r="G37" s="2">
        <v>0.5</v>
      </c>
      <c r="H37" s="3">
        <f t="shared" si="22"/>
        <v>6.822213125938054E-3</v>
      </c>
      <c r="I37" s="3">
        <f t="shared" si="23"/>
        <v>0.993177786874062</v>
      </c>
      <c r="J37" s="5">
        <f t="shared" si="30"/>
        <v>97704.107459646635</v>
      </c>
      <c r="K37" s="5">
        <f t="shared" si="24"/>
        <v>666.55824436926343</v>
      </c>
      <c r="L37" s="5">
        <f t="shared" si="25"/>
        <v>486854.14168731007</v>
      </c>
      <c r="M37" s="5">
        <f t="shared" si="16"/>
        <v>4438708.9947803207</v>
      </c>
      <c r="N37" s="33">
        <f t="shared" si="26"/>
        <v>45.430116606035</v>
      </c>
      <c r="O37" s="4"/>
      <c r="Q37" s="27" t="s">
        <v>50</v>
      </c>
      <c r="R37" s="29">
        <f t="shared" si="17"/>
        <v>97704.107459646635</v>
      </c>
      <c r="S37" s="29">
        <f t="shared" si="18"/>
        <v>486854.14168731007</v>
      </c>
      <c r="T37" s="35">
        <f t="shared" si="19"/>
        <v>45.430116606035</v>
      </c>
      <c r="U37" s="42">
        <v>0.95343645724036619</v>
      </c>
      <c r="V37" s="43">
        <f t="shared" si="31"/>
        <v>4.6563542759633814E-2</v>
      </c>
      <c r="W37" s="29">
        <f t="shared" si="27"/>
        <v>464184.48804314819</v>
      </c>
      <c r="X37" s="29">
        <f t="shared" si="20"/>
        <v>3666548.7614341392</v>
      </c>
      <c r="Y37" s="35">
        <f t="shared" si="28"/>
        <v>37.527068787240935</v>
      </c>
      <c r="Z37" s="36">
        <f t="shared" si="29"/>
        <v>7.9030478187940645</v>
      </c>
    </row>
    <row r="38" spans="1:26" s="2" customFormat="1">
      <c r="A38" s="2">
        <v>10</v>
      </c>
      <c r="B38" s="1" t="s">
        <v>51</v>
      </c>
      <c r="C38" s="1">
        <v>5</v>
      </c>
      <c r="D38">
        <v>4269</v>
      </c>
      <c r="E38">
        <v>8</v>
      </c>
      <c r="F38" s="3">
        <f t="shared" si="21"/>
        <v>1.8739751698289998E-3</v>
      </c>
      <c r="G38" s="2">
        <v>0.5</v>
      </c>
      <c r="H38" s="3">
        <f t="shared" si="22"/>
        <v>9.3261832595010492E-3</v>
      </c>
      <c r="I38" s="3">
        <f t="shared" si="23"/>
        <v>0.99067381674049892</v>
      </c>
      <c r="J38" s="5">
        <f t="shared" si="30"/>
        <v>97037.54921527738</v>
      </c>
      <c r="K38" s="5">
        <f t="shared" si="24"/>
        <v>904.98996703452906</v>
      </c>
      <c r="L38" s="5">
        <f t="shared" si="25"/>
        <v>482925.27115880052</v>
      </c>
      <c r="M38" s="5">
        <f t="shared" si="16"/>
        <v>3951854.8530930104</v>
      </c>
      <c r="N38" s="33">
        <f t="shared" si="26"/>
        <v>40.725006814896339</v>
      </c>
      <c r="O38" s="4"/>
      <c r="Q38" s="27" t="s">
        <v>52</v>
      </c>
      <c r="R38" s="29">
        <f t="shared" si="17"/>
        <v>97037.54921527738</v>
      </c>
      <c r="S38" s="29">
        <f t="shared" si="18"/>
        <v>482925.27115880052</v>
      </c>
      <c r="T38" s="35">
        <f t="shared" si="19"/>
        <v>40.725006814896339</v>
      </c>
      <c r="U38" s="42">
        <v>0.93748024841036759</v>
      </c>
      <c r="V38" s="43">
        <f t="shared" si="31"/>
        <v>6.2519751589632411E-2</v>
      </c>
      <c r="W38" s="29">
        <f t="shared" si="27"/>
        <v>452732.90316959645</v>
      </c>
      <c r="X38" s="29">
        <f t="shared" si="20"/>
        <v>3202364.2733909911</v>
      </c>
      <c r="Y38" s="35">
        <f t="shared" si="28"/>
        <v>33.001289699583815</v>
      </c>
      <c r="Z38" s="36">
        <f t="shared" si="29"/>
        <v>7.7237171153125246</v>
      </c>
    </row>
    <row r="39" spans="1:26" s="2" customFormat="1">
      <c r="A39" s="2">
        <v>11</v>
      </c>
      <c r="B39" s="1" t="s">
        <v>53</v>
      </c>
      <c r="C39" s="1">
        <v>5</v>
      </c>
      <c r="D39">
        <v>4720</v>
      </c>
      <c r="E39">
        <v>10</v>
      </c>
      <c r="F39" s="3">
        <f t="shared" si="21"/>
        <v>2.1186440677966102E-3</v>
      </c>
      <c r="G39" s="2">
        <v>0.5</v>
      </c>
      <c r="H39" s="3">
        <f t="shared" si="22"/>
        <v>1.053740779768177E-2</v>
      </c>
      <c r="I39" s="3">
        <f t="shared" si="23"/>
        <v>0.98946259220231825</v>
      </c>
      <c r="J39" s="5">
        <f t="shared" si="30"/>
        <v>96132.559248242847</v>
      </c>
      <c r="K39" s="5">
        <f t="shared" si="24"/>
        <v>1012.987979433539</v>
      </c>
      <c r="L39" s="5">
        <f t="shared" si="25"/>
        <v>478130.32629263034</v>
      </c>
      <c r="M39" s="5">
        <f t="shared" si="16"/>
        <v>3468929.5819342099</v>
      </c>
      <c r="N39" s="33">
        <f t="shared" si="26"/>
        <v>36.084856255375477</v>
      </c>
      <c r="O39" s="4"/>
      <c r="Q39" s="27" t="s">
        <v>54</v>
      </c>
      <c r="R39" s="29">
        <f t="shared" si="17"/>
        <v>96132.559248242847</v>
      </c>
      <c r="S39" s="29">
        <f t="shared" si="18"/>
        <v>478130.32629263034</v>
      </c>
      <c r="T39" s="35">
        <f t="shared" si="19"/>
        <v>36.084856255375477</v>
      </c>
      <c r="U39" s="42">
        <v>0.91788799906018037</v>
      </c>
      <c r="V39" s="43">
        <f t="shared" si="31"/>
        <v>8.2112000939819629E-2</v>
      </c>
      <c r="W39" s="29">
        <f t="shared" si="27"/>
        <v>438870.08849073359</v>
      </c>
      <c r="X39" s="29">
        <f t="shared" si="20"/>
        <v>2749631.3702213946</v>
      </c>
      <c r="Y39" s="35">
        <f t="shared" si="28"/>
        <v>28.602498380606189</v>
      </c>
      <c r="Z39" s="36">
        <f t="shared" si="29"/>
        <v>7.4823578747692885</v>
      </c>
    </row>
    <row r="40" spans="1:26" s="2" customFormat="1">
      <c r="A40" s="2">
        <v>12</v>
      </c>
      <c r="B40" s="1" t="s">
        <v>55</v>
      </c>
      <c r="C40" s="1">
        <v>5</v>
      </c>
      <c r="D40">
        <v>4986</v>
      </c>
      <c r="E40">
        <v>17</v>
      </c>
      <c r="F40" s="3">
        <f t="shared" si="21"/>
        <v>3.4095467308463698E-3</v>
      </c>
      <c r="G40" s="2">
        <v>0.5</v>
      </c>
      <c r="H40" s="3">
        <f t="shared" si="22"/>
        <v>1.6903649199562491E-2</v>
      </c>
      <c r="I40" s="3">
        <f t="shared" si="23"/>
        <v>0.98309635080043756</v>
      </c>
      <c r="J40" s="5">
        <f t="shared" si="30"/>
        <v>95119.571268809304</v>
      </c>
      <c r="K40" s="5">
        <f t="shared" si="24"/>
        <v>1607.8678647407357</v>
      </c>
      <c r="L40" s="5">
        <f t="shared" si="25"/>
        <v>471578.18668219465</v>
      </c>
      <c r="M40" s="5">
        <f t="shared" si="16"/>
        <v>2990799.2556415796</v>
      </c>
      <c r="N40" s="33">
        <f t="shared" si="26"/>
        <v>31.442522456178203</v>
      </c>
      <c r="O40" s="4"/>
      <c r="Q40" s="27" t="s">
        <v>56</v>
      </c>
      <c r="R40" s="29">
        <f t="shared" si="17"/>
        <v>95119.571268809304</v>
      </c>
      <c r="S40" s="29">
        <f t="shared" si="18"/>
        <v>471578.18668219465</v>
      </c>
      <c r="T40" s="35">
        <f t="shared" si="19"/>
        <v>31.442522456178203</v>
      </c>
      <c r="U40" s="42">
        <v>0.89571782863194893</v>
      </c>
      <c r="V40" s="43">
        <f t="shared" si="31"/>
        <v>0.10428217136805107</v>
      </c>
      <c r="W40" s="29">
        <f t="shared" si="27"/>
        <v>422400.98940516723</v>
      </c>
      <c r="X40" s="29">
        <f t="shared" si="20"/>
        <v>2310761.2817306612</v>
      </c>
      <c r="Y40" s="35">
        <f t="shared" si="28"/>
        <v>24.293226419202583</v>
      </c>
      <c r="Z40" s="36">
        <f t="shared" si="29"/>
        <v>7.1492960369756204</v>
      </c>
    </row>
    <row r="41" spans="1:26" s="2" customFormat="1">
      <c r="A41" s="2">
        <v>13</v>
      </c>
      <c r="B41" s="1" t="s">
        <v>57</v>
      </c>
      <c r="C41" s="1">
        <v>5</v>
      </c>
      <c r="D41">
        <v>4132</v>
      </c>
      <c r="E41">
        <v>35</v>
      </c>
      <c r="F41" s="3">
        <f t="shared" si="21"/>
        <v>8.4704743465634069E-3</v>
      </c>
      <c r="G41" s="2">
        <v>0.5</v>
      </c>
      <c r="H41" s="3">
        <f t="shared" si="22"/>
        <v>4.1474108306671406E-2</v>
      </c>
      <c r="I41" s="3">
        <f t="shared" si="23"/>
        <v>0.95852589169332858</v>
      </c>
      <c r="J41" s="5">
        <f t="shared" si="30"/>
        <v>93511.703404068568</v>
      </c>
      <c r="K41" s="5">
        <f t="shared" si="24"/>
        <v>3878.314514921673</v>
      </c>
      <c r="L41" s="5">
        <f t="shared" si="25"/>
        <v>457862.73073303868</v>
      </c>
      <c r="M41" s="5">
        <f t="shared" si="16"/>
        <v>2519221.0689593852</v>
      </c>
      <c r="N41" s="33">
        <f t="shared" si="26"/>
        <v>26.940168740951169</v>
      </c>
      <c r="O41" s="4"/>
      <c r="Q41" s="27" t="s">
        <v>58</v>
      </c>
      <c r="R41" s="29">
        <f t="shared" si="17"/>
        <v>93511.703404068568</v>
      </c>
      <c r="S41" s="29">
        <f t="shared" si="18"/>
        <v>457862.73073303868</v>
      </c>
      <c r="T41" s="35">
        <f t="shared" si="19"/>
        <v>26.940168740951169</v>
      </c>
      <c r="U41" s="42">
        <v>0.86473435856680392</v>
      </c>
      <c r="V41" s="43">
        <f t="shared" si="31"/>
        <v>0.13526564143319608</v>
      </c>
      <c r="W41" s="29">
        <f t="shared" si="27"/>
        <v>395929.63477207947</v>
      </c>
      <c r="X41" s="29">
        <f t="shared" si="20"/>
        <v>1888360.2923254941</v>
      </c>
      <c r="Y41" s="35">
        <f t="shared" si="28"/>
        <v>20.193839098041007</v>
      </c>
      <c r="Z41" s="36">
        <f t="shared" si="29"/>
        <v>6.7463296429101618</v>
      </c>
    </row>
    <row r="42" spans="1:26" s="2" customFormat="1">
      <c r="A42" s="2">
        <v>14</v>
      </c>
      <c r="B42" s="1" t="s">
        <v>59</v>
      </c>
      <c r="C42" s="1">
        <v>5</v>
      </c>
      <c r="D42">
        <v>3291</v>
      </c>
      <c r="E42">
        <v>35</v>
      </c>
      <c r="F42" s="3">
        <f t="shared" si="21"/>
        <v>1.0635065329687025E-2</v>
      </c>
      <c r="G42" s="2">
        <v>0.5</v>
      </c>
      <c r="H42" s="3">
        <f t="shared" si="22"/>
        <v>5.1798135267130389E-2</v>
      </c>
      <c r="I42" s="3">
        <f t="shared" si="23"/>
        <v>0.9482018647328696</v>
      </c>
      <c r="J42" s="5">
        <f t="shared" si="30"/>
        <v>89633.388889146896</v>
      </c>
      <c r="K42" s="5">
        <f t="shared" si="24"/>
        <v>4642.8424021313331</v>
      </c>
      <c r="L42" s="5">
        <f t="shared" si="25"/>
        <v>436559.83844040608</v>
      </c>
      <c r="M42" s="5">
        <f t="shared" si="16"/>
        <v>2061358.3382263463</v>
      </c>
      <c r="N42" s="33">
        <f t="shared" si="26"/>
        <v>22.997661516242662</v>
      </c>
      <c r="O42" s="4"/>
      <c r="Q42" s="27" t="s">
        <v>60</v>
      </c>
      <c r="R42" s="29">
        <f t="shared" si="17"/>
        <v>89633.388889146896</v>
      </c>
      <c r="S42" s="29">
        <f t="shared" si="18"/>
        <v>436559.83844040608</v>
      </c>
      <c r="T42" s="35">
        <f t="shared" si="19"/>
        <v>22.997661516242662</v>
      </c>
      <c r="U42" s="42">
        <v>0.81758889711164551</v>
      </c>
      <c r="V42" s="43">
        <f t="shared" si="31"/>
        <v>0.18241110288835449</v>
      </c>
      <c r="W42" s="29">
        <f t="shared" si="27"/>
        <v>356926.47683372977</v>
      </c>
      <c r="X42" s="29">
        <f t="shared" si="20"/>
        <v>1492430.6575534146</v>
      </c>
      <c r="Y42" s="35">
        <f t="shared" si="28"/>
        <v>16.650387495659253</v>
      </c>
      <c r="Z42" s="36">
        <f t="shared" si="29"/>
        <v>6.3472740205834093</v>
      </c>
    </row>
    <row r="43" spans="1:26" s="2" customFormat="1">
      <c r="A43" s="2">
        <v>15</v>
      </c>
      <c r="B43" s="1" t="s">
        <v>61</v>
      </c>
      <c r="C43" s="1">
        <v>5</v>
      </c>
      <c r="D43">
        <v>2407</v>
      </c>
      <c r="E43">
        <v>37</v>
      </c>
      <c r="F43" s="3">
        <f t="shared" si="21"/>
        <v>1.5371832156211051E-2</v>
      </c>
      <c r="G43" s="2">
        <v>0.5</v>
      </c>
      <c r="H43" s="3">
        <f t="shared" si="22"/>
        <v>7.401480296059211E-2</v>
      </c>
      <c r="I43" s="3">
        <f t="shared" si="23"/>
        <v>0.92598519703940785</v>
      </c>
      <c r="J43" s="5">
        <f t="shared" si="30"/>
        <v>84990.546487015556</v>
      </c>
      <c r="K43" s="5">
        <f t="shared" si="24"/>
        <v>6290.5585517495001</v>
      </c>
      <c r="L43" s="5">
        <f t="shared" si="25"/>
        <v>409226.33605570404</v>
      </c>
      <c r="M43" s="5">
        <f t="shared" si="16"/>
        <v>1624798.4997859402</v>
      </c>
      <c r="N43" s="33">
        <f t="shared" si="26"/>
        <v>19.117402663532339</v>
      </c>
      <c r="O43" s="4"/>
      <c r="Q43" s="27" t="s">
        <v>62</v>
      </c>
      <c r="R43" s="29">
        <f t="shared" si="17"/>
        <v>84990.546487015556</v>
      </c>
      <c r="S43" s="29">
        <f t="shared" si="18"/>
        <v>409226.33605570404</v>
      </c>
      <c r="T43" s="35">
        <f t="shared" si="19"/>
        <v>19.117402663532339</v>
      </c>
      <c r="U43" s="42">
        <v>0.77888026534586052</v>
      </c>
      <c r="V43" s="43">
        <f t="shared" si="31"/>
        <v>0.22111973465413948</v>
      </c>
      <c r="W43" s="29">
        <f t="shared" si="27"/>
        <v>318738.31721358106</v>
      </c>
      <c r="X43" s="29">
        <f t="shared" si="20"/>
        <v>1135504.1807196848</v>
      </c>
      <c r="Y43" s="35">
        <f t="shared" si="28"/>
        <v>13.360358624040165</v>
      </c>
      <c r="Z43" s="36">
        <f t="shared" si="29"/>
        <v>5.7570440394921736</v>
      </c>
    </row>
    <row r="44" spans="1:26" s="2" customFormat="1">
      <c r="A44" s="2">
        <v>16</v>
      </c>
      <c r="B44" s="1" t="s">
        <v>63</v>
      </c>
      <c r="C44" s="1">
        <v>5</v>
      </c>
      <c r="D44">
        <v>1858</v>
      </c>
      <c r="E44">
        <v>55</v>
      </c>
      <c r="F44" s="3">
        <f t="shared" si="21"/>
        <v>2.9601722282023683E-2</v>
      </c>
      <c r="G44" s="2">
        <v>0.5</v>
      </c>
      <c r="H44" s="3">
        <f t="shared" si="22"/>
        <v>0.13781007266349288</v>
      </c>
      <c r="I44" s="3">
        <f t="shared" si="23"/>
        <v>0.86218992733650712</v>
      </c>
      <c r="J44" s="5">
        <f t="shared" si="30"/>
        <v>78699.98793526605</v>
      </c>
      <c r="K44" s="5">
        <f t="shared" si="24"/>
        <v>10845.651055975028</v>
      </c>
      <c r="L44" s="5">
        <f t="shared" si="25"/>
        <v>366385.81203639269</v>
      </c>
      <c r="M44" s="5">
        <f t="shared" si="16"/>
        <v>1215572.163730236</v>
      </c>
      <c r="N44" s="33">
        <f t="shared" si="26"/>
        <v>15.44564612551267</v>
      </c>
      <c r="O44" s="4"/>
      <c r="Q44" s="27" t="s">
        <v>64</v>
      </c>
      <c r="R44" s="29">
        <f t="shared" si="17"/>
        <v>78699.98793526605</v>
      </c>
      <c r="S44" s="29">
        <f t="shared" si="18"/>
        <v>366385.81203639269</v>
      </c>
      <c r="T44" s="35">
        <f t="shared" si="19"/>
        <v>15.44564612551267</v>
      </c>
      <c r="U44" s="42">
        <v>0.71980976748499381</v>
      </c>
      <c r="V44" s="43">
        <f t="shared" si="31"/>
        <v>0.28019023251500619</v>
      </c>
      <c r="W44" s="29">
        <f t="shared" si="27"/>
        <v>263728.08617171645</v>
      </c>
      <c r="X44" s="29">
        <f t="shared" si="20"/>
        <v>816765.86350610363</v>
      </c>
      <c r="Y44" s="35">
        <f t="shared" si="28"/>
        <v>10.37822094938473</v>
      </c>
      <c r="Z44" s="36">
        <f t="shared" si="29"/>
        <v>5.0674251761279407</v>
      </c>
    </row>
    <row r="45" spans="1:26" s="2" customFormat="1">
      <c r="A45" s="2">
        <v>17</v>
      </c>
      <c r="B45" s="1" t="s">
        <v>65</v>
      </c>
      <c r="C45" s="1">
        <v>5</v>
      </c>
      <c r="D45">
        <v>1204</v>
      </c>
      <c r="E45">
        <v>39</v>
      </c>
      <c r="F45" s="3">
        <f t="shared" si="21"/>
        <v>3.2392026578073087E-2</v>
      </c>
      <c r="G45" s="2">
        <v>0.5</v>
      </c>
      <c r="H45" s="3">
        <f t="shared" si="22"/>
        <v>0.14982712255090277</v>
      </c>
      <c r="I45" s="3">
        <f t="shared" si="23"/>
        <v>0.8501728774490972</v>
      </c>
      <c r="J45" s="5">
        <f t="shared" si="30"/>
        <v>67854.336879291019</v>
      </c>
      <c r="K45" s="5">
        <f t="shared" si="24"/>
        <v>10166.420047223777</v>
      </c>
      <c r="L45" s="5">
        <f t="shared" si="25"/>
        <v>313855.63427839562</v>
      </c>
      <c r="M45" s="5">
        <f t="shared" si="16"/>
        <v>849186.35169384326</v>
      </c>
      <c r="N45" s="33">
        <f t="shared" si="26"/>
        <v>12.514842687277266</v>
      </c>
      <c r="O45" s="4"/>
      <c r="Q45" s="27" t="s">
        <v>66</v>
      </c>
      <c r="R45" s="29">
        <f t="shared" si="17"/>
        <v>67854.336879291019</v>
      </c>
      <c r="S45" s="29">
        <f t="shared" si="18"/>
        <v>313855.63427839562</v>
      </c>
      <c r="T45" s="35">
        <f t="shared" si="19"/>
        <v>12.514842687277266</v>
      </c>
      <c r="U45" s="42">
        <v>0.68480776711742686</v>
      </c>
      <c r="V45" s="43">
        <f t="shared" si="31"/>
        <v>0.31519223288257314</v>
      </c>
      <c r="W45" s="29">
        <f t="shared" si="27"/>
        <v>214930.77610741183</v>
      </c>
      <c r="X45" s="29">
        <f t="shared" si="20"/>
        <v>553037.77733438718</v>
      </c>
      <c r="Y45" s="35">
        <f t="shared" si="28"/>
        <v>8.1503674307245788</v>
      </c>
      <c r="Z45" s="36">
        <f t="shared" si="29"/>
        <v>4.3644752565526872</v>
      </c>
    </row>
    <row r="46" spans="1:26" s="2" customFormat="1">
      <c r="A46" s="2">
        <v>18</v>
      </c>
      <c r="B46" s="1" t="s">
        <v>67</v>
      </c>
      <c r="C46" s="1">
        <v>5</v>
      </c>
      <c r="D46">
        <v>733</v>
      </c>
      <c r="E46">
        <v>44</v>
      </c>
      <c r="F46" s="3">
        <f t="shared" si="21"/>
        <v>6.0027285129604369E-2</v>
      </c>
      <c r="G46" s="2">
        <v>0.5</v>
      </c>
      <c r="H46" s="3">
        <f t="shared" si="22"/>
        <v>0.26097271648873072</v>
      </c>
      <c r="I46" s="3">
        <f t="shared" si="23"/>
        <v>0.73902728351126923</v>
      </c>
      <c r="J46" s="5">
        <f t="shared" si="30"/>
        <v>57687.91683206724</v>
      </c>
      <c r="K46" s="5">
        <f t="shared" si="24"/>
        <v>15054.972364240561</v>
      </c>
      <c r="L46" s="5">
        <f t="shared" si="25"/>
        <v>250802.15324973478</v>
      </c>
      <c r="M46" s="5">
        <f>L46+M47</f>
        <v>535330.71741544758</v>
      </c>
      <c r="N46" s="33">
        <f t="shared" si="26"/>
        <v>9.279772035690339</v>
      </c>
      <c r="O46" s="4"/>
      <c r="Q46" s="27" t="s">
        <v>68</v>
      </c>
      <c r="R46" s="29">
        <f t="shared" si="17"/>
        <v>57687.91683206724</v>
      </c>
      <c r="S46" s="29">
        <f t="shared" si="18"/>
        <v>250802.15324973478</v>
      </c>
      <c r="T46" s="35">
        <f t="shared" si="19"/>
        <v>9.279772035690339</v>
      </c>
      <c r="U46" s="42">
        <v>0.65629805890441617</v>
      </c>
      <c r="V46" s="43">
        <f t="shared" si="31"/>
        <v>0.34370194109558383</v>
      </c>
      <c r="W46" s="29">
        <f t="shared" si="27"/>
        <v>164600.96634684884</v>
      </c>
      <c r="X46" s="29">
        <f>X47+W46</f>
        <v>338107.00122697529</v>
      </c>
      <c r="Y46" s="35">
        <f t="shared" si="28"/>
        <v>5.8609674225405595</v>
      </c>
      <c r="Z46" s="36">
        <f t="shared" si="29"/>
        <v>3.4188046131497796</v>
      </c>
    </row>
    <row r="47" spans="1:26" s="2" customFormat="1">
      <c r="A47" s="12">
        <v>19</v>
      </c>
      <c r="B47" s="13" t="s">
        <v>69</v>
      </c>
      <c r="C47" s="12"/>
      <c r="D47">
        <v>614</v>
      </c>
      <c r="E47">
        <v>92</v>
      </c>
      <c r="F47" s="17">
        <f t="shared" si="21"/>
        <v>0.14983713355048861</v>
      </c>
      <c r="G47" s="12"/>
      <c r="H47" s="17">
        <v>1</v>
      </c>
      <c r="I47" s="17">
        <f t="shared" si="23"/>
        <v>0</v>
      </c>
      <c r="J47" s="21">
        <f t="shared" si="30"/>
        <v>42632.944467826674</v>
      </c>
      <c r="K47" s="21">
        <f t="shared" si="24"/>
        <v>42632.944467826674</v>
      </c>
      <c r="L47" s="21">
        <f>K47/F47</f>
        <v>284528.5641657128</v>
      </c>
      <c r="M47" s="21">
        <f>L47</f>
        <v>284528.5641657128</v>
      </c>
      <c r="N47" s="34">
        <f t="shared" si="26"/>
        <v>6.6739130434782608</v>
      </c>
      <c r="O47" s="4"/>
      <c r="Q47" s="30" t="s">
        <v>69</v>
      </c>
      <c r="R47" s="31">
        <f t="shared" si="17"/>
        <v>42632.944467826674</v>
      </c>
      <c r="S47" s="31">
        <f t="shared" si="18"/>
        <v>284528.5641657128</v>
      </c>
      <c r="T47" s="38">
        <f t="shared" si="19"/>
        <v>6.6739130434782608</v>
      </c>
      <c r="U47" s="44">
        <v>0.6098018151143324</v>
      </c>
      <c r="V47" s="45">
        <f t="shared" si="31"/>
        <v>0.3901981848856676</v>
      </c>
      <c r="W47" s="31">
        <f t="shared" si="27"/>
        <v>173506.03488012645</v>
      </c>
      <c r="X47" s="31">
        <f>W47</f>
        <v>173506.03488012645</v>
      </c>
      <c r="Y47" s="38">
        <f t="shared" si="28"/>
        <v>4.0697642878282618</v>
      </c>
      <c r="Z47" s="37">
        <f t="shared" si="29"/>
        <v>2.6041487556499989</v>
      </c>
    </row>
    <row r="48" spans="1:26" s="2" customFormat="1" ht="13.2">
      <c r="B48" s="2" t="s">
        <v>70</v>
      </c>
      <c r="D48" s="25">
        <f>SUM(D29:D47)</f>
        <v>54985</v>
      </c>
      <c r="E48" s="25">
        <f>SUM(E29:E47)</f>
        <v>392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831</v>
      </c>
      <c r="E54" s="49">
        <f>E4+E29</f>
        <v>1</v>
      </c>
      <c r="F54" s="3">
        <f>E54/D54</f>
        <v>1.2033694344163659E-3</v>
      </c>
      <c r="G54" s="2">
        <v>0.3</v>
      </c>
      <c r="H54" s="18">
        <f>C54*F54/(1+(1-G54)*C54*F54)</f>
        <v>1.2023566189731873E-3</v>
      </c>
      <c r="I54" s="18">
        <f>1-H54</f>
        <v>0.99879764338102683</v>
      </c>
      <c r="J54" s="19">
        <v>100000</v>
      </c>
      <c r="K54" s="20">
        <f>J54*H54</f>
        <v>120.23566189731874</v>
      </c>
      <c r="L54" s="20">
        <f>C54*(J55+G54*K54)</f>
        <v>99915.835036671881</v>
      </c>
      <c r="M54" s="5">
        <f t="shared" ref="M54:M70" si="32">L54+M55</f>
        <v>7575553.529959322</v>
      </c>
      <c r="N54" s="32">
        <f>M54/J54</f>
        <v>75.75553529959322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99915.835036671881</v>
      </c>
      <c r="T54" s="35">
        <f t="shared" ref="T54:T72" si="35">N54</f>
        <v>75.75553529959322</v>
      </c>
      <c r="U54" s="42">
        <v>0.96170886472285344</v>
      </c>
      <c r="V54" s="43">
        <f>1-U54</f>
        <v>3.829113527714656E-2</v>
      </c>
      <c r="W54" s="29">
        <f>S54*U54</f>
        <v>96089.944280953612</v>
      </c>
      <c r="X54" s="29">
        <f t="shared" ref="X54:X70" si="36">X55+W54</f>
        <v>6713265.6942638624</v>
      </c>
      <c r="Y54" s="40">
        <f>X54/R54</f>
        <v>67.132656942638619</v>
      </c>
      <c r="Z54" s="36">
        <f>T54-Y54</f>
        <v>8.622878356954601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D72" si="37">D5+D30</f>
        <v>4096</v>
      </c>
      <c r="E55" s="49">
        <f t="shared" ref="E55:E70" si="38">E5+E30</f>
        <v>1</v>
      </c>
      <c r="F55" s="3">
        <f t="shared" ref="F55:F72" si="39">E55/D55</f>
        <v>2.44140625E-4</v>
      </c>
      <c r="G55" s="2">
        <v>0.4</v>
      </c>
      <c r="H55" s="3">
        <f t="shared" ref="H55:H71" si="40">C55*F55/(1+(1-G55)*C55*F55)</f>
        <v>9.759906304899474E-4</v>
      </c>
      <c r="I55" s="3">
        <f t="shared" ref="I55:I72" si="41">1-H55</f>
        <v>0.99902400936951008</v>
      </c>
      <c r="J55" s="5">
        <f>I54*J54</f>
        <v>99879.764338102686</v>
      </c>
      <c r="K55" s="5">
        <f t="shared" ref="K55:K72" si="42">J55*H55</f>
        <v>97.481714169532211</v>
      </c>
      <c r="L55" s="5">
        <f t="shared" ref="L55:L71" si="43">C55*(J56+G55*K55)</f>
        <v>399285.10123840388</v>
      </c>
      <c r="M55" s="5">
        <f t="shared" si="32"/>
        <v>7475637.6949226502</v>
      </c>
      <c r="N55" s="33">
        <f t="shared" ref="N55:N72" si="44">M55/J55</f>
        <v>74.846368976371352</v>
      </c>
      <c r="O55" s="4"/>
      <c r="Q55" s="27" t="s">
        <v>36</v>
      </c>
      <c r="R55" s="29">
        <f t="shared" si="33"/>
        <v>99879.764338102686</v>
      </c>
      <c r="S55" s="29">
        <f t="shared" si="34"/>
        <v>399285.10123840388</v>
      </c>
      <c r="T55" s="35">
        <f t="shared" si="35"/>
        <v>74.846368976371352</v>
      </c>
      <c r="U55" s="42">
        <v>0.96170886472285344</v>
      </c>
      <c r="V55" s="43">
        <f>1-U55</f>
        <v>3.829113527714656E-2</v>
      </c>
      <c r="W55" s="29">
        <f t="shared" ref="W55:W72" si="45">S55*U55</f>
        <v>383996.02141273499</v>
      </c>
      <c r="X55" s="29">
        <f t="shared" si="36"/>
        <v>6617175.7499829093</v>
      </c>
      <c r="Y55" s="35">
        <f t="shared" ref="Y55:Y72" si="46">X55/R55</f>
        <v>66.25141532756453</v>
      </c>
      <c r="Z55" s="36">
        <f t="shared" ref="Z55:Z72" si="47">T55-Y55</f>
        <v>8.5949536488068219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6066</v>
      </c>
      <c r="E56" s="49">
        <f t="shared" si="38"/>
        <v>1</v>
      </c>
      <c r="F56" s="3">
        <f t="shared" si="39"/>
        <v>1.6485328058028355E-4</v>
      </c>
      <c r="G56" s="2">
        <v>0.5</v>
      </c>
      <c r="H56" s="3">
        <f t="shared" si="40"/>
        <v>8.2392683529702577E-4</v>
      </c>
      <c r="I56" s="3">
        <f t="shared" si="41"/>
        <v>0.99917607316470303</v>
      </c>
      <c r="J56" s="5">
        <f t="shared" ref="J56:J72" si="48">I55*J55</f>
        <v>99782.282623933163</v>
      </c>
      <c r="K56" s="5">
        <f t="shared" si="42"/>
        <v>82.213300341050655</v>
      </c>
      <c r="L56" s="5">
        <f t="shared" si="43"/>
        <v>498705.87986881321</v>
      </c>
      <c r="M56" s="5">
        <f t="shared" si="32"/>
        <v>7076352.5936842468</v>
      </c>
      <c r="N56" s="33">
        <f t="shared" si="44"/>
        <v>70.917926585765997</v>
      </c>
      <c r="O56" s="4"/>
      <c r="Q56" s="27" t="s">
        <v>38</v>
      </c>
      <c r="R56" s="29">
        <f t="shared" si="33"/>
        <v>99782.282623933163</v>
      </c>
      <c r="S56" s="29">
        <f t="shared" si="34"/>
        <v>498705.87986881321</v>
      </c>
      <c r="T56" s="35">
        <f t="shared" si="35"/>
        <v>70.917926585765997</v>
      </c>
      <c r="U56" s="42">
        <v>0.96170886472285344</v>
      </c>
      <c r="V56" s="43">
        <f>1-U56</f>
        <v>3.829113527714656E-2</v>
      </c>
      <c r="W56" s="29">
        <f t="shared" si="45"/>
        <v>479609.86555924808</v>
      </c>
      <c r="X56" s="29">
        <f t="shared" si="36"/>
        <v>6233179.7285701744</v>
      </c>
      <c r="Y56" s="35">
        <f t="shared" si="46"/>
        <v>62.467800541928298</v>
      </c>
      <c r="Z56" s="36">
        <f t="shared" si="47"/>
        <v>8.4501260438376988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6463</v>
      </c>
      <c r="E57" s="49">
        <f t="shared" si="38"/>
        <v>7</v>
      </c>
      <c r="F57" s="3">
        <f t="shared" si="39"/>
        <v>1.0830883490639022E-3</v>
      </c>
      <c r="G57" s="2">
        <v>0.5</v>
      </c>
      <c r="H57" s="3">
        <f t="shared" si="40"/>
        <v>5.4008178381297735E-3</v>
      </c>
      <c r="I57" s="3">
        <f t="shared" si="41"/>
        <v>0.99459918216187027</v>
      </c>
      <c r="J57" s="5">
        <f t="shared" si="48"/>
        <v>99700.069323592121</v>
      </c>
      <c r="K57" s="5">
        <f t="shared" si="42"/>
        <v>538.46191286563135</v>
      </c>
      <c r="L57" s="5">
        <f t="shared" si="43"/>
        <v>497154.19183579652</v>
      </c>
      <c r="M57" s="5">
        <f t="shared" si="32"/>
        <v>6577646.7138154339</v>
      </c>
      <c r="N57" s="33">
        <f t="shared" si="44"/>
        <v>65.974344435675931</v>
      </c>
      <c r="O57" s="4"/>
      <c r="Q57" s="27" t="s">
        <v>40</v>
      </c>
      <c r="R57" s="29">
        <f t="shared" si="33"/>
        <v>99700.069323592121</v>
      </c>
      <c r="S57" s="29">
        <f t="shared" si="34"/>
        <v>497154.19183579652</v>
      </c>
      <c r="T57" s="35">
        <f t="shared" si="35"/>
        <v>65.974344435675931</v>
      </c>
      <c r="U57" s="42">
        <v>0.96170886472285344</v>
      </c>
      <c r="V57" s="43">
        <f>1-U57</f>
        <v>3.829113527714656E-2</v>
      </c>
      <c r="W57" s="29">
        <f t="shared" si="45"/>
        <v>478117.59342261154</v>
      </c>
      <c r="X57" s="29">
        <f t="shared" si="36"/>
        <v>5753569.8630109262</v>
      </c>
      <c r="Y57" s="35">
        <f t="shared" si="46"/>
        <v>57.708784979244278</v>
      </c>
      <c r="Z57" s="36">
        <f t="shared" si="47"/>
        <v>8.265559456431653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6830</v>
      </c>
      <c r="E58" s="49">
        <f t="shared" si="38"/>
        <v>10</v>
      </c>
      <c r="F58" s="3">
        <f t="shared" si="39"/>
        <v>1.4641288433382138E-3</v>
      </c>
      <c r="G58" s="2">
        <v>0.5</v>
      </c>
      <c r="H58" s="3">
        <f t="shared" si="40"/>
        <v>7.2939460247994168E-3</v>
      </c>
      <c r="I58" s="3">
        <f t="shared" si="41"/>
        <v>0.99270605397520062</v>
      </c>
      <c r="J58" s="5">
        <f t="shared" si="48"/>
        <v>99161.607410726487</v>
      </c>
      <c r="K58" s="5">
        <f t="shared" si="42"/>
        <v>723.27941218618889</v>
      </c>
      <c r="L58" s="5">
        <f t="shared" si="43"/>
        <v>493999.83852316695</v>
      </c>
      <c r="M58" s="5">
        <f t="shared" si="32"/>
        <v>6080492.5219796374</v>
      </c>
      <c r="N58" s="33">
        <f t="shared" si="44"/>
        <v>61.319019333705356</v>
      </c>
      <c r="O58" s="4"/>
      <c r="Q58" s="27" t="s">
        <v>42</v>
      </c>
      <c r="R58" s="29">
        <f t="shared" si="33"/>
        <v>99161.607410726487</v>
      </c>
      <c r="S58" s="29">
        <f t="shared" si="34"/>
        <v>493999.83852316695</v>
      </c>
      <c r="T58" s="35">
        <f t="shared" si="35"/>
        <v>61.319019333705356</v>
      </c>
      <c r="U58" s="42">
        <v>0.96170886472285344</v>
      </c>
      <c r="V58" s="43">
        <f>1-U58</f>
        <v>3.829113527714656E-2</v>
      </c>
      <c r="W58" s="29">
        <f t="shared" si="45"/>
        <v>475084.02387938782</v>
      </c>
      <c r="X58" s="29">
        <f t="shared" si="36"/>
        <v>5275452.2695883149</v>
      </c>
      <c r="Y58" s="35">
        <f t="shared" si="46"/>
        <v>53.200552182836638</v>
      </c>
      <c r="Z58" s="36">
        <f t="shared" si="47"/>
        <v>8.1184671508687174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7365</v>
      </c>
      <c r="E59" s="49">
        <f t="shared" si="38"/>
        <v>11</v>
      </c>
      <c r="F59" s="3">
        <f t="shared" si="39"/>
        <v>1.493550577053632E-3</v>
      </c>
      <c r="G59" s="2">
        <v>0.5</v>
      </c>
      <c r="H59" s="3">
        <f t="shared" si="40"/>
        <v>7.4399729455529254E-3</v>
      </c>
      <c r="I59" s="3">
        <f t="shared" si="41"/>
        <v>0.99256002705444712</v>
      </c>
      <c r="J59" s="5">
        <f t="shared" si="48"/>
        <v>98438.327998540306</v>
      </c>
      <c r="K59" s="5">
        <f t="shared" si="42"/>
        <v>732.3784971146049</v>
      </c>
      <c r="L59" s="5">
        <f t="shared" si="43"/>
        <v>490360.69374991511</v>
      </c>
      <c r="M59" s="5">
        <f t="shared" si="32"/>
        <v>5586492.6834564703</v>
      </c>
      <c r="N59" s="33">
        <f t="shared" si="44"/>
        <v>56.751194347178568</v>
      </c>
      <c r="O59" s="4"/>
      <c r="Q59" s="27" t="s">
        <v>44</v>
      </c>
      <c r="R59" s="29">
        <f t="shared" si="33"/>
        <v>98438.327998540306</v>
      </c>
      <c r="S59" s="29">
        <f t="shared" si="34"/>
        <v>490360.69374991511</v>
      </c>
      <c r="T59" s="35">
        <f t="shared" si="35"/>
        <v>56.751194347178568</v>
      </c>
      <c r="U59" s="42">
        <v>0.963091689110254</v>
      </c>
      <c r="V59" s="43">
        <f t="shared" ref="V59:V72" si="49">1-U59</f>
        <v>3.6908310889745999E-2</v>
      </c>
      <c r="W59" s="29">
        <f t="shared" si="45"/>
        <v>472262.30881688173</v>
      </c>
      <c r="X59" s="29">
        <f t="shared" si="36"/>
        <v>4800368.2457089275</v>
      </c>
      <c r="Y59" s="35">
        <f t="shared" si="46"/>
        <v>48.765235486121931</v>
      </c>
      <c r="Z59" s="36">
        <f t="shared" si="47"/>
        <v>7.9859588610566377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8253</v>
      </c>
      <c r="E60" s="49">
        <f t="shared" si="38"/>
        <v>19</v>
      </c>
      <c r="F60" s="3">
        <f t="shared" si="39"/>
        <v>2.3021931418877985E-3</v>
      </c>
      <c r="G60" s="2">
        <v>0.5</v>
      </c>
      <c r="H60" s="3">
        <f t="shared" si="40"/>
        <v>1.1445093669056081E-2</v>
      </c>
      <c r="I60" s="3">
        <f t="shared" si="41"/>
        <v>0.98855490633094389</v>
      </c>
      <c r="J60" s="5">
        <f t="shared" si="48"/>
        <v>97705.949501425712</v>
      </c>
      <c r="K60" s="5">
        <f t="shared" si="42"/>
        <v>1118.2537440678807</v>
      </c>
      <c r="L60" s="5">
        <f t="shared" si="43"/>
        <v>485734.11314695887</v>
      </c>
      <c r="M60" s="5">
        <f t="shared" si="32"/>
        <v>5096131.9897065554</v>
      </c>
      <c r="N60" s="33">
        <f t="shared" si="44"/>
        <v>52.157847251995577</v>
      </c>
      <c r="O60" s="4"/>
      <c r="Q60" s="27" t="s">
        <v>46</v>
      </c>
      <c r="R60" s="29">
        <f t="shared" si="33"/>
        <v>97705.949501425712</v>
      </c>
      <c r="S60" s="29">
        <f t="shared" si="34"/>
        <v>485734.11314695887</v>
      </c>
      <c r="T60" s="35">
        <f t="shared" si="35"/>
        <v>52.157847251995577</v>
      </c>
      <c r="U60" s="42">
        <v>0.95736753435116873</v>
      </c>
      <c r="V60" s="43">
        <f t="shared" si="49"/>
        <v>4.2632465648831275E-2</v>
      </c>
      <c r="W60" s="29">
        <f t="shared" si="45"/>
        <v>465026.07025375561</v>
      </c>
      <c r="X60" s="29">
        <f t="shared" si="36"/>
        <v>4328105.9368920457</v>
      </c>
      <c r="Y60" s="35">
        <f t="shared" si="46"/>
        <v>44.297260903532703</v>
      </c>
      <c r="Z60" s="36">
        <f t="shared" si="47"/>
        <v>7.8605863484628742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7465</v>
      </c>
      <c r="E61" s="49">
        <f t="shared" si="38"/>
        <v>12</v>
      </c>
      <c r="F61" s="3">
        <f t="shared" si="39"/>
        <v>1.6075016744809109E-3</v>
      </c>
      <c r="G61" s="2">
        <v>0.5</v>
      </c>
      <c r="H61" s="3">
        <f t="shared" si="40"/>
        <v>8.0053368912608395E-3</v>
      </c>
      <c r="I61" s="3">
        <f t="shared" si="41"/>
        <v>0.99199466310873918</v>
      </c>
      <c r="J61" s="5">
        <f t="shared" si="48"/>
        <v>96587.695757357826</v>
      </c>
      <c r="K61" s="5">
        <f t="shared" si="42"/>
        <v>773.21704408825462</v>
      </c>
      <c r="L61" s="5">
        <f t="shared" si="43"/>
        <v>481005.43617656856</v>
      </c>
      <c r="M61" s="5">
        <f t="shared" si="32"/>
        <v>4610397.8765595965</v>
      </c>
      <c r="N61" s="33">
        <f t="shared" si="44"/>
        <v>47.732765963705965</v>
      </c>
      <c r="O61" s="4"/>
      <c r="Q61" s="27" t="s">
        <v>48</v>
      </c>
      <c r="R61" s="29">
        <f t="shared" si="33"/>
        <v>96587.695757357826</v>
      </c>
      <c r="S61" s="29">
        <f t="shared" si="34"/>
        <v>481005.43617656856</v>
      </c>
      <c r="T61" s="35">
        <f t="shared" si="35"/>
        <v>47.732765963705965</v>
      </c>
      <c r="U61" s="42">
        <v>0.95681081085376496</v>
      </c>
      <c r="V61" s="43">
        <f t="shared" si="49"/>
        <v>4.3189189146235041E-2</v>
      </c>
      <c r="W61" s="29">
        <f t="shared" si="45"/>
        <v>460231.20141317148</v>
      </c>
      <c r="X61" s="29">
        <f t="shared" si="36"/>
        <v>3863079.8666382898</v>
      </c>
      <c r="Y61" s="35">
        <f t="shared" si="46"/>
        <v>39.995569170041094</v>
      </c>
      <c r="Z61" s="36">
        <f t="shared" si="47"/>
        <v>7.7371967936648716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7568</v>
      </c>
      <c r="E62" s="49">
        <f t="shared" si="38"/>
        <v>19</v>
      </c>
      <c r="F62" s="3">
        <f t="shared" si="39"/>
        <v>2.5105708245243127E-3</v>
      </c>
      <c r="G62" s="2">
        <v>0.5</v>
      </c>
      <c r="H62" s="3">
        <f t="shared" si="40"/>
        <v>1.2474558466285866E-2</v>
      </c>
      <c r="I62" s="3">
        <f t="shared" si="41"/>
        <v>0.98752544153371413</v>
      </c>
      <c r="J62" s="5">
        <f t="shared" si="48"/>
        <v>95814.478713269578</v>
      </c>
      <c r="K62" s="5">
        <f t="shared" si="42"/>
        <v>1195.2433166253838</v>
      </c>
      <c r="L62" s="5">
        <f t="shared" si="43"/>
        <v>476084.28527478443</v>
      </c>
      <c r="M62" s="5">
        <f t="shared" si="32"/>
        <v>4129392.4403830278</v>
      </c>
      <c r="N62" s="33">
        <f t="shared" si="44"/>
        <v>43.097791647340436</v>
      </c>
      <c r="O62" s="4"/>
      <c r="Q62" s="27" t="s">
        <v>50</v>
      </c>
      <c r="R62" s="29">
        <f t="shared" si="33"/>
        <v>95814.478713269578</v>
      </c>
      <c r="S62" s="29">
        <f t="shared" si="34"/>
        <v>476084.28527478443</v>
      </c>
      <c r="T62" s="35">
        <f t="shared" si="35"/>
        <v>43.097791647340436</v>
      </c>
      <c r="U62" s="42">
        <v>0.94800928093814252</v>
      </c>
      <c r="V62" s="43">
        <f t="shared" si="49"/>
        <v>5.1990719061857482E-2</v>
      </c>
      <c r="W62" s="29">
        <f t="shared" si="45"/>
        <v>451332.32094929792</v>
      </c>
      <c r="X62" s="29">
        <f t="shared" si="36"/>
        <v>3402848.6652251184</v>
      </c>
      <c r="Y62" s="35">
        <f t="shared" si="46"/>
        <v>35.514973424928208</v>
      </c>
      <c r="Z62" s="36">
        <f t="shared" si="47"/>
        <v>7.5828182224122287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8687</v>
      </c>
      <c r="E63" s="49">
        <f t="shared" si="38"/>
        <v>25</v>
      </c>
      <c r="F63" s="3">
        <f t="shared" si="39"/>
        <v>2.8778634741567859E-3</v>
      </c>
      <c r="G63" s="2">
        <v>0.5</v>
      </c>
      <c r="H63" s="3">
        <f t="shared" si="40"/>
        <v>1.4286530658894795E-2</v>
      </c>
      <c r="I63" s="3">
        <f t="shared" si="41"/>
        <v>0.98571346934110515</v>
      </c>
      <c r="J63" s="5">
        <f t="shared" si="48"/>
        <v>94619.235396644188</v>
      </c>
      <c r="K63" s="5">
        <f t="shared" si="42"/>
        <v>1351.7806074153409</v>
      </c>
      <c r="L63" s="5">
        <f t="shared" si="43"/>
        <v>469716.72546468256</v>
      </c>
      <c r="M63" s="5">
        <f t="shared" si="32"/>
        <v>3653308.1551082432</v>
      </c>
      <c r="N63" s="33">
        <f t="shared" si="44"/>
        <v>38.610628587237699</v>
      </c>
      <c r="O63" s="4"/>
      <c r="Q63" s="27" t="s">
        <v>52</v>
      </c>
      <c r="R63" s="29">
        <f t="shared" si="33"/>
        <v>94619.235396644188</v>
      </c>
      <c r="S63" s="29">
        <f t="shared" si="34"/>
        <v>469716.72546468256</v>
      </c>
      <c r="T63" s="35">
        <f t="shared" si="35"/>
        <v>38.610628587237699</v>
      </c>
      <c r="U63" s="42">
        <v>0.94216194080535964</v>
      </c>
      <c r="V63" s="43">
        <f t="shared" si="49"/>
        <v>5.7838059194640357E-2</v>
      </c>
      <c r="W63" s="29">
        <f t="shared" si="45"/>
        <v>442549.22169254359</v>
      </c>
      <c r="X63" s="29">
        <f t="shared" si="36"/>
        <v>2951516.3442758205</v>
      </c>
      <c r="Y63" s="35">
        <f t="shared" si="46"/>
        <v>31.193618632649621</v>
      </c>
      <c r="Z63" s="36">
        <f t="shared" si="47"/>
        <v>7.4170099545880781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9417</v>
      </c>
      <c r="E64" s="49">
        <f t="shared" si="38"/>
        <v>49</v>
      </c>
      <c r="F64" s="3">
        <f t="shared" si="39"/>
        <v>5.2033556334289055E-3</v>
      </c>
      <c r="G64" s="2">
        <v>0.5</v>
      </c>
      <c r="H64" s="3">
        <f t="shared" si="40"/>
        <v>2.5682687771895807E-2</v>
      </c>
      <c r="I64" s="3">
        <f t="shared" si="41"/>
        <v>0.97431731222810414</v>
      </c>
      <c r="J64" s="5">
        <f t="shared" si="48"/>
        <v>93267.454789228839</v>
      </c>
      <c r="K64" s="5">
        <f t="shared" si="42"/>
        <v>2395.3589206311726</v>
      </c>
      <c r="L64" s="5">
        <f t="shared" si="43"/>
        <v>460348.87664456625</v>
      </c>
      <c r="M64" s="5">
        <f t="shared" si="32"/>
        <v>3183591.4296435607</v>
      </c>
      <c r="N64" s="33">
        <f t="shared" si="44"/>
        <v>34.134001370982233</v>
      </c>
      <c r="O64" s="4"/>
      <c r="Q64" s="27" t="s">
        <v>54</v>
      </c>
      <c r="R64" s="29">
        <f t="shared" si="33"/>
        <v>93267.454789228839</v>
      </c>
      <c r="S64" s="29">
        <f t="shared" si="34"/>
        <v>460348.87664456625</v>
      </c>
      <c r="T64" s="35">
        <f t="shared" si="35"/>
        <v>34.134001370982233</v>
      </c>
      <c r="U64" s="42">
        <v>0.92489605986448908</v>
      </c>
      <c r="V64" s="43">
        <f t="shared" si="49"/>
        <v>7.5103940135510916E-2</v>
      </c>
      <c r="W64" s="29">
        <f t="shared" si="45"/>
        <v>425774.86217160302</v>
      </c>
      <c r="X64" s="29">
        <f t="shared" si="36"/>
        <v>2508967.1225832771</v>
      </c>
      <c r="Y64" s="35">
        <f t="shared" si="46"/>
        <v>26.900778285986096</v>
      </c>
      <c r="Z64" s="36">
        <f t="shared" si="47"/>
        <v>7.233223084996137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9690</v>
      </c>
      <c r="E65" s="49">
        <f t="shared" si="38"/>
        <v>59</v>
      </c>
      <c r="F65" s="3">
        <f t="shared" si="39"/>
        <v>6.0887512899896797E-3</v>
      </c>
      <c r="G65" s="2">
        <v>0.5</v>
      </c>
      <c r="H65" s="3">
        <f t="shared" si="40"/>
        <v>2.9987293519695042E-2</v>
      </c>
      <c r="I65" s="3">
        <f t="shared" si="41"/>
        <v>0.97001270648030491</v>
      </c>
      <c r="J65" s="5">
        <f t="shared" si="48"/>
        <v>90872.095868597666</v>
      </c>
      <c r="K65" s="5">
        <f t="shared" si="42"/>
        <v>2725.0082115615055</v>
      </c>
      <c r="L65" s="5">
        <f t="shared" si="43"/>
        <v>447547.95881408453</v>
      </c>
      <c r="M65" s="5">
        <f t="shared" si="32"/>
        <v>2723242.5529989945</v>
      </c>
      <c r="N65" s="33">
        <f t="shared" si="44"/>
        <v>29.967863368495887</v>
      </c>
      <c r="O65" s="4"/>
      <c r="Q65" s="27" t="s">
        <v>56</v>
      </c>
      <c r="R65" s="29">
        <f t="shared" si="33"/>
        <v>90872.095868597666</v>
      </c>
      <c r="S65" s="29">
        <f t="shared" si="34"/>
        <v>447547.95881408453</v>
      </c>
      <c r="T65" s="35">
        <f t="shared" si="35"/>
        <v>29.967863368495887</v>
      </c>
      <c r="U65" s="42">
        <v>0.89970667843387275</v>
      </c>
      <c r="V65" s="43">
        <f t="shared" si="49"/>
        <v>0.10029332156612725</v>
      </c>
      <c r="W65" s="29">
        <f t="shared" si="45"/>
        <v>402661.88746447966</v>
      </c>
      <c r="X65" s="29">
        <f t="shared" si="36"/>
        <v>2083192.2604116742</v>
      </c>
      <c r="Y65" s="35">
        <f t="shared" si="46"/>
        <v>22.924443862547196</v>
      </c>
      <c r="Z65" s="36">
        <f t="shared" si="47"/>
        <v>7.043419505948691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8196</v>
      </c>
      <c r="E66" s="49">
        <f t="shared" si="38"/>
        <v>82</v>
      </c>
      <c r="F66" s="3">
        <f t="shared" si="39"/>
        <v>1.0004880429477794E-2</v>
      </c>
      <c r="G66" s="2">
        <v>0.5</v>
      </c>
      <c r="H66" s="3">
        <f t="shared" si="40"/>
        <v>4.8803713843590057E-2</v>
      </c>
      <c r="I66" s="3">
        <f t="shared" si="41"/>
        <v>0.95119628615640994</v>
      </c>
      <c r="J66" s="5">
        <f t="shared" si="48"/>
        <v>88147.087657036158</v>
      </c>
      <c r="K66" s="5">
        <f t="shared" si="42"/>
        <v>4301.9052421598417</v>
      </c>
      <c r="L66" s="5">
        <f t="shared" si="43"/>
        <v>429980.67517978116</v>
      </c>
      <c r="M66" s="5">
        <f t="shared" si="32"/>
        <v>2275694.5941849099</v>
      </c>
      <c r="N66" s="33">
        <f t="shared" si="44"/>
        <v>25.817013978263379</v>
      </c>
      <c r="O66" s="4"/>
      <c r="Q66" s="27" t="s">
        <v>58</v>
      </c>
      <c r="R66" s="29">
        <f t="shared" si="33"/>
        <v>88147.087657036158</v>
      </c>
      <c r="S66" s="29">
        <f t="shared" si="34"/>
        <v>429980.67517978116</v>
      </c>
      <c r="T66" s="35">
        <f t="shared" si="35"/>
        <v>25.817013978263379</v>
      </c>
      <c r="U66" s="42">
        <v>0.86438699185239576</v>
      </c>
      <c r="V66" s="43">
        <f t="shared" si="49"/>
        <v>0.13561300814760424</v>
      </c>
      <c r="W66" s="29">
        <f t="shared" si="45"/>
        <v>371669.70237331314</v>
      </c>
      <c r="X66" s="29">
        <f t="shared" si="36"/>
        <v>1680530.3729471946</v>
      </c>
      <c r="Y66" s="35">
        <f t="shared" si="46"/>
        <v>19.065069733056006</v>
      </c>
      <c r="Z66" s="36">
        <f t="shared" si="47"/>
        <v>6.7519442452073726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6508</v>
      </c>
      <c r="E67" s="49">
        <f t="shared" si="38"/>
        <v>90</v>
      </c>
      <c r="F67" s="3">
        <f t="shared" si="39"/>
        <v>1.3829133374308543E-2</v>
      </c>
      <c r="G67" s="2">
        <v>0.5</v>
      </c>
      <c r="H67" s="3">
        <f t="shared" si="40"/>
        <v>6.6834991831278778E-2</v>
      </c>
      <c r="I67" s="3">
        <f t="shared" si="41"/>
        <v>0.93316500816872128</v>
      </c>
      <c r="J67" s="5">
        <f t="shared" si="48"/>
        <v>83845.182414876312</v>
      </c>
      <c r="K67" s="5">
        <f t="shared" si="42"/>
        <v>5603.7920817903378</v>
      </c>
      <c r="L67" s="5">
        <f t="shared" si="43"/>
        <v>405216.43186990573</v>
      </c>
      <c r="M67" s="5">
        <f t="shared" si="32"/>
        <v>1845713.9190051288</v>
      </c>
      <c r="N67" s="33">
        <f t="shared" si="44"/>
        <v>22.013356830357985</v>
      </c>
      <c r="O67" s="4"/>
      <c r="Q67" s="27" t="s">
        <v>60</v>
      </c>
      <c r="R67" s="29">
        <f t="shared" si="33"/>
        <v>83845.182414876312</v>
      </c>
      <c r="S67" s="29">
        <f t="shared" si="34"/>
        <v>405216.43186990573</v>
      </c>
      <c r="T67" s="35">
        <f t="shared" si="35"/>
        <v>22.013356830357985</v>
      </c>
      <c r="U67" s="42">
        <v>0.82345390469096191</v>
      </c>
      <c r="V67" s="43">
        <f t="shared" si="49"/>
        <v>0.17654609530903809</v>
      </c>
      <c r="W67" s="29">
        <f t="shared" si="45"/>
        <v>333677.05306821299</v>
      </c>
      <c r="X67" s="29">
        <f t="shared" si="36"/>
        <v>1308860.6705738814</v>
      </c>
      <c r="Y67" s="35">
        <f t="shared" si="46"/>
        <v>15.610445739118047</v>
      </c>
      <c r="Z67" s="36">
        <f t="shared" si="47"/>
        <v>6.4029110912399378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4478</v>
      </c>
      <c r="E68" s="49">
        <f t="shared" si="38"/>
        <v>95</v>
      </c>
      <c r="F68" s="3">
        <f t="shared" si="39"/>
        <v>2.121482804823582E-2</v>
      </c>
      <c r="G68" s="2">
        <v>0.5</v>
      </c>
      <c r="H68" s="3">
        <f t="shared" si="40"/>
        <v>0.10073162973173577</v>
      </c>
      <c r="I68" s="3">
        <f t="shared" si="41"/>
        <v>0.89926837026826423</v>
      </c>
      <c r="J68" s="5">
        <f t="shared" si="48"/>
        <v>78241.390333085976</v>
      </c>
      <c r="K68" s="5">
        <f t="shared" si="42"/>
        <v>7881.3827607286275</v>
      </c>
      <c r="L68" s="5">
        <f t="shared" si="43"/>
        <v>371503.49476360832</v>
      </c>
      <c r="M68" s="5">
        <f t="shared" si="32"/>
        <v>1440497.4871352231</v>
      </c>
      <c r="N68" s="33">
        <f t="shared" si="44"/>
        <v>18.410939286773885</v>
      </c>
      <c r="O68" s="4"/>
      <c r="Q68" s="27" t="s">
        <v>62</v>
      </c>
      <c r="R68" s="29">
        <f t="shared" si="33"/>
        <v>78241.390333085976</v>
      </c>
      <c r="S68" s="29">
        <f t="shared" si="34"/>
        <v>371503.49476360832</v>
      </c>
      <c r="T68" s="35">
        <f t="shared" si="35"/>
        <v>18.410939286773885</v>
      </c>
      <c r="U68" s="42">
        <v>0.7557222850963411</v>
      </c>
      <c r="V68" s="43">
        <f t="shared" si="49"/>
        <v>0.2442777149036589</v>
      </c>
      <c r="W68" s="29">
        <f t="shared" si="45"/>
        <v>280753.46998403064</v>
      </c>
      <c r="X68" s="29">
        <f t="shared" si="36"/>
        <v>975183.61750566843</v>
      </c>
      <c r="Y68" s="35">
        <f t="shared" si="46"/>
        <v>12.463781808505159</v>
      </c>
      <c r="Z68" s="36">
        <f t="shared" si="47"/>
        <v>5.9471574782687266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3402</v>
      </c>
      <c r="E69" s="49">
        <f t="shared" si="38"/>
        <v>98</v>
      </c>
      <c r="F69" s="3">
        <f t="shared" si="39"/>
        <v>2.8806584362139918E-2</v>
      </c>
      <c r="G69" s="2">
        <v>0.5</v>
      </c>
      <c r="H69" s="3">
        <f t="shared" si="40"/>
        <v>0.1343570057581574</v>
      </c>
      <c r="I69" s="3">
        <f t="shared" si="41"/>
        <v>0.86564299424184266</v>
      </c>
      <c r="J69" s="5">
        <f t="shared" si="48"/>
        <v>70360.007572357354</v>
      </c>
      <c r="K69" s="5">
        <f t="shared" si="42"/>
        <v>9453.3599425432149</v>
      </c>
      <c r="L69" s="5">
        <f t="shared" si="43"/>
        <v>328166.63800542877</v>
      </c>
      <c r="M69" s="5">
        <f t="shared" si="32"/>
        <v>1068993.9923716148</v>
      </c>
      <c r="N69" s="33">
        <f t="shared" si="44"/>
        <v>15.19320462369585</v>
      </c>
      <c r="O69" s="4"/>
      <c r="Q69" s="27" t="s">
        <v>64</v>
      </c>
      <c r="R69" s="29">
        <f t="shared" si="33"/>
        <v>70360.007572357354</v>
      </c>
      <c r="S69" s="29">
        <f t="shared" si="34"/>
        <v>328166.63800542877</v>
      </c>
      <c r="T69" s="35">
        <f t="shared" si="35"/>
        <v>15.19320462369585</v>
      </c>
      <c r="U69" s="42">
        <v>0.69850988448397933</v>
      </c>
      <c r="V69" s="43">
        <f t="shared" si="49"/>
        <v>0.30149011551602067</v>
      </c>
      <c r="W69" s="29">
        <f t="shared" si="45"/>
        <v>229227.64040466791</v>
      </c>
      <c r="X69" s="29">
        <f t="shared" si="36"/>
        <v>694430.14752163785</v>
      </c>
      <c r="Y69" s="35">
        <f t="shared" si="46"/>
        <v>9.8696713016623043</v>
      </c>
      <c r="Z69" s="36">
        <f t="shared" si="47"/>
        <v>5.3235333220335459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2174</v>
      </c>
      <c r="E70" s="49">
        <f t="shared" si="38"/>
        <v>95</v>
      </c>
      <c r="F70" s="3">
        <f t="shared" si="39"/>
        <v>4.3698252069917204E-2</v>
      </c>
      <c r="G70" s="2">
        <v>0.5</v>
      </c>
      <c r="H70" s="3">
        <f t="shared" si="40"/>
        <v>0.19697283848227243</v>
      </c>
      <c r="I70" s="3">
        <f t="shared" si="41"/>
        <v>0.80302716151772757</v>
      </c>
      <c r="J70" s="5">
        <f t="shared" si="48"/>
        <v>60906.647629814142</v>
      </c>
      <c r="K70" s="5">
        <f t="shared" si="42"/>
        <v>11996.955266084062</v>
      </c>
      <c r="L70" s="5">
        <f t="shared" si="43"/>
        <v>274540.84998386051</v>
      </c>
      <c r="M70" s="5">
        <f t="shared" si="32"/>
        <v>740827.35436618607</v>
      </c>
      <c r="N70" s="33">
        <f t="shared" si="44"/>
        <v>12.163325075267268</v>
      </c>
      <c r="O70" s="4"/>
      <c r="Q70" s="27" t="s">
        <v>66</v>
      </c>
      <c r="R70" s="29">
        <f t="shared" si="33"/>
        <v>60906.647629814142</v>
      </c>
      <c r="S70" s="29">
        <f t="shared" si="34"/>
        <v>274540.84998386051</v>
      </c>
      <c r="T70" s="35">
        <f t="shared" si="35"/>
        <v>12.163325075267268</v>
      </c>
      <c r="U70" s="42">
        <v>0.67065690345363116</v>
      </c>
      <c r="V70" s="43">
        <f t="shared" si="49"/>
        <v>0.32934309654636884</v>
      </c>
      <c r="W70" s="29">
        <f t="shared" si="45"/>
        <v>184122.71632170377</v>
      </c>
      <c r="X70" s="29">
        <f t="shared" si="36"/>
        <v>465202.50711696991</v>
      </c>
      <c r="Y70" s="35">
        <f t="shared" si="46"/>
        <v>7.6379594875166088</v>
      </c>
      <c r="Z70" s="36">
        <f t="shared" si="47"/>
        <v>4.5253655877506596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si="37"/>
        <v>1293</v>
      </c>
      <c r="E71" s="49">
        <f t="shared" ref="E71:E72" si="50">E21+E46</f>
        <v>81</v>
      </c>
      <c r="F71" s="3">
        <f t="shared" si="39"/>
        <v>6.2645011600928072E-2</v>
      </c>
      <c r="G71" s="2">
        <v>0.5</v>
      </c>
      <c r="H71" s="3">
        <f t="shared" si="40"/>
        <v>0.27081243731193577</v>
      </c>
      <c r="I71" s="3">
        <f t="shared" si="41"/>
        <v>0.72918756268806417</v>
      </c>
      <c r="J71" s="5">
        <f t="shared" si="48"/>
        <v>48909.692363730079</v>
      </c>
      <c r="K71" s="5">
        <f t="shared" si="42"/>
        <v>13245.352997198715</v>
      </c>
      <c r="L71" s="5">
        <f t="shared" si="43"/>
        <v>211435.07932565361</v>
      </c>
      <c r="M71" s="5">
        <f>L71+M72</f>
        <v>466286.50438232563</v>
      </c>
      <c r="N71" s="33">
        <f t="shared" si="44"/>
        <v>9.53362169842862</v>
      </c>
      <c r="O71" s="4"/>
      <c r="Q71" s="27" t="s">
        <v>68</v>
      </c>
      <c r="R71" s="29">
        <f t="shared" si="33"/>
        <v>48909.692363730079</v>
      </c>
      <c r="S71" s="29">
        <f t="shared" si="34"/>
        <v>211435.07932565361</v>
      </c>
      <c r="T71" s="35">
        <f t="shared" si="35"/>
        <v>9.53362169842862</v>
      </c>
      <c r="U71" s="42">
        <v>0.63527807449444496</v>
      </c>
      <c r="V71" s="43">
        <f t="shared" si="49"/>
        <v>0.36472192550555504</v>
      </c>
      <c r="W71" s="29">
        <f t="shared" si="45"/>
        <v>134320.07007458145</v>
      </c>
      <c r="X71" s="29">
        <f>X72+W71</f>
        <v>281079.79079526616</v>
      </c>
      <c r="Y71" s="35">
        <f t="shared" si="46"/>
        <v>5.7469138980662713</v>
      </c>
      <c r="Z71" s="36">
        <f t="shared" si="47"/>
        <v>3.7867078003623487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37"/>
        <v>1029</v>
      </c>
      <c r="E72" s="50">
        <f t="shared" si="50"/>
        <v>144</v>
      </c>
      <c r="F72" s="17">
        <f t="shared" si="39"/>
        <v>0.13994169096209913</v>
      </c>
      <c r="G72" s="12"/>
      <c r="H72" s="17">
        <v>1</v>
      </c>
      <c r="I72" s="17">
        <f t="shared" si="41"/>
        <v>0</v>
      </c>
      <c r="J72" s="21">
        <f t="shared" si="48"/>
        <v>35664.339366531363</v>
      </c>
      <c r="K72" s="21">
        <f t="shared" si="42"/>
        <v>35664.339366531363</v>
      </c>
      <c r="L72" s="21">
        <f>K72/F72</f>
        <v>254851.42505667201</v>
      </c>
      <c r="M72" s="21">
        <f>L72</f>
        <v>254851.42505667201</v>
      </c>
      <c r="N72" s="34">
        <f t="shared" si="44"/>
        <v>7.145833333333333</v>
      </c>
      <c r="O72" s="4"/>
      <c r="Q72" s="30" t="s">
        <v>69</v>
      </c>
      <c r="R72" s="31">
        <f t="shared" si="33"/>
        <v>35664.339366531363</v>
      </c>
      <c r="S72" s="31">
        <f t="shared" si="34"/>
        <v>254851.42505667201</v>
      </c>
      <c r="T72" s="38">
        <f t="shared" si="35"/>
        <v>7.145833333333333</v>
      </c>
      <c r="U72" s="44">
        <v>0.57586384179742911</v>
      </c>
      <c r="V72" s="45">
        <f t="shared" si="49"/>
        <v>0.42413615820257089</v>
      </c>
      <c r="W72" s="31">
        <f t="shared" si="45"/>
        <v>146759.72072068474</v>
      </c>
      <c r="X72" s="31">
        <f>W72</f>
        <v>146759.72072068474</v>
      </c>
      <c r="Y72" s="38">
        <f t="shared" si="46"/>
        <v>4.1150270361774623</v>
      </c>
      <c r="Z72" s="37">
        <f t="shared" si="47"/>
        <v>3.0308062971558707</v>
      </c>
    </row>
    <row r="73" spans="1:26" s="2" customFormat="1" ht="13.2">
      <c r="B73" s="2" t="s">
        <v>70</v>
      </c>
      <c r="D73" s="25">
        <f>SUM(D54:D72)</f>
        <v>109811</v>
      </c>
      <c r="E73" s="25">
        <f>SUM(E54:E72)</f>
        <v>899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72.837458802642388</v>
      </c>
      <c r="F78" s="55">
        <f>$Y$4</f>
        <v>65.945796781525601</v>
      </c>
      <c r="G78" s="55">
        <f>E78-F78</f>
        <v>6.8916620211167867</v>
      </c>
    </row>
    <row r="79" spans="1:26" s="52" customFormat="1" ht="17.399999999999999">
      <c r="C79" s="53" t="s">
        <v>85</v>
      </c>
      <c r="D79" s="54">
        <v>0</v>
      </c>
      <c r="E79" s="55">
        <f>$N$29</f>
        <v>78.958355323365765</v>
      </c>
      <c r="F79" s="55">
        <f>$Y$29</f>
        <v>69.860064099230371</v>
      </c>
      <c r="G79" s="55">
        <f t="shared" ref="G79:G80" si="51">E79-F79</f>
        <v>9.0982912241353944</v>
      </c>
    </row>
    <row r="80" spans="1:26" s="52" customFormat="1" ht="17.399999999999999">
      <c r="C80" s="53" t="s">
        <v>86</v>
      </c>
      <c r="D80" s="54">
        <v>0</v>
      </c>
      <c r="E80" s="55">
        <f>$N$54</f>
        <v>75.75553529959322</v>
      </c>
      <c r="F80" s="55">
        <f>$Y$54</f>
        <v>67.132656942638619</v>
      </c>
      <c r="G80" s="55">
        <f t="shared" si="51"/>
        <v>8.622878356954601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53" workbookViewId="0">
      <selection activeCell="D54" sqref="D54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>
      <c r="A4" s="2">
        <v>1</v>
      </c>
      <c r="B4" s="1">
        <v>0</v>
      </c>
      <c r="C4" s="1">
        <v>1</v>
      </c>
      <c r="D4">
        <v>438</v>
      </c>
      <c r="E4">
        <v>3</v>
      </c>
      <c r="F4" s="3">
        <f>E4/D4</f>
        <v>6.8493150684931503E-3</v>
      </c>
      <c r="G4" s="2">
        <v>0.3</v>
      </c>
      <c r="H4" s="18">
        <f>C4*F4/(1+(1-G4)*C4*F4)</f>
        <v>6.8166325835037492E-3</v>
      </c>
      <c r="I4" s="18">
        <f>1-H4</f>
        <v>0.99318336741649627</v>
      </c>
      <c r="J4" s="41">
        <v>100000</v>
      </c>
      <c r="K4" s="20">
        <f>J4*H4</f>
        <v>681.66325835037492</v>
      </c>
      <c r="L4" s="20">
        <f>C4*(J5+G4*K4)</f>
        <v>99522.83571915474</v>
      </c>
      <c r="M4" s="5">
        <f t="shared" ref="M4:M20" si="0">L4+M5</f>
        <v>7105161.2708132388</v>
      </c>
      <c r="N4" s="32">
        <f>M4/J4</f>
        <v>71.051612708132382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99522.83571915474</v>
      </c>
      <c r="T4" s="35">
        <f t="shared" ref="T4:T22" si="3">N4</f>
        <v>71.051612708132382</v>
      </c>
      <c r="U4" s="42">
        <v>0.96680194174873568</v>
      </c>
      <c r="V4" s="43">
        <f>1-U4</f>
        <v>3.3198058251264317E-2</v>
      </c>
      <c r="W4" s="29">
        <f>S4*U4</f>
        <v>96218.870821619232</v>
      </c>
      <c r="X4" s="29">
        <f t="shared" ref="X4:X20" si="4">X5+W4</f>
        <v>6469412.809009036</v>
      </c>
      <c r="Y4" s="40">
        <f>X4/R4</f>
        <v>64.694128090090359</v>
      </c>
      <c r="Z4" s="36">
        <f>T4-Y4</f>
        <v>6.3574846180420224</v>
      </c>
    </row>
    <row r="5" spans="1:26" s="2" customFormat="1">
      <c r="A5" s="2">
        <v>2</v>
      </c>
      <c r="B5" s="1" t="s">
        <v>35</v>
      </c>
      <c r="C5" s="1">
        <v>4</v>
      </c>
      <c r="D5">
        <v>1919</v>
      </c>
      <c r="E5">
        <v>2</v>
      </c>
      <c r="F5" s="3">
        <f t="shared" ref="F5:F22" si="5">E5/D5</f>
        <v>1.0422094841063053E-3</v>
      </c>
      <c r="G5" s="2">
        <v>0.4</v>
      </c>
      <c r="H5" s="3">
        <f t="shared" ref="H5:H21" si="6">C5*F5/(1+(1-G5)*C5*F5)</f>
        <v>4.1584364279031076E-3</v>
      </c>
      <c r="I5" s="3">
        <f t="shared" ref="I5:I22" si="7">1-H5</f>
        <v>0.99584156357209686</v>
      </c>
      <c r="J5" s="5">
        <f>I4*J4</f>
        <v>99318.336741649633</v>
      </c>
      <c r="K5" s="5">
        <f t="shared" ref="K5:K22" si="8">J5*H5</f>
        <v>413.00898946522346</v>
      </c>
      <c r="L5" s="5">
        <f t="shared" ref="L5:L21" si="9">C5*(J6+G5*K5)</f>
        <v>396282.12539188197</v>
      </c>
      <c r="M5" s="5">
        <f t="shared" si="0"/>
        <v>7005638.4350940837</v>
      </c>
      <c r="N5" s="33">
        <f t="shared" ref="N5:N22" si="10">M5/J5</f>
        <v>70.537210599059847</v>
      </c>
      <c r="O5" s="4"/>
      <c r="Q5" s="27" t="s">
        <v>36</v>
      </c>
      <c r="R5" s="29">
        <f t="shared" si="1"/>
        <v>99318.336741649633</v>
      </c>
      <c r="S5" s="29">
        <f t="shared" si="2"/>
        <v>396282.12539188197</v>
      </c>
      <c r="T5" s="35">
        <f t="shared" si="3"/>
        <v>70.537210599059847</v>
      </c>
      <c r="U5" s="42">
        <v>0.96680194174873568</v>
      </c>
      <c r="V5" s="43">
        <f>1-U5</f>
        <v>3.3198058251264317E-2</v>
      </c>
      <c r="W5" s="29">
        <f t="shared" ref="W5:W22" si="11">S5*U5</f>
        <v>383126.32830918743</v>
      </c>
      <c r="X5" s="29">
        <f t="shared" si="4"/>
        <v>6373193.9381874166</v>
      </c>
      <c r="Y5" s="35">
        <f t="shared" ref="Y5:Y22" si="12">X5/R5</f>
        <v>64.169358320665339</v>
      </c>
      <c r="Z5" s="36">
        <f t="shared" ref="Z5:Z22" si="13">T5-Y5</f>
        <v>6.3678522783945084</v>
      </c>
    </row>
    <row r="6" spans="1:26" s="2" customFormat="1">
      <c r="A6" s="2">
        <v>3</v>
      </c>
      <c r="B6" s="1" t="s">
        <v>37</v>
      </c>
      <c r="C6" s="1">
        <v>5</v>
      </c>
      <c r="D6">
        <v>2915</v>
      </c>
      <c r="E6">
        <v>1</v>
      </c>
      <c r="F6" s="3">
        <f t="shared" si="5"/>
        <v>3.4305317324185246E-4</v>
      </c>
      <c r="G6" s="2">
        <v>0.5</v>
      </c>
      <c r="H6" s="3">
        <f t="shared" si="6"/>
        <v>1.7137960582690659E-3</v>
      </c>
      <c r="I6" s="3">
        <f t="shared" si="7"/>
        <v>0.99828620394173095</v>
      </c>
      <c r="J6" s="5">
        <f t="shared" ref="J6:J22" si="14">I5*J5</f>
        <v>98905.327752184399</v>
      </c>
      <c r="K6" s="5">
        <f t="shared" si="8"/>
        <v>169.50356084350366</v>
      </c>
      <c r="L6" s="5">
        <f t="shared" si="9"/>
        <v>494102.87985881325</v>
      </c>
      <c r="M6" s="5">
        <f t="shared" si="0"/>
        <v>6609356.3097022017</v>
      </c>
      <c r="N6" s="33">
        <f t="shared" si="10"/>
        <v>66.825078688000502</v>
      </c>
      <c r="O6" s="4"/>
      <c r="Q6" s="27" t="s">
        <v>38</v>
      </c>
      <c r="R6" s="29">
        <f t="shared" si="1"/>
        <v>98905.327752184399</v>
      </c>
      <c r="S6" s="29">
        <f t="shared" si="2"/>
        <v>494102.87985881325</v>
      </c>
      <c r="T6" s="35">
        <f t="shared" si="3"/>
        <v>66.825078688000502</v>
      </c>
      <c r="U6" s="42">
        <v>0.96680194174873568</v>
      </c>
      <c r="V6" s="43">
        <f>1-U6</f>
        <v>3.3198058251264317E-2</v>
      </c>
      <c r="W6" s="29">
        <f t="shared" si="11"/>
        <v>477699.62367114291</v>
      </c>
      <c r="X6" s="29">
        <f t="shared" si="4"/>
        <v>5990067.609878229</v>
      </c>
      <c r="Y6" s="35">
        <f t="shared" si="12"/>
        <v>60.563649562810674</v>
      </c>
      <c r="Z6" s="36">
        <f t="shared" si="13"/>
        <v>6.261429125189828</v>
      </c>
    </row>
    <row r="7" spans="1:26" s="2" customFormat="1">
      <c r="A7" s="2">
        <v>4</v>
      </c>
      <c r="B7" s="1" t="s">
        <v>39</v>
      </c>
      <c r="C7" s="1">
        <v>5</v>
      </c>
      <c r="D7">
        <v>3370</v>
      </c>
      <c r="E7">
        <v>2</v>
      </c>
      <c r="F7" s="3">
        <f t="shared" si="5"/>
        <v>5.9347181008902075E-4</v>
      </c>
      <c r="G7" s="2">
        <v>0.5</v>
      </c>
      <c r="H7" s="3">
        <f t="shared" si="6"/>
        <v>2.9629629629629628E-3</v>
      </c>
      <c r="I7" s="3">
        <f t="shared" si="7"/>
        <v>0.99703703703703705</v>
      </c>
      <c r="J7" s="5">
        <f t="shared" si="14"/>
        <v>98735.8241913409</v>
      </c>
      <c r="K7" s="5">
        <f t="shared" si="8"/>
        <v>292.55059019656562</v>
      </c>
      <c r="L7" s="5">
        <f t="shared" si="9"/>
        <v>492947.7444812131</v>
      </c>
      <c r="M7" s="5">
        <f t="shared" si="0"/>
        <v>6115253.4298433885</v>
      </c>
      <c r="N7" s="33">
        <f t="shared" si="10"/>
        <v>61.935508007636543</v>
      </c>
      <c r="O7" s="4"/>
      <c r="Q7" s="27" t="s">
        <v>40</v>
      </c>
      <c r="R7" s="29">
        <f t="shared" si="1"/>
        <v>98735.8241913409</v>
      </c>
      <c r="S7" s="29">
        <f t="shared" si="2"/>
        <v>492947.7444812131</v>
      </c>
      <c r="T7" s="35">
        <f t="shared" si="3"/>
        <v>61.935508007636543</v>
      </c>
      <c r="U7" s="42">
        <v>0.96680194174873568</v>
      </c>
      <c r="V7" s="43">
        <f>1-U7</f>
        <v>3.3198058251264317E-2</v>
      </c>
      <c r="W7" s="29">
        <f t="shared" si="11"/>
        <v>476582.83654509642</v>
      </c>
      <c r="X7" s="29">
        <f t="shared" si="4"/>
        <v>5512367.9862070857</v>
      </c>
      <c r="Y7" s="35">
        <f t="shared" si="12"/>
        <v>55.82946242009006</v>
      </c>
      <c r="Z7" s="36">
        <f t="shared" si="13"/>
        <v>6.1060455875464825</v>
      </c>
    </row>
    <row r="8" spans="1:26" s="2" customFormat="1">
      <c r="A8" s="2">
        <v>5</v>
      </c>
      <c r="B8" s="1" t="s">
        <v>41</v>
      </c>
      <c r="C8" s="1">
        <v>5</v>
      </c>
      <c r="D8">
        <v>3472</v>
      </c>
      <c r="E8">
        <v>5</v>
      </c>
      <c r="F8" s="3">
        <f t="shared" si="5"/>
        <v>1.4400921658986176E-3</v>
      </c>
      <c r="G8" s="2">
        <v>0.5</v>
      </c>
      <c r="H8" s="3">
        <f t="shared" si="6"/>
        <v>7.1746305065289147E-3</v>
      </c>
      <c r="I8" s="3">
        <f t="shared" si="7"/>
        <v>0.99282536949347111</v>
      </c>
      <c r="J8" s="5">
        <f t="shared" si="14"/>
        <v>98443.273601144334</v>
      </c>
      <c r="K8" s="5">
        <f t="shared" si="8"/>
        <v>706.29411394134274</v>
      </c>
      <c r="L8" s="5">
        <f t="shared" si="9"/>
        <v>490450.63272086834</v>
      </c>
      <c r="M8" s="5">
        <f t="shared" si="0"/>
        <v>5622305.6853621751</v>
      </c>
      <c r="N8" s="33">
        <f t="shared" si="10"/>
        <v>57.112136560408125</v>
      </c>
      <c r="O8" s="4"/>
      <c r="Q8" s="27" t="s">
        <v>42</v>
      </c>
      <c r="R8" s="29">
        <f t="shared" si="1"/>
        <v>98443.273601144334</v>
      </c>
      <c r="S8" s="29">
        <f t="shared" si="2"/>
        <v>490450.63272086834</v>
      </c>
      <c r="T8" s="35">
        <f t="shared" si="3"/>
        <v>57.112136560408125</v>
      </c>
      <c r="U8" s="42">
        <v>0.96680194174873568</v>
      </c>
      <c r="V8" s="43">
        <f>1-U8</f>
        <v>3.3198058251264317E-2</v>
      </c>
      <c r="W8" s="29">
        <f t="shared" si="11"/>
        <v>474168.62404643151</v>
      </c>
      <c r="X8" s="29">
        <f t="shared" si="4"/>
        <v>5035785.149661989</v>
      </c>
      <c r="Y8" s="35">
        <f t="shared" si="12"/>
        <v>51.154182154335139</v>
      </c>
      <c r="Z8" s="36">
        <f t="shared" si="13"/>
        <v>5.9579544060729859</v>
      </c>
    </row>
    <row r="9" spans="1:26" s="2" customFormat="1">
      <c r="A9" s="2">
        <v>6</v>
      </c>
      <c r="B9" s="1" t="s">
        <v>43</v>
      </c>
      <c r="C9" s="1">
        <v>5</v>
      </c>
      <c r="D9">
        <v>3567</v>
      </c>
      <c r="E9">
        <v>8</v>
      </c>
      <c r="F9" s="3">
        <f t="shared" si="5"/>
        <v>2.2427810485001402E-3</v>
      </c>
      <c r="G9" s="2">
        <v>0.5</v>
      </c>
      <c r="H9" s="3">
        <f t="shared" si="6"/>
        <v>1.1151379983272931E-2</v>
      </c>
      <c r="I9" s="3">
        <f t="shared" si="7"/>
        <v>0.98884862001672702</v>
      </c>
      <c r="J9" s="5">
        <f t="shared" si="14"/>
        <v>97736.979487202989</v>
      </c>
      <c r="K9" s="5">
        <f t="shared" si="8"/>
        <v>1089.9021966791524</v>
      </c>
      <c r="L9" s="5">
        <f t="shared" si="9"/>
        <v>485960.14194431703</v>
      </c>
      <c r="M9" s="5">
        <f t="shared" si="0"/>
        <v>5131855.052641307</v>
      </c>
      <c r="N9" s="33">
        <f t="shared" si="10"/>
        <v>52.506789953675998</v>
      </c>
      <c r="O9" s="4"/>
      <c r="Q9" s="27" t="s">
        <v>44</v>
      </c>
      <c r="R9" s="29">
        <f t="shared" si="1"/>
        <v>97736.979487202989</v>
      </c>
      <c r="S9" s="29">
        <f t="shared" si="2"/>
        <v>485960.14194431703</v>
      </c>
      <c r="T9" s="35">
        <f t="shared" si="3"/>
        <v>52.506789953675998</v>
      </c>
      <c r="U9" s="42">
        <v>0.9555940589531835</v>
      </c>
      <c r="V9" s="43">
        <f t="shared" ref="V9:V22" si="15">1-U9</f>
        <v>4.4405941046816499E-2</v>
      </c>
      <c r="W9" s="29">
        <f t="shared" si="11"/>
        <v>464380.62453003513</v>
      </c>
      <c r="X9" s="29">
        <f t="shared" si="4"/>
        <v>4561616.5256155571</v>
      </c>
      <c r="Y9" s="35">
        <f t="shared" si="12"/>
        <v>46.672370576101379</v>
      </c>
      <c r="Z9" s="36">
        <f t="shared" si="13"/>
        <v>5.8344193775746191</v>
      </c>
    </row>
    <row r="10" spans="1:26" s="2" customFormat="1">
      <c r="A10" s="2">
        <v>7</v>
      </c>
      <c r="B10" s="1" t="s">
        <v>45</v>
      </c>
      <c r="C10" s="1">
        <v>5</v>
      </c>
      <c r="D10">
        <v>4205</v>
      </c>
      <c r="E10">
        <v>10</v>
      </c>
      <c r="F10" s="3">
        <f t="shared" si="5"/>
        <v>2.3781212841854932E-3</v>
      </c>
      <c r="G10" s="2">
        <v>0.5</v>
      </c>
      <c r="H10" s="3">
        <f t="shared" si="6"/>
        <v>1.1820330969267139E-2</v>
      </c>
      <c r="I10" s="3">
        <f t="shared" si="7"/>
        <v>0.98817966903073284</v>
      </c>
      <c r="J10" s="5">
        <f t="shared" si="14"/>
        <v>96647.077290523826</v>
      </c>
      <c r="K10" s="5">
        <f t="shared" si="8"/>
        <v>1142.4004407863335</v>
      </c>
      <c r="L10" s="5">
        <f t="shared" si="9"/>
        <v>480379.38535065326</v>
      </c>
      <c r="M10" s="5">
        <f t="shared" si="0"/>
        <v>4645894.9106969899</v>
      </c>
      <c r="N10" s="33">
        <f t="shared" si="10"/>
        <v>48.070723305282158</v>
      </c>
      <c r="O10" s="4"/>
      <c r="Q10" s="27" t="s">
        <v>46</v>
      </c>
      <c r="R10" s="29">
        <f t="shared" si="1"/>
        <v>96647.077290523826</v>
      </c>
      <c r="S10" s="29">
        <f t="shared" si="2"/>
        <v>480379.38535065326</v>
      </c>
      <c r="T10" s="35">
        <f t="shared" si="3"/>
        <v>48.070723305282158</v>
      </c>
      <c r="U10" s="42">
        <v>0.96363095511775332</v>
      </c>
      <c r="V10" s="43">
        <f t="shared" si="15"/>
        <v>3.6369044882246682E-2</v>
      </c>
      <c r="W10" s="29">
        <f t="shared" si="11"/>
        <v>462908.44592432928</v>
      </c>
      <c r="X10" s="29">
        <f t="shared" si="4"/>
        <v>4097235.9010855216</v>
      </c>
      <c r="Y10" s="35">
        <f t="shared" si="12"/>
        <v>42.393790023976777</v>
      </c>
      <c r="Z10" s="36">
        <f t="shared" si="13"/>
        <v>5.6769332813053808</v>
      </c>
    </row>
    <row r="11" spans="1:26" s="2" customFormat="1">
      <c r="A11" s="2">
        <v>8</v>
      </c>
      <c r="B11" s="1" t="s">
        <v>47</v>
      </c>
      <c r="C11" s="1">
        <v>5</v>
      </c>
      <c r="D11">
        <v>4014</v>
      </c>
      <c r="E11">
        <v>9</v>
      </c>
      <c r="F11" s="3">
        <f t="shared" si="5"/>
        <v>2.242152466367713E-3</v>
      </c>
      <c r="G11" s="2">
        <v>0.5</v>
      </c>
      <c r="H11" s="3">
        <f t="shared" si="6"/>
        <v>1.1148272017837234E-2</v>
      </c>
      <c r="I11" s="3">
        <f t="shared" si="7"/>
        <v>0.98885172798216281</v>
      </c>
      <c r="J11" s="5">
        <f t="shared" si="14"/>
        <v>95504.676849737487</v>
      </c>
      <c r="K11" s="5">
        <f t="shared" si="8"/>
        <v>1064.7121164965158</v>
      </c>
      <c r="L11" s="5">
        <f t="shared" si="9"/>
        <v>474861.60395744618</v>
      </c>
      <c r="M11" s="5">
        <f t="shared" si="0"/>
        <v>4165515.5253463369</v>
      </c>
      <c r="N11" s="33">
        <f t="shared" si="10"/>
        <v>43.615827651039126</v>
      </c>
      <c r="O11" s="4"/>
      <c r="Q11" s="27" t="s">
        <v>48</v>
      </c>
      <c r="R11" s="29">
        <f t="shared" si="1"/>
        <v>95504.676849737487</v>
      </c>
      <c r="S11" s="29">
        <f t="shared" si="2"/>
        <v>474861.60395744618</v>
      </c>
      <c r="T11" s="35">
        <f t="shared" si="3"/>
        <v>43.615827651039126</v>
      </c>
      <c r="U11" s="42">
        <v>0.96005435016735896</v>
      </c>
      <c r="V11" s="43">
        <f t="shared" si="15"/>
        <v>3.9945649832641039E-2</v>
      </c>
      <c r="W11" s="29">
        <f t="shared" si="11"/>
        <v>455892.94860679575</v>
      </c>
      <c r="X11" s="29">
        <f t="shared" si="4"/>
        <v>3634327.4551611925</v>
      </c>
      <c r="Y11" s="35">
        <f t="shared" si="12"/>
        <v>38.053921284705986</v>
      </c>
      <c r="Z11" s="36">
        <f t="shared" si="13"/>
        <v>5.5619063663331403</v>
      </c>
    </row>
    <row r="12" spans="1:26" s="2" customFormat="1">
      <c r="A12" s="2">
        <v>9</v>
      </c>
      <c r="B12" s="1" t="s">
        <v>49</v>
      </c>
      <c r="C12" s="1">
        <v>5</v>
      </c>
      <c r="D12">
        <v>3778</v>
      </c>
      <c r="E12">
        <v>13</v>
      </c>
      <c r="F12" s="3">
        <f t="shared" si="5"/>
        <v>3.4409740603493911E-3</v>
      </c>
      <c r="G12" s="2">
        <v>0.5</v>
      </c>
      <c r="H12" s="3">
        <f t="shared" si="6"/>
        <v>1.7058128854481037E-2</v>
      </c>
      <c r="I12" s="3">
        <f t="shared" si="7"/>
        <v>0.98294187114551901</v>
      </c>
      <c r="J12" s="5">
        <f t="shared" si="14"/>
        <v>94439.96473324098</v>
      </c>
      <c r="K12" s="5">
        <f t="shared" si="8"/>
        <v>1610.9690874322696</v>
      </c>
      <c r="L12" s="5">
        <f t="shared" si="9"/>
        <v>468172.40094762424</v>
      </c>
      <c r="M12" s="5">
        <f t="shared" si="0"/>
        <v>3690653.9213888906</v>
      </c>
      <c r="N12" s="33">
        <f t="shared" si="10"/>
        <v>39.079365730532238</v>
      </c>
      <c r="O12" s="4"/>
      <c r="Q12" s="27" t="s">
        <v>50</v>
      </c>
      <c r="R12" s="29">
        <f t="shared" si="1"/>
        <v>94439.96473324098</v>
      </c>
      <c r="S12" s="29">
        <f t="shared" si="2"/>
        <v>468172.40094762424</v>
      </c>
      <c r="T12" s="35">
        <f t="shared" si="3"/>
        <v>39.079365730532238</v>
      </c>
      <c r="U12" s="42">
        <v>0.94127750867207383</v>
      </c>
      <c r="V12" s="43">
        <f t="shared" si="15"/>
        <v>5.8722491327926174E-2</v>
      </c>
      <c r="W12" s="29">
        <f t="shared" si="11"/>
        <v>440680.151193003</v>
      </c>
      <c r="X12" s="29">
        <f t="shared" si="4"/>
        <v>3178434.5065543968</v>
      </c>
      <c r="Y12" s="35">
        <f t="shared" si="12"/>
        <v>33.655608783128351</v>
      </c>
      <c r="Z12" s="36">
        <f t="shared" si="13"/>
        <v>5.4237569474038878</v>
      </c>
    </row>
    <row r="13" spans="1:26" s="2" customFormat="1">
      <c r="A13" s="2">
        <v>10</v>
      </c>
      <c r="B13" s="1" t="s">
        <v>51</v>
      </c>
      <c r="C13" s="1">
        <v>5</v>
      </c>
      <c r="D13">
        <v>4278</v>
      </c>
      <c r="E13">
        <v>26</v>
      </c>
      <c r="F13" s="3">
        <f t="shared" si="5"/>
        <v>6.0776063581112674E-3</v>
      </c>
      <c r="G13" s="2">
        <v>0.5</v>
      </c>
      <c r="H13" s="3">
        <f t="shared" si="6"/>
        <v>2.9933225880727613E-2</v>
      </c>
      <c r="I13" s="3">
        <f t="shared" si="7"/>
        <v>0.97006677411927233</v>
      </c>
      <c r="J13" s="5">
        <f t="shared" si="14"/>
        <v>92828.995645808711</v>
      </c>
      <c r="K13" s="5">
        <f t="shared" si="8"/>
        <v>2778.6712949470721</v>
      </c>
      <c r="L13" s="5">
        <f t="shared" si="9"/>
        <v>457198.29999167583</v>
      </c>
      <c r="M13" s="5">
        <f t="shared" si="0"/>
        <v>3222481.5204412662</v>
      </c>
      <c r="N13" s="33">
        <f t="shared" si="10"/>
        <v>34.714169834786567</v>
      </c>
      <c r="O13" s="4"/>
      <c r="Q13" s="27" t="s">
        <v>52</v>
      </c>
      <c r="R13" s="29">
        <f t="shared" si="1"/>
        <v>92828.995645808711</v>
      </c>
      <c r="S13" s="29">
        <f t="shared" si="2"/>
        <v>457198.29999167583</v>
      </c>
      <c r="T13" s="35">
        <f t="shared" si="3"/>
        <v>34.714169834786567</v>
      </c>
      <c r="U13" s="42">
        <v>0.95386474178345915</v>
      </c>
      <c r="V13" s="43">
        <f t="shared" si="15"/>
        <v>4.6135258216540853E-2</v>
      </c>
      <c r="W13" s="29">
        <f t="shared" si="11"/>
        <v>436105.33836539637</v>
      </c>
      <c r="X13" s="29">
        <f t="shared" si="4"/>
        <v>2737754.3553613937</v>
      </c>
      <c r="Y13" s="35">
        <f t="shared" si="12"/>
        <v>29.492448305778961</v>
      </c>
      <c r="Z13" s="36">
        <f t="shared" si="13"/>
        <v>5.2217215290076062</v>
      </c>
    </row>
    <row r="14" spans="1:26" s="2" customFormat="1">
      <c r="A14" s="2">
        <v>11</v>
      </c>
      <c r="B14" s="1" t="s">
        <v>53</v>
      </c>
      <c r="C14" s="1">
        <v>5</v>
      </c>
      <c r="D14">
        <v>4702</v>
      </c>
      <c r="E14">
        <v>34</v>
      </c>
      <c r="F14" s="3">
        <f t="shared" si="5"/>
        <v>7.2309655465759249E-3</v>
      </c>
      <c r="G14" s="2">
        <v>0.5</v>
      </c>
      <c r="H14" s="3">
        <f t="shared" si="6"/>
        <v>3.5512847294756629E-2</v>
      </c>
      <c r="I14" s="3">
        <f t="shared" si="7"/>
        <v>0.96448715270524332</v>
      </c>
      <c r="J14" s="5">
        <f t="shared" si="14"/>
        <v>90050.324350861629</v>
      </c>
      <c r="K14" s="5">
        <f t="shared" si="8"/>
        <v>3197.9434175154533</v>
      </c>
      <c r="L14" s="5">
        <f t="shared" si="9"/>
        <v>442256.76321051951</v>
      </c>
      <c r="M14" s="5">
        <f t="shared" si="0"/>
        <v>2765283.2204495906</v>
      </c>
      <c r="N14" s="33">
        <f t="shared" si="10"/>
        <v>30.708198336690739</v>
      </c>
      <c r="O14" s="4"/>
      <c r="Q14" s="27" t="s">
        <v>54</v>
      </c>
      <c r="R14" s="29">
        <f t="shared" si="1"/>
        <v>90050.324350861629</v>
      </c>
      <c r="S14" s="29">
        <f t="shared" si="2"/>
        <v>442256.76321051951</v>
      </c>
      <c r="T14" s="35">
        <f t="shared" si="3"/>
        <v>30.708198336690739</v>
      </c>
      <c r="U14" s="42">
        <v>0.94210046609890041</v>
      </c>
      <c r="V14" s="43">
        <f t="shared" si="15"/>
        <v>5.7899533901099587E-2</v>
      </c>
      <c r="W14" s="29">
        <f t="shared" si="11"/>
        <v>416650.30275602144</v>
      </c>
      <c r="X14" s="29">
        <f t="shared" si="4"/>
        <v>2301649.0169959972</v>
      </c>
      <c r="Y14" s="35">
        <f t="shared" si="12"/>
        <v>25.559586082423415</v>
      </c>
      <c r="Z14" s="36">
        <f t="shared" si="13"/>
        <v>5.1486122542673236</v>
      </c>
    </row>
    <row r="15" spans="1:26" s="2" customFormat="1">
      <c r="A15" s="2">
        <v>12</v>
      </c>
      <c r="B15" s="1" t="s">
        <v>55</v>
      </c>
      <c r="C15" s="1">
        <v>5</v>
      </c>
      <c r="D15">
        <v>4637</v>
      </c>
      <c r="E15">
        <v>41</v>
      </c>
      <c r="F15" s="3">
        <f t="shared" si="5"/>
        <v>8.8419236575372016E-3</v>
      </c>
      <c r="G15" s="2">
        <v>0.5</v>
      </c>
      <c r="H15" s="3">
        <f t="shared" si="6"/>
        <v>4.3253507753982491E-2</v>
      </c>
      <c r="I15" s="3">
        <f t="shared" si="7"/>
        <v>0.95674649224601749</v>
      </c>
      <c r="J15" s="5">
        <f t="shared" si="14"/>
        <v>86852.380933346169</v>
      </c>
      <c r="K15" s="5">
        <f t="shared" si="8"/>
        <v>3756.6701321523296</v>
      </c>
      <c r="L15" s="5">
        <f t="shared" si="9"/>
        <v>424870.22933634999</v>
      </c>
      <c r="M15" s="5">
        <f t="shared" si="0"/>
        <v>2323026.4572390709</v>
      </c>
      <c r="N15" s="33">
        <f t="shared" si="10"/>
        <v>26.746836785301834</v>
      </c>
      <c r="O15" s="4"/>
      <c r="Q15" s="27" t="s">
        <v>56</v>
      </c>
      <c r="R15" s="29">
        <f t="shared" si="1"/>
        <v>86852.380933346169</v>
      </c>
      <c r="S15" s="29">
        <f t="shared" si="2"/>
        <v>424870.22933634999</v>
      </c>
      <c r="T15" s="35">
        <f t="shared" si="3"/>
        <v>26.746836785301834</v>
      </c>
      <c r="U15" s="42">
        <v>0.91645683631107144</v>
      </c>
      <c r="V15" s="43">
        <f t="shared" si="15"/>
        <v>8.3543163688928557E-2</v>
      </c>
      <c r="W15" s="29">
        <f t="shared" si="11"/>
        <v>389375.22622035071</v>
      </c>
      <c r="X15" s="29">
        <f t="shared" si="4"/>
        <v>1884998.7142399757</v>
      </c>
      <c r="Y15" s="35">
        <f t="shared" si="12"/>
        <v>21.703477716823855</v>
      </c>
      <c r="Z15" s="36">
        <f t="shared" si="13"/>
        <v>5.0433590684779794</v>
      </c>
    </row>
    <row r="16" spans="1:26" s="2" customFormat="1">
      <c r="A16" s="2">
        <v>13</v>
      </c>
      <c r="B16" s="1" t="s">
        <v>57</v>
      </c>
      <c r="C16" s="1">
        <v>5</v>
      </c>
      <c r="D16">
        <v>4239</v>
      </c>
      <c r="E16">
        <v>48</v>
      </c>
      <c r="F16" s="3">
        <f t="shared" si="5"/>
        <v>1.132342533616419E-2</v>
      </c>
      <c r="G16" s="2">
        <v>0.5</v>
      </c>
      <c r="H16" s="3">
        <f t="shared" si="6"/>
        <v>5.5058499655884378E-2</v>
      </c>
      <c r="I16" s="3">
        <f t="shared" si="7"/>
        <v>0.94494150034411561</v>
      </c>
      <c r="J16" s="5">
        <f t="shared" si="14"/>
        <v>83095.71080119384</v>
      </c>
      <c r="K16" s="5">
        <f t="shared" si="8"/>
        <v>4575.1251645529992</v>
      </c>
      <c r="L16" s="5">
        <f t="shared" si="9"/>
        <v>404040.74109458667</v>
      </c>
      <c r="M16" s="5">
        <f t="shared" si="0"/>
        <v>1898156.2279027209</v>
      </c>
      <c r="N16" s="33">
        <f t="shared" si="10"/>
        <v>22.843010903944876</v>
      </c>
      <c r="O16" s="4"/>
      <c r="Q16" s="27" t="s">
        <v>58</v>
      </c>
      <c r="R16" s="29">
        <f t="shared" si="1"/>
        <v>83095.71080119384</v>
      </c>
      <c r="S16" s="29">
        <f t="shared" si="2"/>
        <v>404040.74109458667</v>
      </c>
      <c r="T16" s="35">
        <f t="shared" si="3"/>
        <v>22.843010903944876</v>
      </c>
      <c r="U16" s="42">
        <v>0.8859396016463057</v>
      </c>
      <c r="V16" s="43">
        <f t="shared" si="15"/>
        <v>0.1140603983536943</v>
      </c>
      <c r="W16" s="29">
        <f t="shared" si="11"/>
        <v>357955.69321421627</v>
      </c>
      <c r="X16" s="29">
        <f t="shared" si="4"/>
        <v>1495623.488019625</v>
      </c>
      <c r="Y16" s="35">
        <f t="shared" si="12"/>
        <v>17.998804915429368</v>
      </c>
      <c r="Z16" s="36">
        <f t="shared" si="13"/>
        <v>4.8442059885155082</v>
      </c>
    </row>
    <row r="17" spans="1:26" s="2" customFormat="1">
      <c r="A17" s="2">
        <v>14</v>
      </c>
      <c r="B17" s="1" t="s">
        <v>59</v>
      </c>
      <c r="C17" s="1">
        <v>5</v>
      </c>
      <c r="D17">
        <v>3274</v>
      </c>
      <c r="E17">
        <v>60</v>
      </c>
      <c r="F17" s="3">
        <f t="shared" si="5"/>
        <v>1.8326206475259621E-2</v>
      </c>
      <c r="G17" s="2">
        <v>0.5</v>
      </c>
      <c r="H17" s="3">
        <f t="shared" si="6"/>
        <v>8.7616822429906538E-2</v>
      </c>
      <c r="I17" s="3">
        <f t="shared" si="7"/>
        <v>0.91238317757009346</v>
      </c>
      <c r="J17" s="5">
        <f t="shared" si="14"/>
        <v>78520.585636640841</v>
      </c>
      <c r="K17" s="5">
        <f t="shared" si="8"/>
        <v>6879.72420881783</v>
      </c>
      <c r="L17" s="5">
        <f t="shared" si="9"/>
        <v>375403.6176611596</v>
      </c>
      <c r="M17" s="5">
        <f t="shared" si="0"/>
        <v>1494115.4868081342</v>
      </c>
      <c r="N17" s="33">
        <f t="shared" si="10"/>
        <v>19.028328363752298</v>
      </c>
      <c r="O17" s="4"/>
      <c r="Q17" s="27" t="s">
        <v>60</v>
      </c>
      <c r="R17" s="29">
        <f t="shared" si="1"/>
        <v>78520.585636640841</v>
      </c>
      <c r="S17" s="29">
        <f t="shared" si="2"/>
        <v>375403.6176611596</v>
      </c>
      <c r="T17" s="35">
        <f t="shared" si="3"/>
        <v>19.028328363752298</v>
      </c>
      <c r="U17" s="42">
        <v>0.85631920960893304</v>
      </c>
      <c r="V17" s="43">
        <f t="shared" si="15"/>
        <v>0.14368079039106696</v>
      </c>
      <c r="W17" s="29">
        <f t="shared" si="11"/>
        <v>321465.32915993826</v>
      </c>
      <c r="X17" s="29">
        <f t="shared" si="4"/>
        <v>1137667.7948054087</v>
      </c>
      <c r="Y17" s="35">
        <f t="shared" si="12"/>
        <v>14.488783872168771</v>
      </c>
      <c r="Z17" s="36">
        <f t="shared" si="13"/>
        <v>4.539544491583527</v>
      </c>
    </row>
    <row r="18" spans="1:26" s="2" customFormat="1">
      <c r="A18" s="2">
        <v>15</v>
      </c>
      <c r="B18" s="1" t="s">
        <v>61</v>
      </c>
      <c r="C18" s="1">
        <v>5</v>
      </c>
      <c r="D18">
        <v>2261</v>
      </c>
      <c r="E18">
        <v>50</v>
      </c>
      <c r="F18" s="3">
        <f t="shared" si="5"/>
        <v>2.2114108801415303E-2</v>
      </c>
      <c r="G18" s="2">
        <v>0.5</v>
      </c>
      <c r="H18" s="3">
        <f t="shared" si="6"/>
        <v>0.10477787091366304</v>
      </c>
      <c r="I18" s="3">
        <f t="shared" si="7"/>
        <v>0.89522212908633692</v>
      </c>
      <c r="J18" s="5">
        <f t="shared" si="14"/>
        <v>71640.861427823009</v>
      </c>
      <c r="K18" s="5">
        <f t="shared" si="8"/>
        <v>7506.3769308280607</v>
      </c>
      <c r="L18" s="5">
        <f t="shared" si="9"/>
        <v>339438.36481204489</v>
      </c>
      <c r="M18" s="5">
        <f t="shared" si="0"/>
        <v>1118711.8691469748</v>
      </c>
      <c r="N18" s="33">
        <f t="shared" si="10"/>
        <v>15.615555799451945</v>
      </c>
      <c r="O18" s="4"/>
      <c r="Q18" s="27" t="s">
        <v>62</v>
      </c>
      <c r="R18" s="29">
        <f t="shared" si="1"/>
        <v>71640.861427823009</v>
      </c>
      <c r="S18" s="29">
        <f t="shared" si="2"/>
        <v>339438.36481204489</v>
      </c>
      <c r="T18" s="35">
        <f t="shared" si="3"/>
        <v>15.615555799451945</v>
      </c>
      <c r="U18" s="42">
        <v>0.77613843304153718</v>
      </c>
      <c r="V18" s="43">
        <f t="shared" si="15"/>
        <v>0.22386156695846282</v>
      </c>
      <c r="W18" s="29">
        <f t="shared" si="11"/>
        <v>263451.16057940217</v>
      </c>
      <c r="X18" s="29">
        <f t="shared" si="4"/>
        <v>816202.46564547042</v>
      </c>
      <c r="Y18" s="35">
        <f t="shared" si="12"/>
        <v>11.392973917095915</v>
      </c>
      <c r="Z18" s="36">
        <f t="shared" si="13"/>
        <v>4.2225818823560299</v>
      </c>
    </row>
    <row r="19" spans="1:26" s="2" customFormat="1">
      <c r="A19" s="2">
        <v>16</v>
      </c>
      <c r="B19" s="1" t="s">
        <v>63</v>
      </c>
      <c r="C19" s="1">
        <v>5</v>
      </c>
      <c r="D19">
        <v>1569</v>
      </c>
      <c r="E19">
        <v>74</v>
      </c>
      <c r="F19" s="3">
        <f t="shared" si="5"/>
        <v>4.7163798597833012E-2</v>
      </c>
      <c r="G19" s="2">
        <v>0.5</v>
      </c>
      <c r="H19" s="3">
        <f t="shared" si="6"/>
        <v>0.21094640820980615</v>
      </c>
      <c r="I19" s="3">
        <f t="shared" si="7"/>
        <v>0.78905359179019385</v>
      </c>
      <c r="J19" s="5">
        <f t="shared" si="14"/>
        <v>64134.484496994948</v>
      </c>
      <c r="K19" s="5">
        <f t="shared" si="8"/>
        <v>13528.939147028581</v>
      </c>
      <c r="L19" s="5">
        <f t="shared" si="9"/>
        <v>286850.07461740333</v>
      </c>
      <c r="M19" s="5">
        <f t="shared" si="0"/>
        <v>779273.50433492998</v>
      </c>
      <c r="N19" s="33">
        <f t="shared" si="10"/>
        <v>12.15061616923799</v>
      </c>
      <c r="O19" s="4"/>
      <c r="Q19" s="27" t="s">
        <v>64</v>
      </c>
      <c r="R19" s="29">
        <f t="shared" si="1"/>
        <v>64134.484496994948</v>
      </c>
      <c r="S19" s="29">
        <f t="shared" si="2"/>
        <v>286850.07461740333</v>
      </c>
      <c r="T19" s="35">
        <f t="shared" si="3"/>
        <v>12.15061616923799</v>
      </c>
      <c r="U19" s="42">
        <v>0.73716277889453141</v>
      </c>
      <c r="V19" s="43">
        <f t="shared" si="15"/>
        <v>0.26283722110546859</v>
      </c>
      <c r="W19" s="29">
        <f t="shared" si="11"/>
        <v>211455.19813106873</v>
      </c>
      <c r="X19" s="29">
        <f t="shared" si="4"/>
        <v>552751.30506606831</v>
      </c>
      <c r="Y19" s="35">
        <f t="shared" si="12"/>
        <v>8.6186286426293446</v>
      </c>
      <c r="Z19" s="36">
        <f t="shared" si="13"/>
        <v>3.5319875266086456</v>
      </c>
    </row>
    <row r="20" spans="1:26" s="2" customFormat="1">
      <c r="A20" s="2">
        <v>17</v>
      </c>
      <c r="B20" s="1" t="s">
        <v>65</v>
      </c>
      <c r="C20" s="1">
        <v>5</v>
      </c>
      <c r="D20">
        <v>1036</v>
      </c>
      <c r="E20">
        <v>67</v>
      </c>
      <c r="F20" s="3">
        <f t="shared" si="5"/>
        <v>6.4671814671814667E-2</v>
      </c>
      <c r="G20" s="2">
        <v>0.5</v>
      </c>
      <c r="H20" s="3">
        <f t="shared" si="6"/>
        <v>0.27835479850436223</v>
      </c>
      <c r="I20" s="3">
        <f t="shared" si="7"/>
        <v>0.72164520149563782</v>
      </c>
      <c r="J20" s="5">
        <f t="shared" si="14"/>
        <v>50605.545349966371</v>
      </c>
      <c r="K20" s="5">
        <f t="shared" si="8"/>
        <v>14086.296379093254</v>
      </c>
      <c r="L20" s="5">
        <f t="shared" si="9"/>
        <v>217811.98580209876</v>
      </c>
      <c r="M20" s="5">
        <f t="shared" si="0"/>
        <v>492423.42971752665</v>
      </c>
      <c r="N20" s="33">
        <f t="shared" si="10"/>
        <v>9.7306219370256013</v>
      </c>
      <c r="O20" s="4"/>
      <c r="Q20" s="27" t="s">
        <v>66</v>
      </c>
      <c r="R20" s="29">
        <f t="shared" si="1"/>
        <v>50605.545349966371</v>
      </c>
      <c r="S20" s="29">
        <f t="shared" si="2"/>
        <v>217811.98580209876</v>
      </c>
      <c r="T20" s="35">
        <f t="shared" si="3"/>
        <v>9.7306219370256013</v>
      </c>
      <c r="U20" s="42">
        <v>0.7271372759570951</v>
      </c>
      <c r="V20" s="43">
        <f t="shared" si="15"/>
        <v>0.2728627240429049</v>
      </c>
      <c r="W20" s="29">
        <f t="shared" si="11"/>
        <v>158379.21402694358</v>
      </c>
      <c r="X20" s="29">
        <f t="shared" si="4"/>
        <v>341296.10693499958</v>
      </c>
      <c r="Y20" s="35">
        <f t="shared" si="12"/>
        <v>6.7442432360869002</v>
      </c>
      <c r="Z20" s="36">
        <f t="shared" si="13"/>
        <v>2.9863787009387011</v>
      </c>
    </row>
    <row r="21" spans="1:26" s="2" customFormat="1">
      <c r="A21" s="2">
        <v>18</v>
      </c>
      <c r="B21" s="1" t="s">
        <v>67</v>
      </c>
      <c r="C21" s="1">
        <v>5</v>
      </c>
      <c r="D21">
        <v>547</v>
      </c>
      <c r="E21">
        <v>57</v>
      </c>
      <c r="F21" s="3">
        <f t="shared" si="5"/>
        <v>0.10420475319926874</v>
      </c>
      <c r="G21" s="2">
        <v>0.5</v>
      </c>
      <c r="H21" s="3">
        <f t="shared" si="6"/>
        <v>0.41334300217548947</v>
      </c>
      <c r="I21" s="3">
        <f t="shared" si="7"/>
        <v>0.58665699782451053</v>
      </c>
      <c r="J21" s="5">
        <f t="shared" si="14"/>
        <v>36519.248970873123</v>
      </c>
      <c r="K21" s="5">
        <f t="shared" si="8"/>
        <v>15094.976006814852</v>
      </c>
      <c r="L21" s="5">
        <f t="shared" si="9"/>
        <v>144858.8048373285</v>
      </c>
      <c r="M21" s="5">
        <f>L21+M22</f>
        <v>274611.4439154279</v>
      </c>
      <c r="N21" s="33">
        <f t="shared" si="10"/>
        <v>7.5196355799773267</v>
      </c>
      <c r="O21" s="4"/>
      <c r="Q21" s="27" t="s">
        <v>68</v>
      </c>
      <c r="R21" s="29">
        <f t="shared" si="1"/>
        <v>36519.248970873123</v>
      </c>
      <c r="S21" s="29">
        <f t="shared" si="2"/>
        <v>144858.8048373285</v>
      </c>
      <c r="T21" s="35">
        <f t="shared" si="3"/>
        <v>7.5196355799773267</v>
      </c>
      <c r="U21" s="42">
        <v>0.68635947845240242</v>
      </c>
      <c r="V21" s="43">
        <f t="shared" si="15"/>
        <v>0.31364052154759758</v>
      </c>
      <c r="W21" s="29">
        <f t="shared" si="11"/>
        <v>99425.213737387137</v>
      </c>
      <c r="X21" s="29">
        <f>X22+W21</f>
        <v>182916.89290805598</v>
      </c>
      <c r="Y21" s="35">
        <f t="shared" si="12"/>
        <v>5.0087802477522496</v>
      </c>
      <c r="Z21" s="36">
        <f t="shared" si="13"/>
        <v>2.5108553322250771</v>
      </c>
    </row>
    <row r="22" spans="1:26" s="2" customFormat="1">
      <c r="A22" s="12">
        <v>19</v>
      </c>
      <c r="B22" s="13" t="s">
        <v>69</v>
      </c>
      <c r="C22" s="12"/>
      <c r="D22">
        <v>430</v>
      </c>
      <c r="E22">
        <v>71</v>
      </c>
      <c r="F22" s="17">
        <f t="shared" si="5"/>
        <v>0.16511627906976745</v>
      </c>
      <c r="G22" s="12"/>
      <c r="H22" s="17">
        <v>1</v>
      </c>
      <c r="I22" s="17">
        <f t="shared" si="7"/>
        <v>0</v>
      </c>
      <c r="J22" s="21">
        <f t="shared" si="14"/>
        <v>21424.272964058273</v>
      </c>
      <c r="K22" s="21">
        <f t="shared" si="8"/>
        <v>21424.272964058273</v>
      </c>
      <c r="L22" s="21">
        <f>K22/F22</f>
        <v>129752.6390780994</v>
      </c>
      <c r="M22" s="21">
        <f>L22</f>
        <v>129752.6390780994</v>
      </c>
      <c r="N22" s="34">
        <f t="shared" si="10"/>
        <v>6.056338028169014</v>
      </c>
      <c r="O22" s="4"/>
      <c r="Q22" s="30" t="s">
        <v>69</v>
      </c>
      <c r="R22" s="31">
        <f t="shared" si="1"/>
        <v>21424.272964058273</v>
      </c>
      <c r="S22" s="31">
        <f t="shared" si="2"/>
        <v>129752.6390780994</v>
      </c>
      <c r="T22" s="38">
        <f t="shared" si="3"/>
        <v>6.056338028169014</v>
      </c>
      <c r="U22" s="44">
        <v>0.64346806172022719</v>
      </c>
      <c r="V22" s="45">
        <f t="shared" si="15"/>
        <v>0.35653193827977281</v>
      </c>
      <c r="W22" s="31">
        <f t="shared" si="11"/>
        <v>83491.679170668824</v>
      </c>
      <c r="X22" s="31">
        <f>W22</f>
        <v>83491.679170668824</v>
      </c>
      <c r="Y22" s="38">
        <f t="shared" si="12"/>
        <v>3.897060092108418</v>
      </c>
      <c r="Z22" s="37">
        <f t="shared" si="13"/>
        <v>2.159277936060596</v>
      </c>
    </row>
    <row r="23" spans="1:26" s="2" customFormat="1" ht="13.2">
      <c r="B23" s="2" t="s">
        <v>70</v>
      </c>
      <c r="D23" s="25">
        <f>SUM(D4:D22)</f>
        <v>54651</v>
      </c>
      <c r="E23" s="25">
        <f>SUM(E4:E22)</f>
        <v>581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>
      <c r="A29" s="2">
        <v>1</v>
      </c>
      <c r="B29" s="1">
        <v>0</v>
      </c>
      <c r="C29" s="1">
        <v>1</v>
      </c>
      <c r="D29">
        <v>633</v>
      </c>
      <c r="E29"/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7629955.5886250762</v>
      </c>
      <c r="N29" s="32">
        <f>M29/J29</f>
        <v>76.299555886250758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76.299555886250758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6824331.5860589081</v>
      </c>
      <c r="Y29" s="40">
        <f>X29/R29</f>
        <v>68.243315860589078</v>
      </c>
      <c r="Z29" s="36">
        <f>T29-Y29</f>
        <v>8.0562400256616797</v>
      </c>
    </row>
    <row r="30" spans="1:26" s="2" customFormat="1">
      <c r="A30" s="2">
        <v>2</v>
      </c>
      <c r="B30" s="1" t="s">
        <v>35</v>
      </c>
      <c r="C30" s="1">
        <v>4</v>
      </c>
      <c r="D30">
        <v>2590</v>
      </c>
      <c r="E30">
        <v>1</v>
      </c>
      <c r="F30" s="3">
        <f t="shared" ref="F30:F47" si="21">E30/D30</f>
        <v>3.861003861003861E-4</v>
      </c>
      <c r="G30" s="2">
        <v>0.4</v>
      </c>
      <c r="H30" s="3">
        <f t="shared" ref="H30:H46" si="22">C30*F30/(1+(1-G30)*C30*F30)</f>
        <v>1.542971763616726E-3</v>
      </c>
      <c r="I30" s="3">
        <f t="shared" ref="I30:I47" si="23">1-H30</f>
        <v>0.99845702823638327</v>
      </c>
      <c r="J30" s="5">
        <f>I29*J29</f>
        <v>100000</v>
      </c>
      <c r="K30" s="5">
        <f t="shared" ref="K30:K47" si="24">J30*H30</f>
        <v>154.2971763616726</v>
      </c>
      <c r="L30" s="5">
        <f t="shared" ref="L30:L46" si="25">C30*(J31+G30*K30)</f>
        <v>399629.68677673204</v>
      </c>
      <c r="M30" s="5">
        <f t="shared" si="16"/>
        <v>7529955.5886250762</v>
      </c>
      <c r="N30" s="33">
        <f t="shared" ref="N30:N47" si="26">M30/J30</f>
        <v>75.299555886250758</v>
      </c>
      <c r="O30" s="4"/>
      <c r="Q30" s="27" t="s">
        <v>36</v>
      </c>
      <c r="R30" s="29">
        <f t="shared" si="17"/>
        <v>100000</v>
      </c>
      <c r="S30" s="29">
        <f t="shared" si="18"/>
        <v>399629.68677673204</v>
      </c>
      <c r="T30" s="35">
        <f t="shared" si="19"/>
        <v>75.299555886250758</v>
      </c>
      <c r="U30" s="42">
        <v>0.95864674002964168</v>
      </c>
      <c r="V30" s="43">
        <f>1-U30</f>
        <v>4.1353259970358325E-2</v>
      </c>
      <c r="W30" s="29">
        <f t="shared" ref="W30:W47" si="27">S30*U30</f>
        <v>383103.69644758099</v>
      </c>
      <c r="X30" s="29">
        <f t="shared" si="20"/>
        <v>6728466.9120559441</v>
      </c>
      <c r="Y30" s="35">
        <f t="shared" ref="Y30:Y47" si="28">X30/R30</f>
        <v>67.284669120559442</v>
      </c>
      <c r="Z30" s="36">
        <f t="shared" ref="Z30:Z47" si="29">T30-Y30</f>
        <v>8.0148867656913154</v>
      </c>
    </row>
    <row r="31" spans="1:26" s="2" customFormat="1">
      <c r="A31" s="2">
        <v>3</v>
      </c>
      <c r="B31" s="1" t="s">
        <v>37</v>
      </c>
      <c r="C31" s="1">
        <v>5</v>
      </c>
      <c r="D31">
        <v>3231</v>
      </c>
      <c r="E31">
        <v>1</v>
      </c>
      <c r="F31" s="3">
        <f t="shared" si="21"/>
        <v>3.0950170225936243E-4</v>
      </c>
      <c r="G31" s="2">
        <v>0.5</v>
      </c>
      <c r="H31" s="3">
        <f t="shared" si="22"/>
        <v>1.5463120457708368E-3</v>
      </c>
      <c r="I31" s="3">
        <f t="shared" si="23"/>
        <v>0.99845368795422917</v>
      </c>
      <c r="J31" s="5">
        <f t="shared" ref="J31:J47" si="30">I30*J30</f>
        <v>99845.702823638334</v>
      </c>
      <c r="K31" s="5">
        <f t="shared" si="24"/>
        <v>154.39261299464721</v>
      </c>
      <c r="L31" s="5">
        <f t="shared" si="25"/>
        <v>498842.53258570505</v>
      </c>
      <c r="M31" s="5">
        <f t="shared" si="16"/>
        <v>7130325.9018483441</v>
      </c>
      <c r="N31" s="33">
        <f t="shared" si="26"/>
        <v>71.413447952216217</v>
      </c>
      <c r="O31" s="4"/>
      <c r="Q31" s="27" t="s">
        <v>38</v>
      </c>
      <c r="R31" s="29">
        <f t="shared" si="17"/>
        <v>99845.702823638334</v>
      </c>
      <c r="S31" s="29">
        <f t="shared" si="18"/>
        <v>498842.53258570505</v>
      </c>
      <c r="T31" s="35">
        <f t="shared" si="19"/>
        <v>71.413447952216217</v>
      </c>
      <c r="U31" s="42">
        <v>0.95864674002964168</v>
      </c>
      <c r="V31" s="43">
        <f>1-U31</f>
        <v>4.1353259970358325E-2</v>
      </c>
      <c r="W31" s="29">
        <f t="shared" si="27"/>
        <v>478213.76765141642</v>
      </c>
      <c r="X31" s="29">
        <f t="shared" si="20"/>
        <v>6345363.215608363</v>
      </c>
      <c r="Y31" s="35">
        <f t="shared" si="28"/>
        <v>63.551690620240763</v>
      </c>
      <c r="Z31" s="36">
        <f t="shared" si="29"/>
        <v>7.8617573319754541</v>
      </c>
    </row>
    <row r="32" spans="1:26" s="2" customFormat="1">
      <c r="A32" s="2">
        <v>4</v>
      </c>
      <c r="B32" s="1" t="s">
        <v>39</v>
      </c>
      <c r="C32" s="1">
        <v>5</v>
      </c>
      <c r="D32">
        <v>3495</v>
      </c>
      <c r="E32"/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99691.310210643685</v>
      </c>
      <c r="K32" s="5">
        <f t="shared" si="24"/>
        <v>0</v>
      </c>
      <c r="L32" s="5">
        <f t="shared" si="25"/>
        <v>498456.55105321843</v>
      </c>
      <c r="M32" s="5">
        <f t="shared" si="16"/>
        <v>6631483.3692626394</v>
      </c>
      <c r="N32" s="33">
        <f t="shared" si="26"/>
        <v>66.52017467972469</v>
      </c>
      <c r="O32" s="4"/>
      <c r="Q32" s="27" t="s">
        <v>40</v>
      </c>
      <c r="R32" s="29">
        <f t="shared" si="17"/>
        <v>99691.310210643685</v>
      </c>
      <c r="S32" s="29">
        <f t="shared" si="18"/>
        <v>498456.55105321843</v>
      </c>
      <c r="T32" s="35">
        <f t="shared" si="19"/>
        <v>66.52017467972469</v>
      </c>
      <c r="U32" s="42">
        <v>0.95864674002964168</v>
      </c>
      <c r="V32" s="43">
        <f>1-U32</f>
        <v>4.1353259970358325E-2</v>
      </c>
      <c r="W32" s="29">
        <f t="shared" si="27"/>
        <v>477843.74771358649</v>
      </c>
      <c r="X32" s="29">
        <f t="shared" si="20"/>
        <v>5867149.4479569467</v>
      </c>
      <c r="Y32" s="35">
        <f t="shared" si="28"/>
        <v>58.85316820051716</v>
      </c>
      <c r="Z32" s="36">
        <f t="shared" si="29"/>
        <v>7.6670064792075294</v>
      </c>
    </row>
    <row r="33" spans="1:26" s="2" customFormat="1">
      <c r="A33" s="2">
        <v>5</v>
      </c>
      <c r="B33" s="1" t="s">
        <v>41</v>
      </c>
      <c r="C33" s="1">
        <v>5</v>
      </c>
      <c r="D33">
        <v>4032</v>
      </c>
      <c r="E33">
        <v>2</v>
      </c>
      <c r="F33" s="3">
        <f t="shared" si="21"/>
        <v>4.96031746031746E-4</v>
      </c>
      <c r="G33" s="2">
        <v>0.5</v>
      </c>
      <c r="H33" s="3">
        <f t="shared" si="22"/>
        <v>2.4770869457517958E-3</v>
      </c>
      <c r="I33" s="3">
        <f t="shared" si="23"/>
        <v>0.99752291305424823</v>
      </c>
      <c r="J33" s="5">
        <f t="shared" si="30"/>
        <v>99691.310210643685</v>
      </c>
      <c r="K33" s="5">
        <f t="shared" si="24"/>
        <v>246.94404312767819</v>
      </c>
      <c r="L33" s="5">
        <f t="shared" si="25"/>
        <v>497839.19094539923</v>
      </c>
      <c r="M33" s="5">
        <f t="shared" si="16"/>
        <v>6133026.8182094209</v>
      </c>
      <c r="N33" s="33">
        <f t="shared" si="26"/>
        <v>61.52017467972469</v>
      </c>
      <c r="O33" s="4"/>
      <c r="Q33" s="27" t="s">
        <v>42</v>
      </c>
      <c r="R33" s="29">
        <f t="shared" si="17"/>
        <v>99691.310210643685</v>
      </c>
      <c r="S33" s="29">
        <f t="shared" si="18"/>
        <v>497839.19094539923</v>
      </c>
      <c r="T33" s="35">
        <f t="shared" si="19"/>
        <v>61.52017467972469</v>
      </c>
      <c r="U33" s="42">
        <v>0.95864674002964168</v>
      </c>
      <c r="V33" s="43">
        <f>1-U33</f>
        <v>4.1353259970358325E-2</v>
      </c>
      <c r="W33" s="29">
        <f t="shared" si="27"/>
        <v>477251.9174588013</v>
      </c>
      <c r="X33" s="29">
        <f t="shared" si="20"/>
        <v>5389305.7002433604</v>
      </c>
      <c r="Y33" s="35">
        <f t="shared" si="28"/>
        <v>54.059934500368954</v>
      </c>
      <c r="Z33" s="36">
        <f t="shared" si="29"/>
        <v>7.4602401793557362</v>
      </c>
    </row>
    <row r="34" spans="1:26" s="2" customFormat="1">
      <c r="A34" s="2">
        <v>6</v>
      </c>
      <c r="B34" s="1" t="s">
        <v>43</v>
      </c>
      <c r="C34" s="1">
        <v>5</v>
      </c>
      <c r="D34">
        <v>3903</v>
      </c>
      <c r="E34">
        <v>2</v>
      </c>
      <c r="F34" s="3">
        <f t="shared" si="21"/>
        <v>5.1242633871380989E-4</v>
      </c>
      <c r="G34" s="2">
        <v>0.5</v>
      </c>
      <c r="H34" s="3">
        <f t="shared" si="22"/>
        <v>2.5588536335721594E-3</v>
      </c>
      <c r="I34" s="3">
        <f t="shared" si="23"/>
        <v>0.99744114636642789</v>
      </c>
      <c r="J34" s="5">
        <f t="shared" si="30"/>
        <v>99444.366167516011</v>
      </c>
      <c r="K34" s="5">
        <f t="shared" si="24"/>
        <v>254.46357770602867</v>
      </c>
      <c r="L34" s="5">
        <f t="shared" si="25"/>
        <v>496585.67189331504</v>
      </c>
      <c r="M34" s="5">
        <f t="shared" si="16"/>
        <v>5635187.6272640219</v>
      </c>
      <c r="N34" s="33">
        <f t="shared" si="26"/>
        <v>56.666735828668628</v>
      </c>
      <c r="O34" s="4"/>
      <c r="Q34" s="27" t="s">
        <v>44</v>
      </c>
      <c r="R34" s="29">
        <f t="shared" si="17"/>
        <v>99444.366167516011</v>
      </c>
      <c r="S34" s="29">
        <f t="shared" si="18"/>
        <v>496585.67189331504</v>
      </c>
      <c r="T34" s="35">
        <f t="shared" si="19"/>
        <v>56.666735828668628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481281.00937572581</v>
      </c>
      <c r="X34" s="29">
        <f t="shared" si="20"/>
        <v>4912053.7827845588</v>
      </c>
      <c r="Y34" s="35">
        <f t="shared" si="28"/>
        <v>49.394993121180001</v>
      </c>
      <c r="Z34" s="36">
        <f t="shared" si="29"/>
        <v>7.2717427074886274</v>
      </c>
    </row>
    <row r="35" spans="1:26" s="2" customFormat="1">
      <c r="A35" s="2">
        <v>7</v>
      </c>
      <c r="B35" s="1" t="s">
        <v>45</v>
      </c>
      <c r="C35" s="1">
        <v>5</v>
      </c>
      <c r="D35">
        <v>3794</v>
      </c>
      <c r="E35">
        <v>2</v>
      </c>
      <c r="F35" s="3">
        <f t="shared" si="21"/>
        <v>5.2714812862414342E-4</v>
      </c>
      <c r="G35" s="2">
        <v>0.5</v>
      </c>
      <c r="H35" s="3">
        <f t="shared" si="22"/>
        <v>2.6322716504343247E-3</v>
      </c>
      <c r="I35" s="3">
        <f t="shared" si="23"/>
        <v>0.99736772834956566</v>
      </c>
      <c r="J35" s="5">
        <f t="shared" si="30"/>
        <v>99189.902589809994</v>
      </c>
      <c r="K35" s="5">
        <f t="shared" si="24"/>
        <v>261.09476859649908</v>
      </c>
      <c r="L35" s="5">
        <f t="shared" si="25"/>
        <v>495296.77602755866</v>
      </c>
      <c r="M35" s="5">
        <f t="shared" si="16"/>
        <v>5138601.9553707065</v>
      </c>
      <c r="N35" s="33">
        <f t="shared" si="26"/>
        <v>51.805696156602608</v>
      </c>
      <c r="O35" s="4"/>
      <c r="Q35" s="27" t="s">
        <v>46</v>
      </c>
      <c r="R35" s="29">
        <f t="shared" si="17"/>
        <v>99189.902589809994</v>
      </c>
      <c r="S35" s="29">
        <f t="shared" si="18"/>
        <v>495296.77602755866</v>
      </c>
      <c r="T35" s="35">
        <f t="shared" si="19"/>
        <v>51.805696156602608</v>
      </c>
      <c r="U35" s="42">
        <v>0.96192878092594225</v>
      </c>
      <c r="V35" s="43">
        <f t="shared" si="31"/>
        <v>3.8071219074057749E-2</v>
      </c>
      <c r="W35" s="29">
        <f t="shared" si="27"/>
        <v>476440.22396073898</v>
      </c>
      <c r="X35" s="29">
        <f t="shared" si="20"/>
        <v>4430772.773408833</v>
      </c>
      <c r="Y35" s="35">
        <f t="shared" si="28"/>
        <v>44.669594966050674</v>
      </c>
      <c r="Z35" s="36">
        <f t="shared" si="29"/>
        <v>7.1361011905519334</v>
      </c>
    </row>
    <row r="36" spans="1:26" s="2" customFormat="1">
      <c r="A36" s="2">
        <v>8</v>
      </c>
      <c r="B36" s="1" t="s">
        <v>47</v>
      </c>
      <c r="C36" s="1">
        <v>5</v>
      </c>
      <c r="D36">
        <v>4172</v>
      </c>
      <c r="E36">
        <v>2</v>
      </c>
      <c r="F36" s="3">
        <f t="shared" si="21"/>
        <v>4.7938638542665386E-4</v>
      </c>
      <c r="G36" s="2">
        <v>0.5</v>
      </c>
      <c r="H36" s="3">
        <f t="shared" si="22"/>
        <v>2.39406272444338E-3</v>
      </c>
      <c r="I36" s="3">
        <f t="shared" si="23"/>
        <v>0.99760593727555658</v>
      </c>
      <c r="J36" s="5">
        <f t="shared" si="30"/>
        <v>98928.807821213486</v>
      </c>
      <c r="K36" s="5">
        <f t="shared" si="24"/>
        <v>236.84177117838993</v>
      </c>
      <c r="L36" s="5">
        <f t="shared" si="25"/>
        <v>494051.93467812141</v>
      </c>
      <c r="M36" s="5">
        <f t="shared" si="16"/>
        <v>4643305.1793431481</v>
      </c>
      <c r="N36" s="33">
        <f t="shared" si="26"/>
        <v>46.935824676414178</v>
      </c>
      <c r="O36" s="4"/>
      <c r="Q36" s="27" t="s">
        <v>48</v>
      </c>
      <c r="R36" s="29">
        <f t="shared" si="17"/>
        <v>98928.807821213486</v>
      </c>
      <c r="S36" s="29">
        <f t="shared" si="18"/>
        <v>494051.93467812141</v>
      </c>
      <c r="T36" s="35">
        <f t="shared" si="19"/>
        <v>46.935824676414178</v>
      </c>
      <c r="U36" s="42">
        <v>0.95558309086652893</v>
      </c>
      <c r="V36" s="43">
        <f t="shared" si="31"/>
        <v>4.4416909133471072E-2</v>
      </c>
      <c r="W36" s="29">
        <f t="shared" si="27"/>
        <v>472107.67478830769</v>
      </c>
      <c r="X36" s="29">
        <f t="shared" si="20"/>
        <v>3954332.5494480943</v>
      </c>
      <c r="Y36" s="35">
        <f t="shared" si="28"/>
        <v>39.97149704456622</v>
      </c>
      <c r="Z36" s="36">
        <f t="shared" si="29"/>
        <v>6.9643276318479579</v>
      </c>
    </row>
    <row r="37" spans="1:26" s="2" customFormat="1">
      <c r="A37" s="2">
        <v>9</v>
      </c>
      <c r="B37" s="1" t="s">
        <v>49</v>
      </c>
      <c r="C37" s="1">
        <v>5</v>
      </c>
      <c r="D37">
        <v>4795</v>
      </c>
      <c r="E37">
        <v>5</v>
      </c>
      <c r="F37" s="3">
        <f t="shared" si="21"/>
        <v>1.0427528675703858E-3</v>
      </c>
      <c r="G37" s="2">
        <v>0.5</v>
      </c>
      <c r="H37" s="3">
        <f t="shared" si="22"/>
        <v>5.2002080083203327E-3</v>
      </c>
      <c r="I37" s="3">
        <f t="shared" si="23"/>
        <v>0.99479979199167967</v>
      </c>
      <c r="J37" s="5">
        <f t="shared" si="30"/>
        <v>98691.966050035087</v>
      </c>
      <c r="K37" s="5">
        <f t="shared" si="24"/>
        <v>513.21875221027085</v>
      </c>
      <c r="L37" s="5">
        <f t="shared" si="25"/>
        <v>492176.78336964973</v>
      </c>
      <c r="M37" s="5">
        <f t="shared" si="16"/>
        <v>4149253.2446650267</v>
      </c>
      <c r="N37" s="33">
        <f t="shared" si="26"/>
        <v>42.042462124641723</v>
      </c>
      <c r="O37" s="4"/>
      <c r="Q37" s="27" t="s">
        <v>50</v>
      </c>
      <c r="R37" s="29">
        <f t="shared" si="17"/>
        <v>98691.966050035087</v>
      </c>
      <c r="S37" s="29">
        <f t="shared" si="18"/>
        <v>492176.78336964973</v>
      </c>
      <c r="T37" s="35">
        <f t="shared" si="19"/>
        <v>42.042462124641723</v>
      </c>
      <c r="U37" s="42">
        <v>0.95343645724036619</v>
      </c>
      <c r="V37" s="43">
        <f t="shared" si="31"/>
        <v>4.6563542759633814E-2</v>
      </c>
      <c r="W37" s="29">
        <f t="shared" si="27"/>
        <v>469259.28867191804</v>
      </c>
      <c r="X37" s="29">
        <f t="shared" si="20"/>
        <v>3482224.8746597865</v>
      </c>
      <c r="Y37" s="35">
        <f t="shared" si="28"/>
        <v>35.283772469325008</v>
      </c>
      <c r="Z37" s="36">
        <f t="shared" si="29"/>
        <v>6.7586896553167151</v>
      </c>
    </row>
    <row r="38" spans="1:26" s="2" customFormat="1">
      <c r="A38" s="2">
        <v>10</v>
      </c>
      <c r="B38" s="1" t="s">
        <v>51</v>
      </c>
      <c r="C38" s="1">
        <v>5</v>
      </c>
      <c r="D38">
        <v>4856</v>
      </c>
      <c r="E38">
        <v>8</v>
      </c>
      <c r="F38" s="3">
        <f t="shared" si="21"/>
        <v>1.6474464579901153E-3</v>
      </c>
      <c r="G38" s="2">
        <v>0.5</v>
      </c>
      <c r="H38" s="3">
        <f t="shared" si="22"/>
        <v>8.2034454470877767E-3</v>
      </c>
      <c r="I38" s="3">
        <f t="shared" si="23"/>
        <v>0.99179655455291227</v>
      </c>
      <c r="J38" s="5">
        <f t="shared" si="30"/>
        <v>98178.747297824812</v>
      </c>
      <c r="K38" s="5">
        <f t="shared" si="24"/>
        <v>805.40399752112228</v>
      </c>
      <c r="L38" s="5">
        <f t="shared" si="25"/>
        <v>488880.22649532126</v>
      </c>
      <c r="M38" s="5">
        <f t="shared" si="16"/>
        <v>3657076.461295377</v>
      </c>
      <c r="N38" s="33">
        <f t="shared" si="26"/>
        <v>37.249166056291706</v>
      </c>
      <c r="O38" s="4"/>
      <c r="Q38" s="27" t="s">
        <v>52</v>
      </c>
      <c r="R38" s="29">
        <f t="shared" si="17"/>
        <v>98178.747297824812</v>
      </c>
      <c r="S38" s="29">
        <f t="shared" si="18"/>
        <v>488880.22649532126</v>
      </c>
      <c r="T38" s="35">
        <f t="shared" si="19"/>
        <v>37.249166056291706</v>
      </c>
      <c r="U38" s="42">
        <v>0.93748024841036759</v>
      </c>
      <c r="V38" s="43">
        <f t="shared" si="31"/>
        <v>6.2519751589632411E-2</v>
      </c>
      <c r="W38" s="29">
        <f t="shared" si="27"/>
        <v>458315.55617775052</v>
      </c>
      <c r="X38" s="29">
        <f t="shared" si="20"/>
        <v>3012965.5859878683</v>
      </c>
      <c r="Y38" s="35">
        <f t="shared" si="28"/>
        <v>30.688572312376831</v>
      </c>
      <c r="Z38" s="36">
        <f t="shared" si="29"/>
        <v>6.5605937439148754</v>
      </c>
    </row>
    <row r="39" spans="1:26" s="2" customFormat="1">
      <c r="A39" s="2">
        <v>11</v>
      </c>
      <c r="B39" s="1" t="s">
        <v>53</v>
      </c>
      <c r="C39" s="1">
        <v>5</v>
      </c>
      <c r="D39">
        <v>4830</v>
      </c>
      <c r="E39">
        <v>15</v>
      </c>
      <c r="F39" s="3">
        <f t="shared" si="21"/>
        <v>3.105590062111801E-3</v>
      </c>
      <c r="G39" s="2">
        <v>0.5</v>
      </c>
      <c r="H39" s="3">
        <f t="shared" si="22"/>
        <v>1.5408320493066252E-2</v>
      </c>
      <c r="I39" s="3">
        <f t="shared" si="23"/>
        <v>0.98459167950693371</v>
      </c>
      <c r="J39" s="5">
        <f t="shared" si="30"/>
        <v>97373.343300303692</v>
      </c>
      <c r="K39" s="5">
        <f t="shared" si="24"/>
        <v>1500.3596810524448</v>
      </c>
      <c r="L39" s="5">
        <f t="shared" si="25"/>
        <v>483115.81729888736</v>
      </c>
      <c r="M39" s="5">
        <f t="shared" si="16"/>
        <v>3168196.2348000556</v>
      </c>
      <c r="N39" s="33">
        <f t="shared" si="26"/>
        <v>32.536586784631588</v>
      </c>
      <c r="O39" s="4"/>
      <c r="Q39" s="27" t="s">
        <v>54</v>
      </c>
      <c r="R39" s="29">
        <f t="shared" si="17"/>
        <v>97373.343300303692</v>
      </c>
      <c r="S39" s="29">
        <f t="shared" si="18"/>
        <v>483115.81729888736</v>
      </c>
      <c r="T39" s="35">
        <f t="shared" si="19"/>
        <v>32.536586784631588</v>
      </c>
      <c r="U39" s="42">
        <v>0.91788799906018037</v>
      </c>
      <c r="V39" s="43">
        <f t="shared" si="31"/>
        <v>8.2112000939819629E-2</v>
      </c>
      <c r="W39" s="29">
        <f t="shared" si="27"/>
        <v>443446.21085479937</v>
      </c>
      <c r="X39" s="29">
        <f t="shared" si="20"/>
        <v>2554650.0298101176</v>
      </c>
      <c r="Y39" s="35">
        <f t="shared" si="28"/>
        <v>26.235619967689349</v>
      </c>
      <c r="Z39" s="36">
        <f t="shared" si="29"/>
        <v>6.300966816942239</v>
      </c>
    </row>
    <row r="40" spans="1:26" s="2" customFormat="1">
      <c r="A40" s="2">
        <v>12</v>
      </c>
      <c r="B40" s="1" t="s">
        <v>55</v>
      </c>
      <c r="C40" s="1">
        <v>5</v>
      </c>
      <c r="D40">
        <v>3744</v>
      </c>
      <c r="E40">
        <v>16</v>
      </c>
      <c r="F40" s="3">
        <f t="shared" si="21"/>
        <v>4.2735042735042739E-3</v>
      </c>
      <c r="G40" s="2">
        <v>0.5</v>
      </c>
      <c r="H40" s="3">
        <f t="shared" si="22"/>
        <v>2.1141649048625793E-2</v>
      </c>
      <c r="I40" s="3">
        <f t="shared" si="23"/>
        <v>0.97885835095137419</v>
      </c>
      <c r="J40" s="5">
        <f t="shared" si="30"/>
        <v>95872.983619251245</v>
      </c>
      <c r="K40" s="5">
        <f t="shared" si="24"/>
        <v>2026.9129729228594</v>
      </c>
      <c r="L40" s="5">
        <f t="shared" si="25"/>
        <v>474297.63566394913</v>
      </c>
      <c r="M40" s="5">
        <f t="shared" si="16"/>
        <v>2685080.4175011683</v>
      </c>
      <c r="N40" s="33">
        <f t="shared" si="26"/>
        <v>28.006642915846477</v>
      </c>
      <c r="O40" s="4"/>
      <c r="Q40" s="27" t="s">
        <v>56</v>
      </c>
      <c r="R40" s="29">
        <f t="shared" si="17"/>
        <v>95872.983619251245</v>
      </c>
      <c r="S40" s="29">
        <f t="shared" si="18"/>
        <v>474297.63566394913</v>
      </c>
      <c r="T40" s="35">
        <f t="shared" si="19"/>
        <v>28.006642915846477</v>
      </c>
      <c r="U40" s="42">
        <v>0.89571782863194893</v>
      </c>
      <c r="V40" s="43">
        <f t="shared" si="31"/>
        <v>0.10428217136805107</v>
      </c>
      <c r="W40" s="29">
        <f t="shared" si="27"/>
        <v>424836.84834217973</v>
      </c>
      <c r="X40" s="29">
        <f t="shared" si="20"/>
        <v>2111203.8189553181</v>
      </c>
      <c r="Y40" s="35">
        <f t="shared" si="28"/>
        <v>22.020841943750558</v>
      </c>
      <c r="Z40" s="36">
        <f t="shared" si="29"/>
        <v>5.9858009720959195</v>
      </c>
    </row>
    <row r="41" spans="1:26" s="2" customFormat="1">
      <c r="A41" s="2">
        <v>13</v>
      </c>
      <c r="B41" s="1" t="s">
        <v>57</v>
      </c>
      <c r="C41" s="1">
        <v>5</v>
      </c>
      <c r="D41">
        <v>3108</v>
      </c>
      <c r="E41">
        <v>26</v>
      </c>
      <c r="F41" s="3">
        <f t="shared" si="21"/>
        <v>8.3655083655083656E-3</v>
      </c>
      <c r="G41" s="2">
        <v>0.5</v>
      </c>
      <c r="H41" s="3">
        <f t="shared" si="22"/>
        <v>4.0970690198550264E-2</v>
      </c>
      <c r="I41" s="3">
        <f t="shared" si="23"/>
        <v>0.95902930980144974</v>
      </c>
      <c r="J41" s="5">
        <f t="shared" si="30"/>
        <v>93846.070646328386</v>
      </c>
      <c r="K41" s="5">
        <f t="shared" si="24"/>
        <v>3844.938286801982</v>
      </c>
      <c r="L41" s="5">
        <f t="shared" si="25"/>
        <v>459618.00751463696</v>
      </c>
      <c r="M41" s="5">
        <f t="shared" si="16"/>
        <v>2210782.7818372194</v>
      </c>
      <c r="N41" s="33">
        <f t="shared" si="26"/>
        <v>23.55754233087556</v>
      </c>
      <c r="O41" s="4"/>
      <c r="Q41" s="27" t="s">
        <v>58</v>
      </c>
      <c r="R41" s="29">
        <f t="shared" si="17"/>
        <v>93846.070646328386</v>
      </c>
      <c r="S41" s="29">
        <f t="shared" si="18"/>
        <v>459618.00751463696</v>
      </c>
      <c r="T41" s="35">
        <f t="shared" si="19"/>
        <v>23.55754233087556</v>
      </c>
      <c r="U41" s="42">
        <v>0.86473435856680392</v>
      </c>
      <c r="V41" s="43">
        <f t="shared" si="31"/>
        <v>0.13526564143319608</v>
      </c>
      <c r="W41" s="29">
        <f t="shared" si="27"/>
        <v>397447.48291392205</v>
      </c>
      <c r="X41" s="29">
        <f t="shared" si="20"/>
        <v>1686366.9706131383</v>
      </c>
      <c r="Y41" s="35">
        <f t="shared" si="28"/>
        <v>17.969500044050225</v>
      </c>
      <c r="Z41" s="36">
        <f t="shared" si="29"/>
        <v>5.5880422868253348</v>
      </c>
    </row>
    <row r="42" spans="1:26" s="2" customFormat="1">
      <c r="A42" s="2">
        <v>14</v>
      </c>
      <c r="B42" s="1" t="s">
        <v>59</v>
      </c>
      <c r="C42" s="1">
        <v>5</v>
      </c>
      <c r="D42">
        <v>2335</v>
      </c>
      <c r="E42">
        <v>40</v>
      </c>
      <c r="F42" s="3">
        <f t="shared" si="21"/>
        <v>1.7130620985010708E-2</v>
      </c>
      <c r="G42" s="2">
        <v>0.5</v>
      </c>
      <c r="H42" s="3">
        <f t="shared" si="22"/>
        <v>8.2135523613963035E-2</v>
      </c>
      <c r="I42" s="3">
        <f t="shared" si="23"/>
        <v>0.91786447638603696</v>
      </c>
      <c r="J42" s="5">
        <f t="shared" si="30"/>
        <v>90001.132359526411</v>
      </c>
      <c r="K42" s="5">
        <f t="shared" si="24"/>
        <v>7392.290132199294</v>
      </c>
      <c r="L42" s="5">
        <f t="shared" si="25"/>
        <v>431524.93646713381</v>
      </c>
      <c r="M42" s="5">
        <f t="shared" si="16"/>
        <v>1751164.7743225824</v>
      </c>
      <c r="N42" s="33">
        <f t="shared" si="26"/>
        <v>19.45714157603291</v>
      </c>
      <c r="O42" s="4"/>
      <c r="Q42" s="27" t="s">
        <v>60</v>
      </c>
      <c r="R42" s="29">
        <f t="shared" si="17"/>
        <v>90001.132359526411</v>
      </c>
      <c r="S42" s="29">
        <f t="shared" si="18"/>
        <v>431524.93646713381</v>
      </c>
      <c r="T42" s="35">
        <f t="shared" si="19"/>
        <v>19.45714157603291</v>
      </c>
      <c r="U42" s="42">
        <v>0.81758889711164551</v>
      </c>
      <c r="V42" s="43">
        <f t="shared" si="31"/>
        <v>0.18241110288835449</v>
      </c>
      <c r="W42" s="29">
        <f t="shared" si="27"/>
        <v>352809.99688233685</v>
      </c>
      <c r="X42" s="29">
        <f t="shared" si="20"/>
        <v>1288919.4876992162</v>
      </c>
      <c r="Y42" s="35">
        <f t="shared" si="28"/>
        <v>14.321147455682953</v>
      </c>
      <c r="Z42" s="36">
        <f t="shared" si="29"/>
        <v>5.1359941203499577</v>
      </c>
    </row>
    <row r="43" spans="1:26" s="2" customFormat="1">
      <c r="A43" s="2">
        <v>15</v>
      </c>
      <c r="B43" s="1" t="s">
        <v>61</v>
      </c>
      <c r="C43" s="1">
        <v>5</v>
      </c>
      <c r="D43">
        <v>1817</v>
      </c>
      <c r="E43">
        <v>44</v>
      </c>
      <c r="F43" s="3">
        <f t="shared" si="21"/>
        <v>2.4215740231150248E-2</v>
      </c>
      <c r="G43" s="2">
        <v>0.5</v>
      </c>
      <c r="H43" s="3">
        <f t="shared" si="22"/>
        <v>0.11416709911779971</v>
      </c>
      <c r="I43" s="3">
        <f t="shared" si="23"/>
        <v>0.88583290088220035</v>
      </c>
      <c r="J43" s="5">
        <f t="shared" si="30"/>
        <v>82608.842227327114</v>
      </c>
      <c r="K43" s="5">
        <f t="shared" si="24"/>
        <v>9431.2118785739331</v>
      </c>
      <c r="L43" s="5">
        <f t="shared" si="25"/>
        <v>389466.18144020077</v>
      </c>
      <c r="M43" s="5">
        <f t="shared" si="16"/>
        <v>1319639.8378554485</v>
      </c>
      <c r="N43" s="33">
        <f t="shared" si="26"/>
        <v>15.974559166729369</v>
      </c>
      <c r="O43" s="4"/>
      <c r="Q43" s="27" t="s">
        <v>62</v>
      </c>
      <c r="R43" s="29">
        <f t="shared" si="17"/>
        <v>82608.842227327114</v>
      </c>
      <c r="S43" s="29">
        <f t="shared" si="18"/>
        <v>389466.18144020077</v>
      </c>
      <c r="T43" s="35">
        <f t="shared" si="19"/>
        <v>15.974559166729369</v>
      </c>
      <c r="U43" s="42">
        <v>0.77888026534586052</v>
      </c>
      <c r="V43" s="43">
        <f t="shared" si="31"/>
        <v>0.22111973465413948</v>
      </c>
      <c r="W43" s="29">
        <f t="shared" si="27"/>
        <v>303347.52274338267</v>
      </c>
      <c r="X43" s="29">
        <f t="shared" si="20"/>
        <v>936109.49081687932</v>
      </c>
      <c r="Y43" s="35">
        <f t="shared" si="28"/>
        <v>11.331831624523277</v>
      </c>
      <c r="Z43" s="36">
        <f t="shared" si="29"/>
        <v>4.6427275422060923</v>
      </c>
    </row>
    <row r="44" spans="1:26" s="2" customFormat="1">
      <c r="A44" s="2">
        <v>16</v>
      </c>
      <c r="B44" s="1" t="s">
        <v>63</v>
      </c>
      <c r="C44" s="1">
        <v>5</v>
      </c>
      <c r="D44">
        <v>1263</v>
      </c>
      <c r="E44">
        <v>48</v>
      </c>
      <c r="F44" s="3">
        <f t="shared" si="21"/>
        <v>3.800475059382423E-2</v>
      </c>
      <c r="G44" s="2">
        <v>0.5</v>
      </c>
      <c r="H44" s="3">
        <f t="shared" si="22"/>
        <v>0.17353579175704989</v>
      </c>
      <c r="I44" s="3">
        <f t="shared" si="23"/>
        <v>0.82646420824295008</v>
      </c>
      <c r="J44" s="5">
        <f t="shared" si="30"/>
        <v>73177.630348753184</v>
      </c>
      <c r="K44" s="5">
        <f t="shared" si="24"/>
        <v>12698.938021475607</v>
      </c>
      <c r="L44" s="5">
        <f t="shared" si="25"/>
        <v>334140.80669007683</v>
      </c>
      <c r="M44" s="5">
        <f t="shared" si="16"/>
        <v>930173.65641524782</v>
      </c>
      <c r="N44" s="33">
        <f t="shared" si="26"/>
        <v>12.711174876559751</v>
      </c>
      <c r="O44" s="4"/>
      <c r="Q44" s="27" t="s">
        <v>64</v>
      </c>
      <c r="R44" s="29">
        <f t="shared" si="17"/>
        <v>73177.630348753184</v>
      </c>
      <c r="S44" s="29">
        <f t="shared" si="18"/>
        <v>334140.80669007683</v>
      </c>
      <c r="T44" s="35">
        <f t="shared" si="19"/>
        <v>12.711174876559751</v>
      </c>
      <c r="U44" s="42">
        <v>0.71980976748499381</v>
      </c>
      <c r="V44" s="43">
        <f t="shared" si="31"/>
        <v>0.28019023251500619</v>
      </c>
      <c r="W44" s="29">
        <f t="shared" si="27"/>
        <v>240517.81637083247</v>
      </c>
      <c r="X44" s="29">
        <f t="shared" si="20"/>
        <v>632761.9680734966</v>
      </c>
      <c r="Y44" s="35">
        <f t="shared" si="28"/>
        <v>8.6469316518976029</v>
      </c>
      <c r="Z44" s="36">
        <f t="shared" si="29"/>
        <v>4.0642432246621478</v>
      </c>
    </row>
    <row r="45" spans="1:26" s="2" customFormat="1">
      <c r="A45" s="2">
        <v>17</v>
      </c>
      <c r="B45" s="1" t="s">
        <v>65</v>
      </c>
      <c r="C45" s="1">
        <v>5</v>
      </c>
      <c r="D45">
        <v>920</v>
      </c>
      <c r="E45">
        <v>52</v>
      </c>
      <c r="F45" s="3">
        <f t="shared" si="21"/>
        <v>5.6521739130434782E-2</v>
      </c>
      <c r="G45" s="2">
        <v>0.5</v>
      </c>
      <c r="H45" s="3">
        <f t="shared" si="22"/>
        <v>0.2476190476190476</v>
      </c>
      <c r="I45" s="3">
        <f t="shared" si="23"/>
        <v>0.75238095238095237</v>
      </c>
      <c r="J45" s="5">
        <f t="shared" si="30"/>
        <v>60478.692327277575</v>
      </c>
      <c r="K45" s="5">
        <f t="shared" si="24"/>
        <v>14975.676195325874</v>
      </c>
      <c r="L45" s="5">
        <f t="shared" si="25"/>
        <v>264954.27114807314</v>
      </c>
      <c r="M45" s="5">
        <f t="shared" si="16"/>
        <v>596032.84972517099</v>
      </c>
      <c r="N45" s="33">
        <f t="shared" si="26"/>
        <v>9.8552535907980197</v>
      </c>
      <c r="O45" s="4"/>
      <c r="Q45" s="27" t="s">
        <v>66</v>
      </c>
      <c r="R45" s="29">
        <f t="shared" si="17"/>
        <v>60478.692327277575</v>
      </c>
      <c r="S45" s="29">
        <f t="shared" si="18"/>
        <v>264954.27114807314</v>
      </c>
      <c r="T45" s="35">
        <f t="shared" si="19"/>
        <v>9.8552535907980197</v>
      </c>
      <c r="U45" s="42">
        <v>0.68480776711742686</v>
      </c>
      <c r="V45" s="43">
        <f t="shared" si="31"/>
        <v>0.31519223288257314</v>
      </c>
      <c r="W45" s="29">
        <f t="shared" si="27"/>
        <v>181442.74281313724</v>
      </c>
      <c r="X45" s="29">
        <f t="shared" si="20"/>
        <v>392244.15170266415</v>
      </c>
      <c r="Y45" s="35">
        <f t="shared" si="28"/>
        <v>6.4856586114668868</v>
      </c>
      <c r="Z45" s="36">
        <f t="shared" si="29"/>
        <v>3.3695949793311328</v>
      </c>
    </row>
    <row r="46" spans="1:26" s="2" customFormat="1">
      <c r="A46" s="2">
        <v>18</v>
      </c>
      <c r="B46" s="1" t="s">
        <v>67</v>
      </c>
      <c r="C46" s="1">
        <v>5</v>
      </c>
      <c r="D46">
        <v>587</v>
      </c>
      <c r="E46">
        <v>44</v>
      </c>
      <c r="F46" s="3">
        <f t="shared" si="21"/>
        <v>7.4957410562180582E-2</v>
      </c>
      <c r="G46" s="2">
        <v>0.5</v>
      </c>
      <c r="H46" s="3">
        <f t="shared" si="22"/>
        <v>0.31563845050215211</v>
      </c>
      <c r="I46" s="3">
        <f t="shared" si="23"/>
        <v>0.68436154949784789</v>
      </c>
      <c r="J46" s="5">
        <f t="shared" si="30"/>
        <v>45503.016131951699</v>
      </c>
      <c r="K46" s="5">
        <f t="shared" si="24"/>
        <v>14362.501505063665</v>
      </c>
      <c r="L46" s="5">
        <f t="shared" si="25"/>
        <v>191608.82689709935</v>
      </c>
      <c r="M46" s="5">
        <f>L46+M47</f>
        <v>331078.57857709785</v>
      </c>
      <c r="N46" s="33">
        <f t="shared" si="26"/>
        <v>7.2759699624530656</v>
      </c>
      <c r="O46" s="4"/>
      <c r="Q46" s="27" t="s">
        <v>68</v>
      </c>
      <c r="R46" s="29">
        <f t="shared" si="17"/>
        <v>45503.016131951699</v>
      </c>
      <c r="S46" s="29">
        <f t="shared" si="18"/>
        <v>191608.82689709935</v>
      </c>
      <c r="T46" s="35">
        <f t="shared" si="19"/>
        <v>7.2759699624530656</v>
      </c>
      <c r="U46" s="42">
        <v>0.65629805890441617</v>
      </c>
      <c r="V46" s="43">
        <f t="shared" si="31"/>
        <v>0.34370194109558383</v>
      </c>
      <c r="W46" s="29">
        <f t="shared" si="27"/>
        <v>125752.50116151859</v>
      </c>
      <c r="X46" s="29">
        <f>X47+W46</f>
        <v>210801.40888952691</v>
      </c>
      <c r="Y46" s="35">
        <f t="shared" si="28"/>
        <v>4.6326909029114791</v>
      </c>
      <c r="Z46" s="36">
        <f t="shared" si="29"/>
        <v>2.6432790595415865</v>
      </c>
    </row>
    <row r="47" spans="1:26" s="2" customFormat="1">
      <c r="A47" s="12">
        <v>19</v>
      </c>
      <c r="B47" s="13" t="s">
        <v>69</v>
      </c>
      <c r="C47" s="12"/>
      <c r="D47">
        <v>421</v>
      </c>
      <c r="E47">
        <v>94</v>
      </c>
      <c r="F47" s="17">
        <f t="shared" si="21"/>
        <v>0.22327790973871733</v>
      </c>
      <c r="G47" s="12"/>
      <c r="H47" s="17">
        <v>1</v>
      </c>
      <c r="I47" s="17">
        <f t="shared" si="23"/>
        <v>0</v>
      </c>
      <c r="J47" s="21">
        <f t="shared" si="30"/>
        <v>31140.514626888034</v>
      </c>
      <c r="K47" s="21">
        <f t="shared" si="24"/>
        <v>31140.514626888034</v>
      </c>
      <c r="L47" s="21">
        <f>K47/F47</f>
        <v>139469.75167999853</v>
      </c>
      <c r="M47" s="21">
        <f>L47</f>
        <v>139469.75167999853</v>
      </c>
      <c r="N47" s="34">
        <f t="shared" si="26"/>
        <v>4.4787234042553186</v>
      </c>
      <c r="O47" s="4"/>
      <c r="Q47" s="30" t="s">
        <v>69</v>
      </c>
      <c r="R47" s="31">
        <f t="shared" si="17"/>
        <v>31140.514626888034</v>
      </c>
      <c r="S47" s="31">
        <f t="shared" si="18"/>
        <v>139469.75167999853</v>
      </c>
      <c r="T47" s="38">
        <f t="shared" si="19"/>
        <v>4.4787234042553186</v>
      </c>
      <c r="U47" s="44">
        <v>0.6098018151143324</v>
      </c>
      <c r="V47" s="45">
        <f t="shared" si="31"/>
        <v>0.3901981848856676</v>
      </c>
      <c r="W47" s="31">
        <f t="shared" si="27"/>
        <v>85048.907728008315</v>
      </c>
      <c r="X47" s="31">
        <f>W47</f>
        <v>85048.907728008315</v>
      </c>
      <c r="Y47" s="38">
        <f t="shared" si="28"/>
        <v>2.7311336613099355</v>
      </c>
      <c r="Z47" s="37">
        <f t="shared" si="29"/>
        <v>1.7475897429453831</v>
      </c>
    </row>
    <row r="48" spans="1:26" s="2" customFormat="1" ht="13.2">
      <c r="B48" s="2" t="s">
        <v>70</v>
      </c>
      <c r="D48" s="25">
        <f>SUM(D29:D47)</f>
        <v>54526</v>
      </c>
      <c r="E48" s="25">
        <f>SUM(E29:E47)</f>
        <v>402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1071</v>
      </c>
      <c r="E54" s="49">
        <f>E4+E29</f>
        <v>3</v>
      </c>
      <c r="F54" s="3">
        <f>E54/D54</f>
        <v>2.8011204481792717E-3</v>
      </c>
      <c r="G54" s="2">
        <v>0.3</v>
      </c>
      <c r="H54" s="18">
        <f>C54*F54/(1+(1-G54)*C54*F54)</f>
        <v>2.7956388034665923E-3</v>
      </c>
      <c r="I54" s="18">
        <f>1-H54</f>
        <v>0.99720436119653344</v>
      </c>
      <c r="J54" s="19">
        <v>100000</v>
      </c>
      <c r="K54" s="20">
        <f>J54*H54</f>
        <v>279.56388034665923</v>
      </c>
      <c r="L54" s="20">
        <f>C54*(J55+G54*K54)</f>
        <v>99804.305283757334</v>
      </c>
      <c r="M54" s="5">
        <f t="shared" ref="M54:M70" si="32">L54+M55</f>
        <v>7363957.8647964476</v>
      </c>
      <c r="N54" s="32">
        <f>M54/J54</f>
        <v>73.63957864796447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99804.305283757334</v>
      </c>
      <c r="T54" s="35">
        <f t="shared" ref="T54:T72" si="35">N54</f>
        <v>73.63957864796447</v>
      </c>
      <c r="U54" s="42">
        <v>0.96170886472285344</v>
      </c>
      <c r="V54" s="43">
        <f>1-U54</f>
        <v>3.829113527714656E-2</v>
      </c>
      <c r="W54" s="29">
        <f>S54*U54</f>
        <v>95982.685128895348</v>
      </c>
      <c r="X54" s="29">
        <f t="shared" ref="X54:X70" si="36">X55+W54</f>
        <v>6588069.320267899</v>
      </c>
      <c r="Y54" s="40">
        <f>X54/R54</f>
        <v>65.880693202678984</v>
      </c>
      <c r="Z54" s="36">
        <f>T54-Y54</f>
        <v>7.7588854452854861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D72" si="37">D5+D30</f>
        <v>4509</v>
      </c>
      <c r="E55" s="49">
        <f t="shared" ref="E55:E70" si="38">E5+E30</f>
        <v>3</v>
      </c>
      <c r="F55" s="3">
        <f t="shared" ref="F55:F72" si="39">E55/D55</f>
        <v>6.6533599467731206E-4</v>
      </c>
      <c r="G55" s="2">
        <v>0.4</v>
      </c>
      <c r="H55" s="3">
        <f t="shared" ref="H55:H71" si="40">C55*F55/(1+(1-G55)*C55*F55)</f>
        <v>2.6571011026969575E-3</v>
      </c>
      <c r="I55" s="3">
        <f t="shared" ref="I55:I72" si="41">1-H55</f>
        <v>0.99734289889730299</v>
      </c>
      <c r="J55" s="5">
        <f>I54*J54</f>
        <v>99720.436119653343</v>
      </c>
      <c r="K55" s="5">
        <f t="shared" ref="K55:K72" si="42">J55*H55</f>
        <v>264.96728077495243</v>
      </c>
      <c r="L55" s="5">
        <f t="shared" ref="L55:L71" si="43">C55*(J56+G55*K55)</f>
        <v>398245.82300475345</v>
      </c>
      <c r="M55" s="5">
        <f t="shared" si="32"/>
        <v>7264153.5595126906</v>
      </c>
      <c r="N55" s="33">
        <f t="shared" ref="N55:N72" si="44">M55/J55</f>
        <v>72.845184419335283</v>
      </c>
      <c r="O55" s="4"/>
      <c r="Q55" s="27" t="s">
        <v>36</v>
      </c>
      <c r="R55" s="29">
        <f t="shared" si="33"/>
        <v>99720.436119653343</v>
      </c>
      <c r="S55" s="29">
        <f t="shared" si="34"/>
        <v>398245.82300475345</v>
      </c>
      <c r="T55" s="35">
        <f t="shared" si="35"/>
        <v>72.845184419335283</v>
      </c>
      <c r="U55" s="42">
        <v>0.96170886472285344</v>
      </c>
      <c r="V55" s="43">
        <f>1-U55</f>
        <v>3.829113527714656E-2</v>
      </c>
      <c r="W55" s="29">
        <f t="shared" ref="W55:W72" si="45">S55*U55</f>
        <v>382996.53832251986</v>
      </c>
      <c r="X55" s="29">
        <f t="shared" si="36"/>
        <v>6492086.6351390034</v>
      </c>
      <c r="Y55" s="35">
        <f t="shared" ref="Y55:Y72" si="46">X55/R55</f>
        <v>65.102870462271412</v>
      </c>
      <c r="Z55" s="36">
        <f t="shared" ref="Z55:Z72" si="47">T55-Y55</f>
        <v>7.742313957063871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6146</v>
      </c>
      <c r="E56" s="49">
        <f t="shared" si="38"/>
        <v>2</v>
      </c>
      <c r="F56" s="3">
        <f t="shared" si="39"/>
        <v>3.254149040026033E-4</v>
      </c>
      <c r="G56" s="2">
        <v>0.5</v>
      </c>
      <c r="H56" s="3">
        <f t="shared" si="40"/>
        <v>1.6257519102584946E-3</v>
      </c>
      <c r="I56" s="3">
        <f t="shared" si="41"/>
        <v>0.99837424808974151</v>
      </c>
      <c r="J56" s="5">
        <f t="shared" ref="J56:J72" si="48">I55*J55</f>
        <v>99455.468838878383</v>
      </c>
      <c r="K56" s="5">
        <f t="shared" si="42"/>
        <v>161.68991845046071</v>
      </c>
      <c r="L56" s="5">
        <f t="shared" si="43"/>
        <v>496873.11939826579</v>
      </c>
      <c r="M56" s="5">
        <f t="shared" si="32"/>
        <v>6865907.7365079373</v>
      </c>
      <c r="N56" s="33">
        <f t="shared" si="44"/>
        <v>69.03499442178456</v>
      </c>
      <c r="O56" s="4"/>
      <c r="Q56" s="27" t="s">
        <v>38</v>
      </c>
      <c r="R56" s="29">
        <f t="shared" si="33"/>
        <v>99455.468838878383</v>
      </c>
      <c r="S56" s="29">
        <f t="shared" si="34"/>
        <v>496873.11939826579</v>
      </c>
      <c r="T56" s="35">
        <f t="shared" si="35"/>
        <v>69.03499442178456</v>
      </c>
      <c r="U56" s="42">
        <v>0.96170886472285344</v>
      </c>
      <c r="V56" s="43">
        <f>1-U56</f>
        <v>3.829113527714656E-2</v>
      </c>
      <c r="W56" s="29">
        <f t="shared" si="45"/>
        <v>477847.28356780898</v>
      </c>
      <c r="X56" s="29">
        <f t="shared" si="36"/>
        <v>6109090.0968164839</v>
      </c>
      <c r="Y56" s="35">
        <f t="shared" si="46"/>
        <v>61.425381310236851</v>
      </c>
      <c r="Z56" s="36">
        <f t="shared" si="47"/>
        <v>7.6096131115477093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6865</v>
      </c>
      <c r="E57" s="49">
        <f t="shared" si="38"/>
        <v>2</v>
      </c>
      <c r="F57" s="3">
        <f t="shared" si="39"/>
        <v>2.9133284777858702E-4</v>
      </c>
      <c r="G57" s="2">
        <v>0.5</v>
      </c>
      <c r="H57" s="3">
        <f t="shared" si="40"/>
        <v>1.4556040756914118E-3</v>
      </c>
      <c r="I57" s="3">
        <f t="shared" si="41"/>
        <v>0.99854439592430855</v>
      </c>
      <c r="J57" s="5">
        <f t="shared" si="48"/>
        <v>99293.778920427925</v>
      </c>
      <c r="K57" s="5">
        <f t="shared" si="42"/>
        <v>144.53242928737689</v>
      </c>
      <c r="L57" s="5">
        <f t="shared" si="43"/>
        <v>496107.56352892116</v>
      </c>
      <c r="M57" s="5">
        <f t="shared" si="32"/>
        <v>6369034.6171096712</v>
      </c>
      <c r="N57" s="33">
        <f t="shared" si="44"/>
        <v>64.14333995902895</v>
      </c>
      <c r="O57" s="4"/>
      <c r="Q57" s="27" t="s">
        <v>40</v>
      </c>
      <c r="R57" s="29">
        <f t="shared" si="33"/>
        <v>99293.778920427925</v>
      </c>
      <c r="S57" s="29">
        <f t="shared" si="34"/>
        <v>496107.56352892116</v>
      </c>
      <c r="T57" s="35">
        <f t="shared" si="35"/>
        <v>64.14333995902895</v>
      </c>
      <c r="U57" s="42">
        <v>0.96170886472285344</v>
      </c>
      <c r="V57" s="43">
        <f>1-U57</f>
        <v>3.829113527714656E-2</v>
      </c>
      <c r="W57" s="29">
        <f t="shared" si="45"/>
        <v>477111.04170181969</v>
      </c>
      <c r="X57" s="29">
        <f t="shared" si="36"/>
        <v>5631242.8132486753</v>
      </c>
      <c r="Y57" s="35">
        <f t="shared" si="46"/>
        <v>56.712946918471523</v>
      </c>
      <c r="Z57" s="36">
        <f t="shared" si="47"/>
        <v>7.4303930405574263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7504</v>
      </c>
      <c r="E58" s="49">
        <f t="shared" si="38"/>
        <v>7</v>
      </c>
      <c r="F58" s="3">
        <f t="shared" si="39"/>
        <v>9.3283582089552237E-4</v>
      </c>
      <c r="G58" s="2">
        <v>0.5</v>
      </c>
      <c r="H58" s="3">
        <f t="shared" si="40"/>
        <v>4.6533271288971617E-3</v>
      </c>
      <c r="I58" s="3">
        <f t="shared" si="41"/>
        <v>0.99534667287110279</v>
      </c>
      <c r="J58" s="5">
        <f t="shared" si="48"/>
        <v>99149.24649114054</v>
      </c>
      <c r="K58" s="5">
        <f t="shared" si="42"/>
        <v>461.37387850693597</v>
      </c>
      <c r="L58" s="5">
        <f t="shared" si="43"/>
        <v>494592.79775943537</v>
      </c>
      <c r="M58" s="5">
        <f t="shared" si="32"/>
        <v>5872927.0535807498</v>
      </c>
      <c r="N58" s="33">
        <f t="shared" si="44"/>
        <v>59.233199055179142</v>
      </c>
      <c r="O58" s="4"/>
      <c r="Q58" s="27" t="s">
        <v>42</v>
      </c>
      <c r="R58" s="29">
        <f t="shared" si="33"/>
        <v>99149.24649114054</v>
      </c>
      <c r="S58" s="29">
        <f t="shared" si="34"/>
        <v>494592.79775943537</v>
      </c>
      <c r="T58" s="35">
        <f t="shared" si="35"/>
        <v>59.233199055179142</v>
      </c>
      <c r="U58" s="42">
        <v>0.96170886472285344</v>
      </c>
      <c r="V58" s="43">
        <f>1-U58</f>
        <v>3.829113527714656E-2</v>
      </c>
      <c r="W58" s="29">
        <f t="shared" si="45"/>
        <v>475654.27803332644</v>
      </c>
      <c r="X58" s="29">
        <f t="shared" si="36"/>
        <v>5154131.7715468556</v>
      </c>
      <c r="Y58" s="35">
        <f t="shared" si="46"/>
        <v>51.983569759225574</v>
      </c>
      <c r="Z58" s="36">
        <f t="shared" si="47"/>
        <v>7.249629295953568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7470</v>
      </c>
      <c r="E59" s="49">
        <f t="shared" si="38"/>
        <v>10</v>
      </c>
      <c r="F59" s="3">
        <f t="shared" si="39"/>
        <v>1.3386880856760374E-3</v>
      </c>
      <c r="G59" s="2">
        <v>0.5</v>
      </c>
      <c r="H59" s="3">
        <f t="shared" si="40"/>
        <v>6.6711140760507001E-3</v>
      </c>
      <c r="I59" s="3">
        <f t="shared" si="41"/>
        <v>0.9933288859239493</v>
      </c>
      <c r="J59" s="5">
        <f t="shared" si="48"/>
        <v>98687.872612633597</v>
      </c>
      <c r="K59" s="5">
        <f t="shared" si="42"/>
        <v>658.35805612163836</v>
      </c>
      <c r="L59" s="5">
        <f t="shared" si="43"/>
        <v>491793.4679228639</v>
      </c>
      <c r="M59" s="5">
        <f t="shared" si="32"/>
        <v>5378334.2558213146</v>
      </c>
      <c r="N59" s="33">
        <f t="shared" si="44"/>
        <v>54.498431402328187</v>
      </c>
      <c r="O59" s="4"/>
      <c r="Q59" s="27" t="s">
        <v>44</v>
      </c>
      <c r="R59" s="29">
        <f t="shared" si="33"/>
        <v>98687.872612633597</v>
      </c>
      <c r="S59" s="29">
        <f t="shared" si="34"/>
        <v>491793.4679228639</v>
      </c>
      <c r="T59" s="35">
        <f t="shared" si="35"/>
        <v>54.498431402328187</v>
      </c>
      <c r="U59" s="42">
        <v>0.963091689110254</v>
      </c>
      <c r="V59" s="43">
        <f t="shared" ref="V59:V72" si="49">1-U59</f>
        <v>3.6908310889745999E-2</v>
      </c>
      <c r="W59" s="29">
        <f t="shared" si="45"/>
        <v>473642.20171522052</v>
      </c>
      <c r="X59" s="29">
        <f t="shared" si="36"/>
        <v>4678477.4935135292</v>
      </c>
      <c r="Y59" s="35">
        <f t="shared" si="46"/>
        <v>47.406812708156508</v>
      </c>
      <c r="Z59" s="36">
        <f t="shared" si="47"/>
        <v>7.0916186941716788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7999</v>
      </c>
      <c r="E60" s="49">
        <f t="shared" si="38"/>
        <v>12</v>
      </c>
      <c r="F60" s="3">
        <f t="shared" si="39"/>
        <v>1.5001875234404302E-3</v>
      </c>
      <c r="G60" s="2">
        <v>0.5</v>
      </c>
      <c r="H60" s="3">
        <f t="shared" si="40"/>
        <v>7.4729106987171511E-3</v>
      </c>
      <c r="I60" s="3">
        <f t="shared" si="41"/>
        <v>0.99252708930128286</v>
      </c>
      <c r="J60" s="5">
        <f t="shared" si="48"/>
        <v>98029.51455651196</v>
      </c>
      <c r="K60" s="5">
        <f t="shared" si="42"/>
        <v>732.56580811940694</v>
      </c>
      <c r="L60" s="5">
        <f t="shared" si="43"/>
        <v>488316.15826226125</v>
      </c>
      <c r="M60" s="5">
        <f t="shared" si="32"/>
        <v>4886540.7878984511</v>
      </c>
      <c r="N60" s="33">
        <f t="shared" si="44"/>
        <v>49.847648537333754</v>
      </c>
      <c r="O60" s="4"/>
      <c r="Q60" s="27" t="s">
        <v>46</v>
      </c>
      <c r="R60" s="29">
        <f t="shared" si="33"/>
        <v>98029.51455651196</v>
      </c>
      <c r="S60" s="29">
        <f t="shared" si="34"/>
        <v>488316.15826226125</v>
      </c>
      <c r="T60" s="35">
        <f t="shared" si="35"/>
        <v>49.847648537333754</v>
      </c>
      <c r="U60" s="42">
        <v>0.95736753435116873</v>
      </c>
      <c r="V60" s="43">
        <f t="shared" si="49"/>
        <v>4.2632465648831275E-2</v>
      </c>
      <c r="W60" s="29">
        <f t="shared" si="45"/>
        <v>467498.03641937615</v>
      </c>
      <c r="X60" s="29">
        <f t="shared" si="36"/>
        <v>4204835.2917983085</v>
      </c>
      <c r="Y60" s="35">
        <f t="shared" si="46"/>
        <v>42.893564359887847</v>
      </c>
      <c r="Z60" s="36">
        <f t="shared" si="47"/>
        <v>6.9540841774459068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8186</v>
      </c>
      <c r="E61" s="49">
        <f t="shared" si="38"/>
        <v>11</v>
      </c>
      <c r="F61" s="3">
        <f t="shared" si="39"/>
        <v>1.3437576349865624E-3</v>
      </c>
      <c r="G61" s="2">
        <v>0.5</v>
      </c>
      <c r="H61" s="3">
        <f t="shared" si="40"/>
        <v>6.6962926888658918E-3</v>
      </c>
      <c r="I61" s="3">
        <f t="shared" si="41"/>
        <v>0.99330370731113415</v>
      </c>
      <c r="J61" s="5">
        <f t="shared" si="48"/>
        <v>97296.948748392548</v>
      </c>
      <c r="K61" s="5">
        <f t="shared" si="42"/>
        <v>651.52884655282037</v>
      </c>
      <c r="L61" s="5">
        <f t="shared" si="43"/>
        <v>484855.92162558076</v>
      </c>
      <c r="M61" s="5">
        <f t="shared" si="32"/>
        <v>4398224.6296361899</v>
      </c>
      <c r="N61" s="33">
        <f t="shared" si="44"/>
        <v>45.204137295300882</v>
      </c>
      <c r="O61" s="4"/>
      <c r="Q61" s="27" t="s">
        <v>48</v>
      </c>
      <c r="R61" s="29">
        <f t="shared" si="33"/>
        <v>97296.948748392548</v>
      </c>
      <c r="S61" s="29">
        <f t="shared" si="34"/>
        <v>484855.92162558076</v>
      </c>
      <c r="T61" s="35">
        <f t="shared" si="35"/>
        <v>45.204137295300882</v>
      </c>
      <c r="U61" s="42">
        <v>0.95681081085376496</v>
      </c>
      <c r="V61" s="43">
        <f t="shared" si="49"/>
        <v>4.3189189146235041E-2</v>
      </c>
      <c r="W61" s="29">
        <f t="shared" si="45"/>
        <v>463915.38751782145</v>
      </c>
      <c r="X61" s="29">
        <f t="shared" si="36"/>
        <v>3737337.2553789327</v>
      </c>
      <c r="Y61" s="35">
        <f t="shared" si="46"/>
        <v>38.411659393796533</v>
      </c>
      <c r="Z61" s="36">
        <f t="shared" si="47"/>
        <v>6.7924779015043484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8573</v>
      </c>
      <c r="E62" s="49">
        <f t="shared" si="38"/>
        <v>18</v>
      </c>
      <c r="F62" s="3">
        <f t="shared" si="39"/>
        <v>2.0996150705703954E-3</v>
      </c>
      <c r="G62" s="2">
        <v>0.5</v>
      </c>
      <c r="H62" s="3">
        <f t="shared" si="40"/>
        <v>1.0443258296588535E-2</v>
      </c>
      <c r="I62" s="3">
        <f t="shared" si="41"/>
        <v>0.98955674170341146</v>
      </c>
      <c r="J62" s="5">
        <f t="shared" si="48"/>
        <v>96645.419901839734</v>
      </c>
      <c r="K62" s="5">
        <f t="shared" si="42"/>
        <v>1009.2930832171705</v>
      </c>
      <c r="L62" s="5">
        <f t="shared" si="43"/>
        <v>480703.86680115573</v>
      </c>
      <c r="M62" s="5">
        <f t="shared" si="32"/>
        <v>3913368.7080106093</v>
      </c>
      <c r="N62" s="33">
        <f t="shared" si="44"/>
        <v>40.492024474468806</v>
      </c>
      <c r="O62" s="4"/>
      <c r="Q62" s="27" t="s">
        <v>50</v>
      </c>
      <c r="R62" s="29">
        <f t="shared" si="33"/>
        <v>96645.419901839734</v>
      </c>
      <c r="S62" s="29">
        <f t="shared" si="34"/>
        <v>480703.86680115573</v>
      </c>
      <c r="T62" s="35">
        <f t="shared" si="35"/>
        <v>40.492024474468806</v>
      </c>
      <c r="U62" s="42">
        <v>0.94800928093814252</v>
      </c>
      <c r="V62" s="43">
        <f t="shared" si="49"/>
        <v>5.1990719061857482E-2</v>
      </c>
      <c r="W62" s="29">
        <f t="shared" si="45"/>
        <v>455711.72711034829</v>
      </c>
      <c r="X62" s="29">
        <f t="shared" si="36"/>
        <v>3273421.8678611112</v>
      </c>
      <c r="Y62" s="35">
        <f t="shared" si="46"/>
        <v>33.870429361120699</v>
      </c>
      <c r="Z62" s="36">
        <f t="shared" si="47"/>
        <v>6.621595113348107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9134</v>
      </c>
      <c r="E63" s="49">
        <f t="shared" si="38"/>
        <v>34</v>
      </c>
      <c r="F63" s="3">
        <f t="shared" si="39"/>
        <v>3.7223560324063936E-3</v>
      </c>
      <c r="G63" s="2">
        <v>0.5</v>
      </c>
      <c r="H63" s="3">
        <f t="shared" si="40"/>
        <v>1.8440177893480857E-2</v>
      </c>
      <c r="I63" s="3">
        <f t="shared" si="41"/>
        <v>0.98155982210651915</v>
      </c>
      <c r="J63" s="5">
        <f t="shared" si="48"/>
        <v>95636.126818622564</v>
      </c>
      <c r="K63" s="5">
        <f t="shared" si="42"/>
        <v>1763.5471915788955</v>
      </c>
      <c r="L63" s="5">
        <f t="shared" si="43"/>
        <v>473771.7661141656</v>
      </c>
      <c r="M63" s="5">
        <f t="shared" si="32"/>
        <v>3432664.8412094535</v>
      </c>
      <c r="N63" s="33">
        <f t="shared" si="44"/>
        <v>35.892972199926383</v>
      </c>
      <c r="O63" s="4"/>
      <c r="Q63" s="27" t="s">
        <v>52</v>
      </c>
      <c r="R63" s="29">
        <f t="shared" si="33"/>
        <v>95636.126818622564</v>
      </c>
      <c r="S63" s="29">
        <f t="shared" si="34"/>
        <v>473771.7661141656</v>
      </c>
      <c r="T63" s="35">
        <f t="shared" si="35"/>
        <v>35.892972199926383</v>
      </c>
      <c r="U63" s="42">
        <v>0.94216194080535964</v>
      </c>
      <c r="V63" s="43">
        <f t="shared" si="49"/>
        <v>5.7838059194640357E-2</v>
      </c>
      <c r="W63" s="29">
        <f t="shared" si="45"/>
        <v>446369.72666090517</v>
      </c>
      <c r="X63" s="29">
        <f t="shared" si="36"/>
        <v>2817710.140750763</v>
      </c>
      <c r="Y63" s="35">
        <f t="shared" si="46"/>
        <v>29.462821576773536</v>
      </c>
      <c r="Z63" s="36">
        <f t="shared" si="47"/>
        <v>6.4301506231528478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9532</v>
      </c>
      <c r="E64" s="49">
        <f t="shared" si="38"/>
        <v>49</v>
      </c>
      <c r="F64" s="3">
        <f t="shared" si="39"/>
        <v>5.140579101972304E-3</v>
      </c>
      <c r="G64" s="2">
        <v>0.5</v>
      </c>
      <c r="H64" s="3">
        <f t="shared" si="40"/>
        <v>2.5376767310580559E-2</v>
      </c>
      <c r="I64" s="3">
        <f t="shared" si="41"/>
        <v>0.97462323268941942</v>
      </c>
      <c r="J64" s="5">
        <f t="shared" si="48"/>
        <v>93872.579627043669</v>
      </c>
      <c r="K64" s="5">
        <f t="shared" si="42"/>
        <v>2382.1826100394323</v>
      </c>
      <c r="L64" s="5">
        <f t="shared" si="43"/>
        <v>463407.44161011971</v>
      </c>
      <c r="M64" s="5">
        <f t="shared" si="32"/>
        <v>2958893.075095288</v>
      </c>
      <c r="N64" s="33">
        <f t="shared" si="44"/>
        <v>31.520312820325042</v>
      </c>
      <c r="O64" s="4"/>
      <c r="Q64" s="27" t="s">
        <v>54</v>
      </c>
      <c r="R64" s="29">
        <f t="shared" si="33"/>
        <v>93872.579627043669</v>
      </c>
      <c r="S64" s="29">
        <f t="shared" si="34"/>
        <v>463407.44161011971</v>
      </c>
      <c r="T64" s="35">
        <f t="shared" si="35"/>
        <v>31.520312820325042</v>
      </c>
      <c r="U64" s="42">
        <v>0.92489605986448908</v>
      </c>
      <c r="V64" s="43">
        <f t="shared" si="49"/>
        <v>7.5103940135510916E-2</v>
      </c>
      <c r="W64" s="29">
        <f t="shared" si="45"/>
        <v>428603.71685708303</v>
      </c>
      <c r="X64" s="29">
        <f t="shared" si="36"/>
        <v>2371340.4140898581</v>
      </c>
      <c r="Y64" s="35">
        <f t="shared" si="46"/>
        <v>25.261268237340531</v>
      </c>
      <c r="Z64" s="36">
        <f t="shared" si="47"/>
        <v>6.2590445829845116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8381</v>
      </c>
      <c r="E65" s="49">
        <f t="shared" si="38"/>
        <v>57</v>
      </c>
      <c r="F65" s="3">
        <f t="shared" si="39"/>
        <v>6.8010977210356763E-3</v>
      </c>
      <c r="G65" s="2">
        <v>0.5</v>
      </c>
      <c r="H65" s="3">
        <f t="shared" si="40"/>
        <v>3.3436968381533413E-2</v>
      </c>
      <c r="I65" s="3">
        <f t="shared" si="41"/>
        <v>0.96656303161846657</v>
      </c>
      <c r="J65" s="5">
        <f t="shared" si="48"/>
        <v>91490.39701700423</v>
      </c>
      <c r="K65" s="5">
        <f t="shared" si="42"/>
        <v>3059.1615122715093</v>
      </c>
      <c r="L65" s="5">
        <f t="shared" si="43"/>
        <v>449804.08130434231</v>
      </c>
      <c r="M65" s="5">
        <f t="shared" si="32"/>
        <v>2495485.6334851682</v>
      </c>
      <c r="N65" s="33">
        <f t="shared" si="44"/>
        <v>27.275929658730874</v>
      </c>
      <c r="O65" s="4"/>
      <c r="Q65" s="27" t="s">
        <v>56</v>
      </c>
      <c r="R65" s="29">
        <f t="shared" si="33"/>
        <v>91490.39701700423</v>
      </c>
      <c r="S65" s="29">
        <f t="shared" si="34"/>
        <v>449804.08130434231</v>
      </c>
      <c r="T65" s="35">
        <f t="shared" si="35"/>
        <v>27.275929658730874</v>
      </c>
      <c r="U65" s="42">
        <v>0.89970667843387275</v>
      </c>
      <c r="V65" s="43">
        <f t="shared" si="49"/>
        <v>0.10029332156612725</v>
      </c>
      <c r="W65" s="29">
        <f t="shared" si="45"/>
        <v>404691.73593632947</v>
      </c>
      <c r="X65" s="29">
        <f t="shared" si="36"/>
        <v>1942736.6972327749</v>
      </c>
      <c r="Y65" s="35">
        <f t="shared" si="46"/>
        <v>21.234323607445944</v>
      </c>
      <c r="Z65" s="36">
        <f t="shared" si="47"/>
        <v>6.0416060512849299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7347</v>
      </c>
      <c r="E66" s="49">
        <f t="shared" si="38"/>
        <v>74</v>
      </c>
      <c r="F66" s="3">
        <f t="shared" si="39"/>
        <v>1.007213828773649E-2</v>
      </c>
      <c r="G66" s="2">
        <v>0.5</v>
      </c>
      <c r="H66" s="3">
        <f t="shared" si="40"/>
        <v>4.9123738714816782E-2</v>
      </c>
      <c r="I66" s="3">
        <f t="shared" si="41"/>
        <v>0.95087626128518321</v>
      </c>
      <c r="J66" s="5">
        <f t="shared" si="48"/>
        <v>88431.235504732715</v>
      </c>
      <c r="K66" s="5">
        <f t="shared" si="42"/>
        <v>4344.0729071629185</v>
      </c>
      <c r="L66" s="5">
        <f t="shared" si="43"/>
        <v>431295.99525575631</v>
      </c>
      <c r="M66" s="5">
        <f t="shared" si="32"/>
        <v>2045681.5521808257</v>
      </c>
      <c r="N66" s="33">
        <f t="shared" si="44"/>
        <v>23.133020142767808</v>
      </c>
      <c r="O66" s="4"/>
      <c r="Q66" s="27" t="s">
        <v>58</v>
      </c>
      <c r="R66" s="29">
        <f t="shared" si="33"/>
        <v>88431.235504732715</v>
      </c>
      <c r="S66" s="29">
        <f t="shared" si="34"/>
        <v>431295.99525575631</v>
      </c>
      <c r="T66" s="35">
        <f t="shared" si="35"/>
        <v>23.133020142767808</v>
      </c>
      <c r="U66" s="42">
        <v>0.86438699185239576</v>
      </c>
      <c r="V66" s="43">
        <f t="shared" si="49"/>
        <v>0.13561300814760424</v>
      </c>
      <c r="W66" s="29">
        <f t="shared" si="45"/>
        <v>372806.64793710836</v>
      </c>
      <c r="X66" s="29">
        <f t="shared" si="36"/>
        <v>1538044.9612964455</v>
      </c>
      <c r="Y66" s="35">
        <f t="shared" si="46"/>
        <v>17.392553123541187</v>
      </c>
      <c r="Z66" s="36">
        <f t="shared" si="47"/>
        <v>5.7404670192266209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5609</v>
      </c>
      <c r="E67" s="49">
        <f t="shared" si="38"/>
        <v>100</v>
      </c>
      <c r="F67" s="3">
        <f t="shared" si="39"/>
        <v>1.7828489926903193E-2</v>
      </c>
      <c r="G67" s="2">
        <v>0.5</v>
      </c>
      <c r="H67" s="3">
        <f t="shared" si="40"/>
        <v>8.5338795016214372E-2</v>
      </c>
      <c r="I67" s="3">
        <f t="shared" si="41"/>
        <v>0.91466120498378567</v>
      </c>
      <c r="J67" s="5">
        <f t="shared" si="48"/>
        <v>84087.162597569797</v>
      </c>
      <c r="K67" s="5">
        <f t="shared" si="42"/>
        <v>7175.8971324090971</v>
      </c>
      <c r="L67" s="5">
        <f t="shared" si="43"/>
        <v>402496.07015682623</v>
      </c>
      <c r="M67" s="5">
        <f t="shared" si="32"/>
        <v>1614385.5569250695</v>
      </c>
      <c r="N67" s="33">
        <f t="shared" si="44"/>
        <v>19.198953883737385</v>
      </c>
      <c r="O67" s="4"/>
      <c r="Q67" s="27" t="s">
        <v>60</v>
      </c>
      <c r="R67" s="29">
        <f t="shared" si="33"/>
        <v>84087.162597569797</v>
      </c>
      <c r="S67" s="29">
        <f t="shared" si="34"/>
        <v>402496.07015682623</v>
      </c>
      <c r="T67" s="35">
        <f t="shared" si="35"/>
        <v>19.198953883737385</v>
      </c>
      <c r="U67" s="42">
        <v>0.82345390469096191</v>
      </c>
      <c r="V67" s="43">
        <f t="shared" si="49"/>
        <v>0.17654609530903809</v>
      </c>
      <c r="W67" s="29">
        <f t="shared" si="45"/>
        <v>331436.96059340588</v>
      </c>
      <c r="X67" s="29">
        <f t="shared" si="36"/>
        <v>1165238.3133593372</v>
      </c>
      <c r="Y67" s="35">
        <f t="shared" si="46"/>
        <v>13.857505442727517</v>
      </c>
      <c r="Z67" s="36">
        <f t="shared" si="47"/>
        <v>5.3414484410098684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4078</v>
      </c>
      <c r="E68" s="49">
        <f t="shared" si="38"/>
        <v>94</v>
      </c>
      <c r="F68" s="3">
        <f t="shared" si="39"/>
        <v>2.3050514958312899E-2</v>
      </c>
      <c r="G68" s="2">
        <v>0.5</v>
      </c>
      <c r="H68" s="3">
        <f t="shared" si="40"/>
        <v>0.10897287271041038</v>
      </c>
      <c r="I68" s="3">
        <f t="shared" si="41"/>
        <v>0.89102712728958966</v>
      </c>
      <c r="J68" s="5">
        <f t="shared" si="48"/>
        <v>76911.265465160701</v>
      </c>
      <c r="K68" s="5">
        <f t="shared" si="42"/>
        <v>8381.241541531539</v>
      </c>
      <c r="L68" s="5">
        <f t="shared" si="43"/>
        <v>363603.22347197472</v>
      </c>
      <c r="M68" s="5">
        <f t="shared" si="32"/>
        <v>1211889.4867682434</v>
      </c>
      <c r="N68" s="33">
        <f t="shared" si="44"/>
        <v>15.756982796196555</v>
      </c>
      <c r="O68" s="4"/>
      <c r="Q68" s="27" t="s">
        <v>62</v>
      </c>
      <c r="R68" s="29">
        <f t="shared" si="33"/>
        <v>76911.265465160701</v>
      </c>
      <c r="S68" s="29">
        <f t="shared" si="34"/>
        <v>363603.22347197472</v>
      </c>
      <c r="T68" s="35">
        <f t="shared" si="35"/>
        <v>15.756982796196555</v>
      </c>
      <c r="U68" s="42">
        <v>0.7557222850963411</v>
      </c>
      <c r="V68" s="43">
        <f t="shared" si="49"/>
        <v>0.2442777149036589</v>
      </c>
      <c r="W68" s="29">
        <f t="shared" si="45"/>
        <v>274783.05891063629</v>
      </c>
      <c r="X68" s="29">
        <f t="shared" si="36"/>
        <v>833801.35276593128</v>
      </c>
      <c r="Y68" s="35">
        <f t="shared" si="46"/>
        <v>10.841082222780836</v>
      </c>
      <c r="Z68" s="36">
        <f t="shared" si="47"/>
        <v>4.9159005734157191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2832</v>
      </c>
      <c r="E69" s="49">
        <f t="shared" si="38"/>
        <v>122</v>
      </c>
      <c r="F69" s="3">
        <f t="shared" si="39"/>
        <v>4.3079096045197739E-2</v>
      </c>
      <c r="G69" s="2">
        <v>0.5</v>
      </c>
      <c r="H69" s="3">
        <f t="shared" si="40"/>
        <v>0.19445329933057059</v>
      </c>
      <c r="I69" s="3">
        <f t="shared" si="41"/>
        <v>0.80554670066942946</v>
      </c>
      <c r="J69" s="5">
        <f t="shared" si="48"/>
        <v>68530.023923629167</v>
      </c>
      <c r="K69" s="5">
        <f t="shared" si="42"/>
        <v>13325.889255152626</v>
      </c>
      <c r="L69" s="5">
        <f t="shared" si="43"/>
        <v>309335.39648026426</v>
      </c>
      <c r="M69" s="5">
        <f t="shared" si="32"/>
        <v>848286.26329626853</v>
      </c>
      <c r="N69" s="33">
        <f t="shared" si="44"/>
        <v>12.378315586780049</v>
      </c>
      <c r="O69" s="4"/>
      <c r="Q69" s="27" t="s">
        <v>64</v>
      </c>
      <c r="R69" s="29">
        <f t="shared" si="33"/>
        <v>68530.023923629167</v>
      </c>
      <c r="S69" s="29">
        <f t="shared" si="34"/>
        <v>309335.39648026426</v>
      </c>
      <c r="T69" s="35">
        <f t="shared" si="35"/>
        <v>12.378315586780049</v>
      </c>
      <c r="U69" s="42">
        <v>0.69850988448397933</v>
      </c>
      <c r="V69" s="43">
        <f t="shared" si="49"/>
        <v>0.30149011551602067</v>
      </c>
      <c r="W69" s="29">
        <f t="shared" si="45"/>
        <v>216073.83206223533</v>
      </c>
      <c r="X69" s="29">
        <f t="shared" si="36"/>
        <v>559018.29385529493</v>
      </c>
      <c r="Y69" s="35">
        <f t="shared" si="46"/>
        <v>8.157275626786193</v>
      </c>
      <c r="Z69" s="36">
        <f t="shared" si="47"/>
        <v>4.2210399599938562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1956</v>
      </c>
      <c r="E70" s="49">
        <f t="shared" si="38"/>
        <v>119</v>
      </c>
      <c r="F70" s="3">
        <f t="shared" si="39"/>
        <v>6.0838445807770959E-2</v>
      </c>
      <c r="G70" s="2">
        <v>0.5</v>
      </c>
      <c r="H70" s="3">
        <f t="shared" si="40"/>
        <v>0.26403372531617481</v>
      </c>
      <c r="I70" s="3">
        <f t="shared" si="41"/>
        <v>0.73596627468382514</v>
      </c>
      <c r="J70" s="5">
        <f t="shared" si="48"/>
        <v>55204.134668476545</v>
      </c>
      <c r="K70" s="5">
        <f t="shared" si="42"/>
        <v>14575.75332937366</v>
      </c>
      <c r="L70" s="5">
        <f t="shared" si="43"/>
        <v>239581.29001894855</v>
      </c>
      <c r="M70" s="5">
        <f t="shared" si="32"/>
        <v>538950.86681600427</v>
      </c>
      <c r="N70" s="33">
        <f t="shared" si="44"/>
        <v>9.762871387308671</v>
      </c>
      <c r="O70" s="4"/>
      <c r="Q70" s="27" t="s">
        <v>66</v>
      </c>
      <c r="R70" s="29">
        <f t="shared" si="33"/>
        <v>55204.134668476545</v>
      </c>
      <c r="S70" s="29">
        <f t="shared" si="34"/>
        <v>239581.29001894855</v>
      </c>
      <c r="T70" s="35">
        <f t="shared" si="35"/>
        <v>9.762871387308671</v>
      </c>
      <c r="U70" s="42">
        <v>0.67065690345363116</v>
      </c>
      <c r="V70" s="43">
        <f t="shared" si="49"/>
        <v>0.32934309654636884</v>
      </c>
      <c r="W70" s="29">
        <f t="shared" si="45"/>
        <v>160676.84608953437</v>
      </c>
      <c r="X70" s="29">
        <f t="shared" si="36"/>
        <v>342944.4617930596</v>
      </c>
      <c r="Y70" s="35">
        <f t="shared" si="46"/>
        <v>6.2122966667729083</v>
      </c>
      <c r="Z70" s="36">
        <f t="shared" si="47"/>
        <v>3.5505747205357627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si="37"/>
        <v>1134</v>
      </c>
      <c r="E71" s="49">
        <f t="shared" ref="E71:E72" si="50">E21+E46</f>
        <v>101</v>
      </c>
      <c r="F71" s="3">
        <f t="shared" si="39"/>
        <v>8.9065255731922394E-2</v>
      </c>
      <c r="G71" s="2">
        <v>0.5</v>
      </c>
      <c r="H71" s="3">
        <f t="shared" si="40"/>
        <v>0.36422646952758742</v>
      </c>
      <c r="I71" s="3">
        <f t="shared" si="41"/>
        <v>0.63577353047241258</v>
      </c>
      <c r="J71" s="5">
        <f t="shared" si="48"/>
        <v>40628.381339102882</v>
      </c>
      <c r="K71" s="5">
        <f t="shared" si="42"/>
        <v>14797.931897761957</v>
      </c>
      <c r="L71" s="5">
        <f t="shared" si="43"/>
        <v>166147.07695110951</v>
      </c>
      <c r="M71" s="5">
        <f>L71+M72</f>
        <v>299369.57679705572</v>
      </c>
      <c r="N71" s="33">
        <f t="shared" si="44"/>
        <v>7.3684839742538983</v>
      </c>
      <c r="O71" s="4"/>
      <c r="Q71" s="27" t="s">
        <v>68</v>
      </c>
      <c r="R71" s="29">
        <f t="shared" si="33"/>
        <v>40628.381339102882</v>
      </c>
      <c r="S71" s="29">
        <f t="shared" si="34"/>
        <v>166147.07695110951</v>
      </c>
      <c r="T71" s="35">
        <f t="shared" si="35"/>
        <v>7.3684839742538983</v>
      </c>
      <c r="U71" s="42">
        <v>0.63527807449444496</v>
      </c>
      <c r="V71" s="43">
        <f t="shared" si="49"/>
        <v>0.36472192550555504</v>
      </c>
      <c r="W71" s="29">
        <f t="shared" si="45"/>
        <v>105549.59512838123</v>
      </c>
      <c r="X71" s="29">
        <f>X72+W71</f>
        <v>182267.61570352523</v>
      </c>
      <c r="Y71" s="35">
        <f t="shared" si="46"/>
        <v>4.4862140625844065</v>
      </c>
      <c r="Z71" s="36">
        <f t="shared" si="47"/>
        <v>2.8822699116694919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37"/>
        <v>851</v>
      </c>
      <c r="E72" s="50">
        <f t="shared" si="50"/>
        <v>165</v>
      </c>
      <c r="F72" s="17">
        <f t="shared" si="39"/>
        <v>0.19388954171562867</v>
      </c>
      <c r="G72" s="12"/>
      <c r="H72" s="17">
        <v>1</v>
      </c>
      <c r="I72" s="17">
        <f t="shared" si="41"/>
        <v>0</v>
      </c>
      <c r="J72" s="21">
        <f t="shared" si="48"/>
        <v>25830.449441340923</v>
      </c>
      <c r="K72" s="21">
        <f t="shared" si="42"/>
        <v>25830.449441340923</v>
      </c>
      <c r="L72" s="21">
        <f>K72/F72</f>
        <v>133222.49984594621</v>
      </c>
      <c r="M72" s="21">
        <f>L72</f>
        <v>133222.49984594621</v>
      </c>
      <c r="N72" s="34">
        <f t="shared" si="44"/>
        <v>5.1575757575757573</v>
      </c>
      <c r="O72" s="4"/>
      <c r="Q72" s="30" t="s">
        <v>69</v>
      </c>
      <c r="R72" s="31">
        <f t="shared" si="33"/>
        <v>25830.449441340923</v>
      </c>
      <c r="S72" s="31">
        <f t="shared" si="34"/>
        <v>133222.49984594621</v>
      </c>
      <c r="T72" s="38">
        <f t="shared" si="35"/>
        <v>5.1575757575757573</v>
      </c>
      <c r="U72" s="44">
        <v>0.57586384179742911</v>
      </c>
      <c r="V72" s="45">
        <f t="shared" si="49"/>
        <v>0.42413615820257089</v>
      </c>
      <c r="W72" s="31">
        <f t="shared" si="45"/>
        <v>76718.020575143993</v>
      </c>
      <c r="X72" s="31">
        <f>W72</f>
        <v>76718.020575143993</v>
      </c>
      <c r="Y72" s="38">
        <f t="shared" si="46"/>
        <v>2.9700613901188615</v>
      </c>
      <c r="Z72" s="37">
        <f t="shared" si="47"/>
        <v>2.1875143674568958</v>
      </c>
    </row>
    <row r="73" spans="1:26" s="2" customFormat="1" ht="13.2">
      <c r="B73" s="2" t="s">
        <v>70</v>
      </c>
      <c r="D73" s="25">
        <f>SUM(D54:D72)</f>
        <v>109177</v>
      </c>
      <c r="E73" s="25">
        <f>SUM(E54:E72)</f>
        <v>983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71.051612708132382</v>
      </c>
      <c r="F78" s="55">
        <f>$Y$4</f>
        <v>64.694128090090359</v>
      </c>
      <c r="G78" s="55">
        <f>E78-F78</f>
        <v>6.3574846180420224</v>
      </c>
    </row>
    <row r="79" spans="1:26" s="52" customFormat="1" ht="17.399999999999999">
      <c r="C79" s="53" t="s">
        <v>85</v>
      </c>
      <c r="D79" s="54">
        <v>0</v>
      </c>
      <c r="E79" s="55">
        <f>$N$29</f>
        <v>76.299555886250758</v>
      </c>
      <c r="F79" s="55">
        <f>$Y$29</f>
        <v>68.243315860589078</v>
      </c>
      <c r="G79" s="55">
        <f t="shared" ref="G79:G80" si="51">E79-F79</f>
        <v>8.0562400256616797</v>
      </c>
    </row>
    <row r="80" spans="1:26" s="52" customFormat="1" ht="17.399999999999999">
      <c r="C80" s="53" t="s">
        <v>86</v>
      </c>
      <c r="D80" s="54">
        <v>0</v>
      </c>
      <c r="E80" s="55">
        <f>$N$54</f>
        <v>73.63957864796447</v>
      </c>
      <c r="F80" s="55">
        <f>$Y$54</f>
        <v>65.880693202678984</v>
      </c>
      <c r="G80" s="55">
        <f t="shared" si="51"/>
        <v>7.7588854452854861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86950-3C48-AB41-B936-6E3969AF89D0}">
  <dimension ref="A1:Z80"/>
  <sheetViews>
    <sheetView topLeftCell="A46" workbookViewId="0">
      <selection activeCell="A46" sqref="A1:XFD1048576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>
      <c r="A4" s="2">
        <v>1</v>
      </c>
      <c r="B4" s="1">
        <v>0</v>
      </c>
      <c r="C4" s="1">
        <v>1</v>
      </c>
      <c r="D4">
        <v>392</v>
      </c>
      <c r="E4" s="51">
        <v>1</v>
      </c>
      <c r="F4" s="3">
        <f>E4/D4</f>
        <v>2.5510204081632651E-3</v>
      </c>
      <c r="G4" s="2">
        <v>0.3</v>
      </c>
      <c r="H4" s="18">
        <f>C4*F4/(1+(1-G4)*C4*F4)</f>
        <v>2.5464731347084285E-3</v>
      </c>
      <c r="I4" s="18">
        <f>1-H4</f>
        <v>0.99745352686529154</v>
      </c>
      <c r="J4" s="41">
        <v>100000</v>
      </c>
      <c r="K4" s="20">
        <f>J4*H4</f>
        <v>254.64731347084285</v>
      </c>
      <c r="L4" s="20">
        <f>C4*(J5+G4*K4)</f>
        <v>99821.746880570397</v>
      </c>
      <c r="M4" s="5">
        <f t="shared" ref="M4:M20" si="0">L4+M5</f>
        <v>7302007.78355115</v>
      </c>
      <c r="N4" s="32">
        <f>M4/J4</f>
        <v>73.020077835511501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99821.746880570397</v>
      </c>
      <c r="T4" s="35">
        <f t="shared" ref="T4:T22" si="3">N4</f>
        <v>73.020077835511501</v>
      </c>
      <c r="U4" s="42">
        <v>0.96680194174873568</v>
      </c>
      <c r="V4" s="43">
        <f>1-U4</f>
        <v>3.3198058251264317E-2</v>
      </c>
      <c r="W4" s="29">
        <f>S4*U4</f>
        <v>96507.858712886256</v>
      </c>
      <c r="X4" s="29">
        <f t="shared" ref="X4:X20" si="4">X5+W4</f>
        <v>6603824.9019484762</v>
      </c>
      <c r="Y4" s="40">
        <f>X4/R4</f>
        <v>66.038249019484766</v>
      </c>
      <c r="Z4" s="36">
        <f>T4-Y4</f>
        <v>6.9818288160267343</v>
      </c>
    </row>
    <row r="5" spans="1:26" s="2" customFormat="1">
      <c r="A5" s="2">
        <v>2</v>
      </c>
      <c r="B5" s="1" t="s">
        <v>35</v>
      </c>
      <c r="C5" s="1">
        <v>4</v>
      </c>
      <c r="D5">
        <v>1813</v>
      </c>
      <c r="E5" s="51">
        <v>2</v>
      </c>
      <c r="F5" s="3">
        <f t="shared" ref="F5:F22" si="5">E5/D5</f>
        <v>1.1031439602868175E-3</v>
      </c>
      <c r="G5" s="2">
        <v>0.4</v>
      </c>
      <c r="H5" s="3">
        <f t="shared" ref="H5:H21" si="6">C5*F5/(1+(1-G5)*C5*F5)</f>
        <v>4.4009241940807572E-3</v>
      </c>
      <c r="I5" s="3">
        <f t="shared" ref="I5:I22" si="7">1-H5</f>
        <v>0.99559907580591922</v>
      </c>
      <c r="J5" s="5">
        <f>I4*J4</f>
        <v>99745.35268652915</v>
      </c>
      <c r="K5" s="5">
        <f t="shared" ref="K5:K22" si="8">J5*H5</f>
        <v>438.9717358852642</v>
      </c>
      <c r="L5" s="5">
        <f t="shared" ref="L5:L21" si="9">C5*(J6+G5*K5)</f>
        <v>397927.87857999199</v>
      </c>
      <c r="M5" s="5">
        <f t="shared" si="0"/>
        <v>7202186.0366705796</v>
      </c>
      <c r="N5" s="33">
        <f t="shared" ref="N5:N22" si="10">M5/J5</f>
        <v>72.205730319135483</v>
      </c>
      <c r="O5" s="4"/>
      <c r="Q5" s="27" t="s">
        <v>36</v>
      </c>
      <c r="R5" s="29">
        <f t="shared" si="1"/>
        <v>99745.35268652915</v>
      </c>
      <c r="S5" s="29">
        <f t="shared" si="2"/>
        <v>397927.87857999199</v>
      </c>
      <c r="T5" s="35">
        <f t="shared" si="3"/>
        <v>72.205730319135483</v>
      </c>
      <c r="U5" s="42">
        <v>0.96680194174873568</v>
      </c>
      <c r="V5" s="43">
        <f>1-U5</f>
        <v>3.3198058251264317E-2</v>
      </c>
      <c r="W5" s="29">
        <f t="shared" ref="W5:W22" si="11">S5*U5</f>
        <v>384717.44568709139</v>
      </c>
      <c r="X5" s="29">
        <f t="shared" si="4"/>
        <v>6507317.0432355898</v>
      </c>
      <c r="Y5" s="35">
        <f t="shared" ref="Y5:Y22" si="12">X5/R5</f>
        <v>65.239300558555428</v>
      </c>
      <c r="Z5" s="36">
        <f t="shared" ref="Z5:Z22" si="13">T5-Y5</f>
        <v>6.9664297605800556</v>
      </c>
    </row>
    <row r="6" spans="1:26" s="2" customFormat="1">
      <c r="A6" s="2">
        <v>3</v>
      </c>
      <c r="B6" s="1" t="s">
        <v>37</v>
      </c>
      <c r="C6" s="1">
        <v>5</v>
      </c>
      <c r="D6">
        <v>2843</v>
      </c>
      <c r="E6" s="51">
        <v>2</v>
      </c>
      <c r="F6" s="3">
        <f t="shared" si="5"/>
        <v>7.0348223707351388E-4</v>
      </c>
      <c r="G6" s="2">
        <v>0.5</v>
      </c>
      <c r="H6" s="3">
        <f t="shared" si="6"/>
        <v>3.5112359550561797E-3</v>
      </c>
      <c r="I6" s="3">
        <f t="shared" si="7"/>
        <v>0.9964887640449438</v>
      </c>
      <c r="J6" s="5">
        <f t="shared" ref="J6:J22" si="14">I5*J5</f>
        <v>99306.380950643885</v>
      </c>
      <c r="K6" s="5">
        <f t="shared" si="8"/>
        <v>348.68813536040687</v>
      </c>
      <c r="L6" s="5">
        <f t="shared" si="9"/>
        <v>495660.18441481836</v>
      </c>
      <c r="M6" s="5">
        <f t="shared" si="0"/>
        <v>6804258.1580905877</v>
      </c>
      <c r="N6" s="33">
        <f t="shared" si="10"/>
        <v>68.517834332039172</v>
      </c>
      <c r="O6" s="4"/>
      <c r="Q6" s="27" t="s">
        <v>38</v>
      </c>
      <c r="R6" s="29">
        <f t="shared" si="1"/>
        <v>99306.380950643885</v>
      </c>
      <c r="S6" s="29">
        <f t="shared" si="2"/>
        <v>495660.18441481836</v>
      </c>
      <c r="T6" s="35">
        <f t="shared" si="3"/>
        <v>68.517834332039172</v>
      </c>
      <c r="U6" s="42">
        <v>0.96680194174873568</v>
      </c>
      <c r="V6" s="43">
        <f>1-U6</f>
        <v>3.3198058251264317E-2</v>
      </c>
      <c r="W6" s="29">
        <f t="shared" si="11"/>
        <v>479205.22873978282</v>
      </c>
      <c r="X6" s="29">
        <f t="shared" si="4"/>
        <v>6122599.5975484988</v>
      </c>
      <c r="Y6" s="35">
        <f t="shared" si="12"/>
        <v>61.653637348756902</v>
      </c>
      <c r="Z6" s="36">
        <f t="shared" si="13"/>
        <v>6.8641969832822696</v>
      </c>
    </row>
    <row r="7" spans="1:26" s="2" customFormat="1">
      <c r="A7" s="2">
        <v>4</v>
      </c>
      <c r="B7" s="1" t="s">
        <v>39</v>
      </c>
      <c r="C7" s="1">
        <v>5</v>
      </c>
      <c r="D7">
        <v>3283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98957.692815283473</v>
      </c>
      <c r="K7" s="5">
        <f t="shared" si="8"/>
        <v>0</v>
      </c>
      <c r="L7" s="5">
        <f t="shared" si="9"/>
        <v>494788.46407641738</v>
      </c>
      <c r="M7" s="5">
        <f t="shared" si="0"/>
        <v>6308597.9736757698</v>
      </c>
      <c r="N7" s="33">
        <f t="shared" si="10"/>
        <v>63.750455312772218</v>
      </c>
      <c r="O7" s="4"/>
      <c r="Q7" s="27" t="s">
        <v>40</v>
      </c>
      <c r="R7" s="29">
        <f t="shared" si="1"/>
        <v>98957.692815283473</v>
      </c>
      <c r="S7" s="29">
        <f t="shared" si="2"/>
        <v>494788.46407641738</v>
      </c>
      <c r="T7" s="35">
        <f t="shared" si="3"/>
        <v>63.750455312772218</v>
      </c>
      <c r="U7" s="42">
        <v>0.96680194174873568</v>
      </c>
      <c r="V7" s="43">
        <f>1-U7</f>
        <v>3.3198058251264317E-2</v>
      </c>
      <c r="W7" s="29">
        <f t="shared" si="11"/>
        <v>478362.44782395486</v>
      </c>
      <c r="X7" s="29">
        <f t="shared" si="4"/>
        <v>5643394.3688087156</v>
      </c>
      <c r="Y7" s="35">
        <f t="shared" si="12"/>
        <v>57.028354322516343</v>
      </c>
      <c r="Z7" s="36">
        <f t="shared" si="13"/>
        <v>6.7221009902558748</v>
      </c>
    </row>
    <row r="8" spans="1:26" s="2" customFormat="1">
      <c r="A8" s="2">
        <v>5</v>
      </c>
      <c r="B8" s="1" t="s">
        <v>41</v>
      </c>
      <c r="C8" s="1">
        <v>5</v>
      </c>
      <c r="D8">
        <v>3454</v>
      </c>
      <c r="E8" s="51">
        <v>4</v>
      </c>
      <c r="F8" s="3">
        <f t="shared" si="5"/>
        <v>1.1580775911986102E-3</v>
      </c>
      <c r="G8" s="2">
        <v>0.5</v>
      </c>
      <c r="H8" s="3">
        <f t="shared" si="6"/>
        <v>5.7736720554272519E-3</v>
      </c>
      <c r="I8" s="3">
        <f t="shared" si="7"/>
        <v>0.99422632794457277</v>
      </c>
      <c r="J8" s="5">
        <f t="shared" si="14"/>
        <v>98957.692815283473</v>
      </c>
      <c r="K8" s="5">
        <f t="shared" si="8"/>
        <v>571.34926567715638</v>
      </c>
      <c r="L8" s="5">
        <f t="shared" si="9"/>
        <v>493360.09091222449</v>
      </c>
      <c r="M8" s="5">
        <f t="shared" si="0"/>
        <v>5813809.5095993523</v>
      </c>
      <c r="N8" s="33">
        <f t="shared" si="10"/>
        <v>58.750455312772218</v>
      </c>
      <c r="O8" s="4"/>
      <c r="Q8" s="27" t="s">
        <v>42</v>
      </c>
      <c r="R8" s="29">
        <f t="shared" si="1"/>
        <v>98957.692815283473</v>
      </c>
      <c r="S8" s="29">
        <f t="shared" si="2"/>
        <v>493360.09091222449</v>
      </c>
      <c r="T8" s="35">
        <f t="shared" si="3"/>
        <v>58.750455312772218</v>
      </c>
      <c r="U8" s="42">
        <v>0.96680194174873568</v>
      </c>
      <c r="V8" s="43">
        <f>1-U8</f>
        <v>3.3198058251264317E-2</v>
      </c>
      <c r="W8" s="29">
        <f t="shared" si="11"/>
        <v>476981.49387527141</v>
      </c>
      <c r="X8" s="29">
        <f t="shared" si="4"/>
        <v>5165031.9209847609</v>
      </c>
      <c r="Y8" s="35">
        <f t="shared" si="12"/>
        <v>52.194344613772664</v>
      </c>
      <c r="Z8" s="36">
        <f t="shared" si="13"/>
        <v>6.5561106989995537</v>
      </c>
    </row>
    <row r="9" spans="1:26" s="2" customFormat="1">
      <c r="A9" s="2">
        <v>6</v>
      </c>
      <c r="B9" s="1" t="s">
        <v>43</v>
      </c>
      <c r="C9" s="1">
        <v>5</v>
      </c>
      <c r="D9">
        <v>3434</v>
      </c>
      <c r="E9" s="51">
        <v>10</v>
      </c>
      <c r="F9" s="3">
        <f t="shared" si="5"/>
        <v>2.9120559114735002E-3</v>
      </c>
      <c r="G9" s="2">
        <v>0.5</v>
      </c>
      <c r="H9" s="3">
        <f t="shared" si="6"/>
        <v>1.4455044810638914E-2</v>
      </c>
      <c r="I9" s="3">
        <f t="shared" si="7"/>
        <v>0.98554495518936114</v>
      </c>
      <c r="J9" s="5">
        <f t="shared" si="14"/>
        <v>98386.343549606318</v>
      </c>
      <c r="K9" s="5">
        <f t="shared" si="8"/>
        <v>1422.1790047644743</v>
      </c>
      <c r="L9" s="5">
        <f t="shared" si="9"/>
        <v>488376.27023612038</v>
      </c>
      <c r="M9" s="5">
        <f t="shared" si="0"/>
        <v>5320449.4186871275</v>
      </c>
      <c r="N9" s="33">
        <f t="shared" si="10"/>
        <v>54.077113009129782</v>
      </c>
      <c r="O9" s="4"/>
      <c r="Q9" s="27" t="s">
        <v>44</v>
      </c>
      <c r="R9" s="29">
        <f t="shared" si="1"/>
        <v>98386.343549606318</v>
      </c>
      <c r="S9" s="29">
        <f t="shared" si="2"/>
        <v>488376.27023612038</v>
      </c>
      <c r="T9" s="35">
        <f t="shared" si="3"/>
        <v>54.077113009129782</v>
      </c>
      <c r="U9" s="42">
        <v>0.9555940589531835</v>
      </c>
      <c r="V9" s="43">
        <f t="shared" ref="V9:V22" si="15">1-U9</f>
        <v>4.4405941046816499E-2</v>
      </c>
      <c r="W9" s="29">
        <f t="shared" si="11"/>
        <v>466689.46237135108</v>
      </c>
      <c r="X9" s="29">
        <f t="shared" si="4"/>
        <v>4688050.4271094892</v>
      </c>
      <c r="Y9" s="35">
        <f t="shared" si="12"/>
        <v>47.649401918730497</v>
      </c>
      <c r="Z9" s="36">
        <f t="shared" si="13"/>
        <v>6.4277110903992849</v>
      </c>
    </row>
    <row r="10" spans="1:26" s="2" customFormat="1">
      <c r="A10" s="2">
        <v>7</v>
      </c>
      <c r="B10" s="1" t="s">
        <v>45</v>
      </c>
      <c r="C10" s="1">
        <v>5</v>
      </c>
      <c r="D10">
        <v>4152</v>
      </c>
      <c r="E10" s="51">
        <v>13</v>
      </c>
      <c r="F10" s="3">
        <f t="shared" si="5"/>
        <v>3.1310211946050095E-3</v>
      </c>
      <c r="G10" s="2">
        <v>0.5</v>
      </c>
      <c r="H10" s="3">
        <f t="shared" si="6"/>
        <v>1.5533516549169553E-2</v>
      </c>
      <c r="I10" s="3">
        <f t="shared" si="7"/>
        <v>0.98446648345083043</v>
      </c>
      <c r="J10" s="5">
        <f t="shared" si="14"/>
        <v>96964.164544841842</v>
      </c>
      <c r="K10" s="5">
        <f t="shared" si="8"/>
        <v>1506.1944546337004</v>
      </c>
      <c r="L10" s="5">
        <f t="shared" si="9"/>
        <v>481055.33658762492</v>
      </c>
      <c r="M10" s="5">
        <f t="shared" si="0"/>
        <v>4832073.148451007</v>
      </c>
      <c r="N10" s="33">
        <f t="shared" si="10"/>
        <v>49.833597506183601</v>
      </c>
      <c r="O10" s="4"/>
      <c r="Q10" s="27" t="s">
        <v>46</v>
      </c>
      <c r="R10" s="29">
        <f t="shared" si="1"/>
        <v>96964.164544841842</v>
      </c>
      <c r="S10" s="29">
        <f t="shared" si="2"/>
        <v>481055.33658762492</v>
      </c>
      <c r="T10" s="35">
        <f t="shared" si="3"/>
        <v>49.833597506183601</v>
      </c>
      <c r="U10" s="42">
        <v>0.96363095511775332</v>
      </c>
      <c r="V10" s="43">
        <f t="shared" si="15"/>
        <v>3.6369044882246682E-2</v>
      </c>
      <c r="W10" s="29">
        <f t="shared" si="11"/>
        <v>463559.8134604253</v>
      </c>
      <c r="X10" s="29">
        <f t="shared" si="4"/>
        <v>4221360.964738138</v>
      </c>
      <c r="Y10" s="35">
        <f t="shared" si="12"/>
        <v>43.535268772268296</v>
      </c>
      <c r="Z10" s="36">
        <f t="shared" si="13"/>
        <v>6.2983287339153051</v>
      </c>
    </row>
    <row r="11" spans="1:26" s="2" customFormat="1">
      <c r="A11" s="2">
        <v>8</v>
      </c>
      <c r="B11" s="1" t="s">
        <v>47</v>
      </c>
      <c r="C11" s="1">
        <v>5</v>
      </c>
      <c r="D11">
        <v>4130</v>
      </c>
      <c r="E11" s="51">
        <v>17</v>
      </c>
      <c r="F11" s="3">
        <f t="shared" si="5"/>
        <v>4.1162227602905572E-3</v>
      </c>
      <c r="G11" s="2">
        <v>0.5</v>
      </c>
      <c r="H11" s="3">
        <f t="shared" si="6"/>
        <v>2.037147992810066E-2</v>
      </c>
      <c r="I11" s="3">
        <f t="shared" si="7"/>
        <v>0.97962852007189938</v>
      </c>
      <c r="J11" s="5">
        <f t="shared" si="14"/>
        <v>95457.970090208139</v>
      </c>
      <c r="K11" s="5">
        <f t="shared" si="8"/>
        <v>1944.6201216699083</v>
      </c>
      <c r="L11" s="5">
        <f t="shared" si="9"/>
        <v>472428.30014686595</v>
      </c>
      <c r="M11" s="5">
        <f t="shared" si="0"/>
        <v>4351017.8118633823</v>
      </c>
      <c r="N11" s="33">
        <f t="shared" si="10"/>
        <v>45.580456066179224</v>
      </c>
      <c r="O11" s="4"/>
      <c r="Q11" s="27" t="s">
        <v>48</v>
      </c>
      <c r="R11" s="29">
        <f t="shared" si="1"/>
        <v>95457.970090208139</v>
      </c>
      <c r="S11" s="29">
        <f t="shared" si="2"/>
        <v>472428.30014686595</v>
      </c>
      <c r="T11" s="35">
        <f t="shared" si="3"/>
        <v>45.580456066179224</v>
      </c>
      <c r="U11" s="42">
        <v>0.96005435016735896</v>
      </c>
      <c r="V11" s="43">
        <f t="shared" si="15"/>
        <v>3.9945649832641039E-2</v>
      </c>
      <c r="W11" s="29">
        <f t="shared" si="11"/>
        <v>453556.84469816939</v>
      </c>
      <c r="X11" s="29">
        <f t="shared" si="4"/>
        <v>3757801.1512777125</v>
      </c>
      <c r="Y11" s="35">
        <f t="shared" si="12"/>
        <v>39.366028292101504</v>
      </c>
      <c r="Z11" s="36">
        <f t="shared" si="13"/>
        <v>6.2144277740777198</v>
      </c>
    </row>
    <row r="12" spans="1:26" s="2" customFormat="1">
      <c r="A12" s="2">
        <v>9</v>
      </c>
      <c r="B12" s="1" t="s">
        <v>49</v>
      </c>
      <c r="C12" s="1">
        <v>5</v>
      </c>
      <c r="D12">
        <v>3635</v>
      </c>
      <c r="E12" s="51">
        <v>10</v>
      </c>
      <c r="F12" s="3">
        <f t="shared" si="5"/>
        <v>2.751031636863824E-3</v>
      </c>
      <c r="G12" s="2">
        <v>0.5</v>
      </c>
      <c r="H12" s="3">
        <f t="shared" si="6"/>
        <v>1.3661202185792349E-2</v>
      </c>
      <c r="I12" s="3">
        <f t="shared" si="7"/>
        <v>0.98633879781420764</v>
      </c>
      <c r="J12" s="5">
        <f t="shared" si="14"/>
        <v>93513.349968538241</v>
      </c>
      <c r="K12" s="5">
        <f t="shared" si="8"/>
        <v>1277.5047809909595</v>
      </c>
      <c r="L12" s="5">
        <f t="shared" si="9"/>
        <v>464372.98789021384</v>
      </c>
      <c r="M12" s="5">
        <f t="shared" si="0"/>
        <v>3878589.5117165167</v>
      </c>
      <c r="N12" s="33">
        <f t="shared" si="10"/>
        <v>41.476318761133406</v>
      </c>
      <c r="O12" s="4"/>
      <c r="Q12" s="27" t="s">
        <v>50</v>
      </c>
      <c r="R12" s="29">
        <f t="shared" si="1"/>
        <v>93513.349968538241</v>
      </c>
      <c r="S12" s="29">
        <f t="shared" si="2"/>
        <v>464372.98789021384</v>
      </c>
      <c r="T12" s="35">
        <f t="shared" si="3"/>
        <v>41.476318761133406</v>
      </c>
      <c r="U12" s="42">
        <v>0.94127750867207383</v>
      </c>
      <c r="V12" s="43">
        <f t="shared" si="15"/>
        <v>5.8722491327926174E-2</v>
      </c>
      <c r="W12" s="29">
        <f t="shared" si="11"/>
        <v>437103.8491359076</v>
      </c>
      <c r="X12" s="29">
        <f t="shared" si="4"/>
        <v>3304244.3065795433</v>
      </c>
      <c r="Y12" s="35">
        <f t="shared" si="12"/>
        <v>35.334466230663622</v>
      </c>
      <c r="Z12" s="36">
        <f t="shared" si="13"/>
        <v>6.1418525304697837</v>
      </c>
    </row>
    <row r="13" spans="1:26" s="2" customFormat="1">
      <c r="A13" s="2">
        <v>10</v>
      </c>
      <c r="B13" s="1" t="s">
        <v>51</v>
      </c>
      <c r="C13" s="1">
        <v>5</v>
      </c>
      <c r="D13">
        <v>4163</v>
      </c>
      <c r="E13" s="51">
        <v>24</v>
      </c>
      <c r="F13" s="3">
        <f t="shared" si="5"/>
        <v>5.7650732644727361E-3</v>
      </c>
      <c r="G13" s="2">
        <v>0.5</v>
      </c>
      <c r="H13" s="3">
        <f t="shared" si="6"/>
        <v>2.8415818138763912E-2</v>
      </c>
      <c r="I13" s="3">
        <f t="shared" si="7"/>
        <v>0.97158418186123607</v>
      </c>
      <c r="J13" s="5">
        <f t="shared" si="14"/>
        <v>92235.845187547282</v>
      </c>
      <c r="K13" s="5">
        <f t="shared" si="8"/>
        <v>2620.9570027245263</v>
      </c>
      <c r="L13" s="5">
        <f t="shared" si="9"/>
        <v>454626.83343092509</v>
      </c>
      <c r="M13" s="5">
        <f t="shared" si="0"/>
        <v>3414216.523826303</v>
      </c>
      <c r="N13" s="33">
        <f t="shared" si="10"/>
        <v>37.016156971121404</v>
      </c>
      <c r="O13" s="4"/>
      <c r="Q13" s="27" t="s">
        <v>52</v>
      </c>
      <c r="R13" s="29">
        <f t="shared" si="1"/>
        <v>92235.845187547282</v>
      </c>
      <c r="S13" s="29">
        <f t="shared" si="2"/>
        <v>454626.83343092509</v>
      </c>
      <c r="T13" s="35">
        <f t="shared" si="3"/>
        <v>37.016156971121404</v>
      </c>
      <c r="U13" s="42">
        <v>0.95386474178345915</v>
      </c>
      <c r="V13" s="43">
        <f t="shared" si="15"/>
        <v>4.6135258216540853E-2</v>
      </c>
      <c r="W13" s="29">
        <f t="shared" si="11"/>
        <v>433652.50707842107</v>
      </c>
      <c r="X13" s="29">
        <f t="shared" si="4"/>
        <v>2867140.4574436359</v>
      </c>
      <c r="Y13" s="35">
        <f t="shared" si="12"/>
        <v>31.084883014990002</v>
      </c>
      <c r="Z13" s="36">
        <f t="shared" si="13"/>
        <v>5.9312739561314025</v>
      </c>
    </row>
    <row r="14" spans="1:26" s="2" customFormat="1">
      <c r="A14" s="2">
        <v>11</v>
      </c>
      <c r="B14" s="1" t="s">
        <v>53</v>
      </c>
      <c r="C14" s="1">
        <v>5</v>
      </c>
      <c r="D14">
        <v>4588</v>
      </c>
      <c r="E14" s="51">
        <v>28</v>
      </c>
      <c r="F14" s="3">
        <f t="shared" si="5"/>
        <v>6.1028770706190059E-3</v>
      </c>
      <c r="G14" s="2">
        <v>0.5</v>
      </c>
      <c r="H14" s="3">
        <f t="shared" si="6"/>
        <v>3.0055817947617004E-2</v>
      </c>
      <c r="I14" s="3">
        <f t="shared" si="7"/>
        <v>0.96994418205238297</v>
      </c>
      <c r="J14" s="5">
        <f t="shared" si="14"/>
        <v>89614.888184822761</v>
      </c>
      <c r="K14" s="5">
        <f t="shared" si="8"/>
        <v>2693.4487646790872</v>
      </c>
      <c r="L14" s="5">
        <f t="shared" si="9"/>
        <v>441340.81901241606</v>
      </c>
      <c r="M14" s="5">
        <f t="shared" si="0"/>
        <v>2959589.690395378</v>
      </c>
      <c r="N14" s="33">
        <f t="shared" si="10"/>
        <v>33.025647304178818</v>
      </c>
      <c r="O14" s="4"/>
      <c r="Q14" s="27" t="s">
        <v>54</v>
      </c>
      <c r="R14" s="29">
        <f t="shared" si="1"/>
        <v>89614.888184822761</v>
      </c>
      <c r="S14" s="29">
        <f t="shared" si="2"/>
        <v>441340.81901241606</v>
      </c>
      <c r="T14" s="35">
        <f t="shared" si="3"/>
        <v>33.025647304178818</v>
      </c>
      <c r="U14" s="42">
        <v>0.94210046609890041</v>
      </c>
      <c r="V14" s="43">
        <f t="shared" si="15"/>
        <v>5.7899533901099587E-2</v>
      </c>
      <c r="W14" s="29">
        <f t="shared" si="11"/>
        <v>415787.3913000676</v>
      </c>
      <c r="X14" s="29">
        <f t="shared" si="4"/>
        <v>2433487.9503652151</v>
      </c>
      <c r="Y14" s="35">
        <f t="shared" si="12"/>
        <v>27.154951589588126</v>
      </c>
      <c r="Z14" s="36">
        <f t="shared" si="13"/>
        <v>5.8706957145906919</v>
      </c>
    </row>
    <row r="15" spans="1:26" s="2" customFormat="1">
      <c r="A15" s="2">
        <v>12</v>
      </c>
      <c r="B15" s="1" t="s">
        <v>55</v>
      </c>
      <c r="C15" s="1">
        <v>5</v>
      </c>
      <c r="D15">
        <v>4622</v>
      </c>
      <c r="E15" s="51">
        <v>39</v>
      </c>
      <c r="F15" s="3">
        <f t="shared" si="5"/>
        <v>8.4379056685417574E-3</v>
      </c>
      <c r="G15" s="2">
        <v>0.5</v>
      </c>
      <c r="H15" s="3">
        <f t="shared" si="6"/>
        <v>4.1317936222057428E-2</v>
      </c>
      <c r="I15" s="3">
        <f t="shared" si="7"/>
        <v>0.95868206377794252</v>
      </c>
      <c r="J15" s="5">
        <f t="shared" si="14"/>
        <v>86921.439420143666</v>
      </c>
      <c r="K15" s="5">
        <f t="shared" si="8"/>
        <v>3591.4144902909243</v>
      </c>
      <c r="L15" s="5">
        <f t="shared" si="9"/>
        <v>425628.66087499098</v>
      </c>
      <c r="M15" s="5">
        <f t="shared" si="0"/>
        <v>2518248.871382962</v>
      </c>
      <c r="N15" s="33">
        <f t="shared" si="10"/>
        <v>28.971550496428719</v>
      </c>
      <c r="O15" s="4"/>
      <c r="Q15" s="27" t="s">
        <v>56</v>
      </c>
      <c r="R15" s="29">
        <f t="shared" si="1"/>
        <v>86921.439420143666</v>
      </c>
      <c r="S15" s="29">
        <f t="shared" si="2"/>
        <v>425628.66087499098</v>
      </c>
      <c r="T15" s="35">
        <f t="shared" si="3"/>
        <v>28.971550496428719</v>
      </c>
      <c r="U15" s="42">
        <v>0.91645683631107144</v>
      </c>
      <c r="V15" s="43">
        <f t="shared" si="15"/>
        <v>8.3543163688928557E-2</v>
      </c>
      <c r="W15" s="29">
        <f t="shared" si="11"/>
        <v>390070.29598881217</v>
      </c>
      <c r="X15" s="29">
        <f t="shared" si="4"/>
        <v>2017700.5590651473</v>
      </c>
      <c r="Y15" s="35">
        <f t="shared" si="12"/>
        <v>23.212921605133406</v>
      </c>
      <c r="Z15" s="36">
        <f t="shared" si="13"/>
        <v>5.758628891295313</v>
      </c>
    </row>
    <row r="16" spans="1:26" s="2" customFormat="1">
      <c r="A16" s="2">
        <v>13</v>
      </c>
      <c r="B16" s="1" t="s">
        <v>57</v>
      </c>
      <c r="C16" s="1">
        <v>5</v>
      </c>
      <c r="D16">
        <v>4380</v>
      </c>
      <c r="E16" s="51">
        <v>37</v>
      </c>
      <c r="F16" s="3">
        <f t="shared" si="5"/>
        <v>8.4474885844748864E-3</v>
      </c>
      <c r="G16" s="2">
        <v>0.5</v>
      </c>
      <c r="H16" s="3">
        <f t="shared" si="6"/>
        <v>4.1363890441587482E-2</v>
      </c>
      <c r="I16" s="3">
        <f t="shared" si="7"/>
        <v>0.9586361095584125</v>
      </c>
      <c r="J16" s="5">
        <f t="shared" si="14"/>
        <v>83330.024929852734</v>
      </c>
      <c r="K16" s="5">
        <f t="shared" si="8"/>
        <v>3446.8540216931819</v>
      </c>
      <c r="L16" s="5">
        <f t="shared" si="9"/>
        <v>408032.98959503067</v>
      </c>
      <c r="M16" s="5">
        <f t="shared" si="0"/>
        <v>2092620.210507971</v>
      </c>
      <c r="N16" s="33">
        <f t="shared" si="10"/>
        <v>25.112439511083071</v>
      </c>
      <c r="O16" s="4"/>
      <c r="Q16" s="27" t="s">
        <v>58</v>
      </c>
      <c r="R16" s="29">
        <f t="shared" si="1"/>
        <v>83330.024929852734</v>
      </c>
      <c r="S16" s="29">
        <f t="shared" si="2"/>
        <v>408032.98959503067</v>
      </c>
      <c r="T16" s="35">
        <f t="shared" si="3"/>
        <v>25.112439511083071</v>
      </c>
      <c r="U16" s="42">
        <v>0.8859396016463057</v>
      </c>
      <c r="V16" s="43">
        <f t="shared" si="15"/>
        <v>0.1140603983536943</v>
      </c>
      <c r="W16" s="29">
        <f t="shared" si="11"/>
        <v>361492.58426037268</v>
      </c>
      <c r="X16" s="29">
        <f t="shared" si="4"/>
        <v>1627630.2630763352</v>
      </c>
      <c r="Y16" s="35">
        <f t="shared" si="12"/>
        <v>19.532338607200408</v>
      </c>
      <c r="Z16" s="36">
        <f t="shared" si="13"/>
        <v>5.5801009038826628</v>
      </c>
    </row>
    <row r="17" spans="1:26" s="2" customFormat="1">
      <c r="A17" s="2">
        <v>14</v>
      </c>
      <c r="B17" s="1" t="s">
        <v>59</v>
      </c>
      <c r="C17" s="1">
        <v>5</v>
      </c>
      <c r="D17">
        <v>3389</v>
      </c>
      <c r="E17" s="51">
        <v>58</v>
      </c>
      <c r="F17" s="3">
        <f t="shared" si="5"/>
        <v>1.7114192977279435E-2</v>
      </c>
      <c r="G17" s="2">
        <v>0.5</v>
      </c>
      <c r="H17" s="3">
        <f t="shared" si="6"/>
        <v>8.2059988681380883E-2</v>
      </c>
      <c r="I17" s="3">
        <f t="shared" si="7"/>
        <v>0.91794001131861913</v>
      </c>
      <c r="J17" s="5">
        <f t="shared" si="14"/>
        <v>79883.170908159547</v>
      </c>
      <c r="K17" s="5">
        <f t="shared" si="8"/>
        <v>6555.2121005563868</v>
      </c>
      <c r="L17" s="5">
        <f t="shared" si="9"/>
        <v>383027.82428940677</v>
      </c>
      <c r="M17" s="5">
        <f t="shared" si="0"/>
        <v>1684587.2209129403</v>
      </c>
      <c r="N17" s="33">
        <f t="shared" si="10"/>
        <v>21.088136609520475</v>
      </c>
      <c r="O17" s="4"/>
      <c r="Q17" s="27" t="s">
        <v>60</v>
      </c>
      <c r="R17" s="29">
        <f t="shared" si="1"/>
        <v>79883.170908159547</v>
      </c>
      <c r="S17" s="29">
        <f t="shared" si="2"/>
        <v>383027.82428940677</v>
      </c>
      <c r="T17" s="35">
        <f t="shared" si="3"/>
        <v>21.088136609520475</v>
      </c>
      <c r="U17" s="42">
        <v>0.85631920960893304</v>
      </c>
      <c r="V17" s="43">
        <f t="shared" si="15"/>
        <v>0.14368079039106696</v>
      </c>
      <c r="W17" s="29">
        <f t="shared" si="11"/>
        <v>327994.08375373407</v>
      </c>
      <c r="X17" s="29">
        <f t="shared" si="4"/>
        <v>1266137.6788159625</v>
      </c>
      <c r="Y17" s="35">
        <f t="shared" si="12"/>
        <v>15.849867555603439</v>
      </c>
      <c r="Z17" s="36">
        <f t="shared" si="13"/>
        <v>5.2382690539170369</v>
      </c>
    </row>
    <row r="18" spans="1:26" s="2" customFormat="1">
      <c r="A18" s="2">
        <v>15</v>
      </c>
      <c r="B18" s="1" t="s">
        <v>61</v>
      </c>
      <c r="C18" s="1">
        <v>5</v>
      </c>
      <c r="D18">
        <v>2459</v>
      </c>
      <c r="E18" s="51">
        <v>57</v>
      </c>
      <c r="F18" s="3">
        <f t="shared" si="5"/>
        <v>2.3180154534363562E-2</v>
      </c>
      <c r="G18" s="2">
        <v>0.5</v>
      </c>
      <c r="H18" s="3">
        <f t="shared" si="6"/>
        <v>0.10955218143378818</v>
      </c>
      <c r="I18" s="3">
        <f t="shared" si="7"/>
        <v>0.8904478185662118</v>
      </c>
      <c r="J18" s="5">
        <f t="shared" si="14"/>
        <v>73327.958807603165</v>
      </c>
      <c r="K18" s="5">
        <f t="shared" si="8"/>
        <v>8033.2378474598881</v>
      </c>
      <c r="L18" s="5">
        <f t="shared" si="9"/>
        <v>346556.69941936614</v>
      </c>
      <c r="M18" s="5">
        <f t="shared" si="0"/>
        <v>1301559.3966235337</v>
      </c>
      <c r="N18" s="33">
        <f t="shared" si="10"/>
        <v>17.749838094341975</v>
      </c>
      <c r="O18" s="4"/>
      <c r="Q18" s="27" t="s">
        <v>62</v>
      </c>
      <c r="R18" s="29">
        <f t="shared" si="1"/>
        <v>73327.958807603165</v>
      </c>
      <c r="S18" s="29">
        <f t="shared" si="2"/>
        <v>346556.69941936614</v>
      </c>
      <c r="T18" s="35">
        <f t="shared" si="3"/>
        <v>17.749838094341975</v>
      </c>
      <c r="U18" s="42">
        <v>0.77613843304153718</v>
      </c>
      <c r="V18" s="43">
        <f t="shared" si="15"/>
        <v>0.22386156695846282</v>
      </c>
      <c r="W18" s="29">
        <f t="shared" si="11"/>
        <v>268975.97364739381</v>
      </c>
      <c r="X18" s="29">
        <f t="shared" si="4"/>
        <v>938143.59506222839</v>
      </c>
      <c r="Y18" s="35">
        <f t="shared" si="12"/>
        <v>12.793804850394322</v>
      </c>
      <c r="Z18" s="36">
        <f t="shared" si="13"/>
        <v>4.9560332439476529</v>
      </c>
    </row>
    <row r="19" spans="1:26" s="2" customFormat="1">
      <c r="A19" s="2">
        <v>16</v>
      </c>
      <c r="B19" s="1" t="s">
        <v>63</v>
      </c>
      <c r="C19" s="1">
        <v>5</v>
      </c>
      <c r="D19">
        <v>1589</v>
      </c>
      <c r="E19" s="51">
        <v>67</v>
      </c>
      <c r="F19" s="3">
        <f t="shared" si="5"/>
        <v>4.2164883574575207E-2</v>
      </c>
      <c r="G19" s="2">
        <v>0.5</v>
      </c>
      <c r="H19" s="3">
        <f t="shared" si="6"/>
        <v>0.19072018218047254</v>
      </c>
      <c r="I19" s="3">
        <f t="shared" si="7"/>
        <v>0.80927981781952751</v>
      </c>
      <c r="J19" s="5">
        <f t="shared" si="14"/>
        <v>65294.720960143277</v>
      </c>
      <c r="K19" s="5">
        <f t="shared" si="8"/>
        <v>12453.021076941644</v>
      </c>
      <c r="L19" s="5">
        <f t="shared" si="9"/>
        <v>295341.05210836226</v>
      </c>
      <c r="M19" s="5">
        <f t="shared" si="0"/>
        <v>955002.69720416749</v>
      </c>
      <c r="N19" s="33">
        <f t="shared" si="10"/>
        <v>14.626032291142085</v>
      </c>
      <c r="O19" s="4"/>
      <c r="Q19" s="27" t="s">
        <v>64</v>
      </c>
      <c r="R19" s="29">
        <f t="shared" si="1"/>
        <v>65294.720960143277</v>
      </c>
      <c r="S19" s="29">
        <f t="shared" si="2"/>
        <v>295341.05210836226</v>
      </c>
      <c r="T19" s="35">
        <f t="shared" si="3"/>
        <v>14.626032291142085</v>
      </c>
      <c r="U19" s="42">
        <v>0.73716277889453141</v>
      </c>
      <c r="V19" s="43">
        <f t="shared" si="15"/>
        <v>0.26283722110546859</v>
      </c>
      <c r="W19" s="29">
        <f t="shared" si="11"/>
        <v>217714.43069383493</v>
      </c>
      <c r="X19" s="29">
        <f t="shared" si="4"/>
        <v>669167.62141483452</v>
      </c>
      <c r="Y19" s="35">
        <f t="shared" si="12"/>
        <v>10.248418426097615</v>
      </c>
      <c r="Z19" s="36">
        <f t="shared" si="13"/>
        <v>4.37761386504447</v>
      </c>
    </row>
    <row r="20" spans="1:26" s="2" customFormat="1">
      <c r="A20" s="2">
        <v>17</v>
      </c>
      <c r="B20" s="1" t="s">
        <v>65</v>
      </c>
      <c r="C20" s="1">
        <v>5</v>
      </c>
      <c r="D20">
        <v>1080</v>
      </c>
      <c r="E20" s="51">
        <v>54</v>
      </c>
      <c r="F20" s="3">
        <f t="shared" si="5"/>
        <v>0.05</v>
      </c>
      <c r="G20" s="2">
        <v>0.5</v>
      </c>
      <c r="H20" s="3">
        <f t="shared" si="6"/>
        <v>0.22222222222222221</v>
      </c>
      <c r="I20" s="3">
        <f t="shared" si="7"/>
        <v>0.77777777777777779</v>
      </c>
      <c r="J20" s="5">
        <f t="shared" si="14"/>
        <v>52841.699883201632</v>
      </c>
      <c r="K20" s="5">
        <f t="shared" si="8"/>
        <v>11742.599974044806</v>
      </c>
      <c r="L20" s="5">
        <f t="shared" si="9"/>
        <v>234851.99948089611</v>
      </c>
      <c r="M20" s="5">
        <f t="shared" si="0"/>
        <v>659661.64509580517</v>
      </c>
      <c r="N20" s="33">
        <f t="shared" si="10"/>
        <v>12.483732479346514</v>
      </c>
      <c r="O20" s="4"/>
      <c r="Q20" s="27" t="s">
        <v>66</v>
      </c>
      <c r="R20" s="29">
        <f t="shared" si="1"/>
        <v>52841.699883201632</v>
      </c>
      <c r="S20" s="29">
        <f t="shared" si="2"/>
        <v>234851.99948089611</v>
      </c>
      <c r="T20" s="35">
        <f t="shared" si="3"/>
        <v>12.483732479346514</v>
      </c>
      <c r="U20" s="42">
        <v>0.7271372759570951</v>
      </c>
      <c r="V20" s="43">
        <f t="shared" si="15"/>
        <v>0.2728627240429049</v>
      </c>
      <c r="W20" s="29">
        <f t="shared" si="11"/>
        <v>170769.64315561589</v>
      </c>
      <c r="X20" s="29">
        <f t="shared" si="4"/>
        <v>451453.19072099961</v>
      </c>
      <c r="Y20" s="35">
        <f t="shared" si="12"/>
        <v>8.5435024179552652</v>
      </c>
      <c r="Z20" s="36">
        <f t="shared" si="13"/>
        <v>3.9402300613912491</v>
      </c>
    </row>
    <row r="21" spans="1:26" s="2" customFormat="1">
      <c r="A21" s="2">
        <v>18</v>
      </c>
      <c r="B21" s="1" t="s">
        <v>67</v>
      </c>
      <c r="C21" s="1">
        <v>5</v>
      </c>
      <c r="D21">
        <v>569</v>
      </c>
      <c r="E21" s="51">
        <v>46</v>
      </c>
      <c r="F21" s="3">
        <f t="shared" si="5"/>
        <v>8.0843585237258347E-2</v>
      </c>
      <c r="G21" s="2">
        <v>0.5</v>
      </c>
      <c r="H21" s="3">
        <f t="shared" si="6"/>
        <v>0.33625730994152042</v>
      </c>
      <c r="I21" s="3">
        <f t="shared" si="7"/>
        <v>0.66374269005847952</v>
      </c>
      <c r="J21" s="5">
        <f t="shared" si="14"/>
        <v>41099.099909156823</v>
      </c>
      <c r="K21" s="5">
        <f t="shared" si="8"/>
        <v>13819.87277647086</v>
      </c>
      <c r="L21" s="5">
        <f t="shared" si="9"/>
        <v>170945.81760460697</v>
      </c>
      <c r="M21" s="5">
        <f>L21+M22</f>
        <v>424809.64561490901</v>
      </c>
      <c r="N21" s="33">
        <f t="shared" si="10"/>
        <v>10.33622747344552</v>
      </c>
      <c r="O21" s="4"/>
      <c r="Q21" s="27" t="s">
        <v>68</v>
      </c>
      <c r="R21" s="29">
        <f t="shared" si="1"/>
        <v>41099.099909156823</v>
      </c>
      <c r="S21" s="29">
        <f t="shared" si="2"/>
        <v>170945.81760460697</v>
      </c>
      <c r="T21" s="35">
        <f t="shared" si="3"/>
        <v>10.33622747344552</v>
      </c>
      <c r="U21" s="42">
        <v>0.68635947845240242</v>
      </c>
      <c r="V21" s="43">
        <f t="shared" si="15"/>
        <v>0.31364052154759758</v>
      </c>
      <c r="W21" s="29">
        <f t="shared" si="11"/>
        <v>117330.28221471755</v>
      </c>
      <c r="X21" s="29">
        <f>X22+W21</f>
        <v>280683.54756538372</v>
      </c>
      <c r="Y21" s="35">
        <f t="shared" si="12"/>
        <v>6.8294329604733708</v>
      </c>
      <c r="Z21" s="36">
        <f t="shared" si="13"/>
        <v>3.5067945129721494</v>
      </c>
    </row>
    <row r="22" spans="1:26" s="2" customFormat="1">
      <c r="A22" s="12">
        <v>19</v>
      </c>
      <c r="B22" s="13" t="s">
        <v>69</v>
      </c>
      <c r="C22" s="12"/>
      <c r="D22">
        <v>456</v>
      </c>
      <c r="E22" s="51">
        <v>49</v>
      </c>
      <c r="F22" s="17">
        <f t="shared" si="5"/>
        <v>0.10745614035087719</v>
      </c>
      <c r="G22" s="12"/>
      <c r="H22" s="17">
        <v>1</v>
      </c>
      <c r="I22" s="17">
        <f t="shared" si="7"/>
        <v>0</v>
      </c>
      <c r="J22" s="21">
        <f t="shared" si="14"/>
        <v>27279.227132685963</v>
      </c>
      <c r="K22" s="21">
        <f t="shared" si="8"/>
        <v>27279.227132685963</v>
      </c>
      <c r="L22" s="21">
        <f>K22/F22</f>
        <v>253863.82801030201</v>
      </c>
      <c r="M22" s="21">
        <f>L22</f>
        <v>253863.82801030201</v>
      </c>
      <c r="N22" s="34">
        <f t="shared" si="10"/>
        <v>9.3061224489795915</v>
      </c>
      <c r="O22" s="4"/>
      <c r="Q22" s="30" t="s">
        <v>69</v>
      </c>
      <c r="R22" s="31">
        <f t="shared" si="1"/>
        <v>27279.227132685963</v>
      </c>
      <c r="S22" s="31">
        <f t="shared" si="2"/>
        <v>253863.82801030201</v>
      </c>
      <c r="T22" s="38">
        <f t="shared" si="3"/>
        <v>9.3061224489795915</v>
      </c>
      <c r="U22" s="44">
        <v>0.64346806172022719</v>
      </c>
      <c r="V22" s="45">
        <f t="shared" si="15"/>
        <v>0.35653193827977281</v>
      </c>
      <c r="W22" s="31">
        <f t="shared" si="11"/>
        <v>163353.26535066616</v>
      </c>
      <c r="X22" s="31">
        <f>W22</f>
        <v>163353.26535066616</v>
      </c>
      <c r="Y22" s="38">
        <f t="shared" si="12"/>
        <v>5.9881925743759918</v>
      </c>
      <c r="Z22" s="37">
        <f t="shared" si="13"/>
        <v>3.3179298746035997</v>
      </c>
    </row>
    <row r="23" spans="1:26" s="2" customFormat="1" ht="13.2">
      <c r="B23" s="2" t="s">
        <v>70</v>
      </c>
      <c r="D23" s="25">
        <f>SUM(D4:D22)</f>
        <v>54431</v>
      </c>
      <c r="E23" s="57">
        <f>SUM(E4:E22)</f>
        <v>518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>
      <c r="A29" s="2">
        <v>1</v>
      </c>
      <c r="B29" s="1">
        <v>0</v>
      </c>
      <c r="C29" s="1">
        <v>1</v>
      </c>
      <c r="D29">
        <v>395</v>
      </c>
      <c r="E29" s="51">
        <v>2</v>
      </c>
      <c r="F29" s="3">
        <f>E29/D29</f>
        <v>5.0632911392405064E-3</v>
      </c>
      <c r="G29" s="2">
        <v>0.3</v>
      </c>
      <c r="H29" s="18">
        <f>C29*F29/(1+(1-G29)*C29*F29)</f>
        <v>5.0454086781029266E-3</v>
      </c>
      <c r="I29" s="18">
        <f>1-H29</f>
        <v>0.99495459132189712</v>
      </c>
      <c r="J29" s="19">
        <v>100000</v>
      </c>
      <c r="K29" s="20">
        <f>J29*H29</f>
        <v>504.54086781029264</v>
      </c>
      <c r="L29" s="20">
        <f>C29*(J30+G29*K29)</f>
        <v>99646.821392532802</v>
      </c>
      <c r="M29" s="5">
        <f t="shared" ref="M29:M45" si="16">L29+M30</f>
        <v>7925231.9925074978</v>
      </c>
      <c r="N29" s="32">
        <f>M29/J29</f>
        <v>79.252319925074971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99646.821392532802</v>
      </c>
      <c r="T29" s="35">
        <f t="shared" ref="T29:T47" si="19">N29</f>
        <v>79.252319925074971</v>
      </c>
      <c r="U29" s="42">
        <v>0.95864674002964168</v>
      </c>
      <c r="V29" s="43">
        <f>1-U29</f>
        <v>4.1353259970358325E-2</v>
      </c>
      <c r="W29" s="29">
        <f>S29*U29</f>
        <v>95526.100482267531</v>
      </c>
      <c r="X29" s="29">
        <f t="shared" ref="X29:X45" si="20">X30+W29</f>
        <v>7007648.8293115338</v>
      </c>
      <c r="Y29" s="40">
        <f>X29/R29</f>
        <v>70.076488293115332</v>
      </c>
      <c r="Z29" s="36">
        <f>T29-Y29</f>
        <v>9.1758316319596389</v>
      </c>
    </row>
    <row r="30" spans="1:26" s="2" customFormat="1">
      <c r="A30" s="2">
        <v>2</v>
      </c>
      <c r="B30" s="1" t="s">
        <v>35</v>
      </c>
      <c r="C30" s="1">
        <v>4</v>
      </c>
      <c r="D30">
        <v>1835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99495.459132189717</v>
      </c>
      <c r="K30" s="5">
        <f t="shared" ref="K30:K47" si="24">J30*H30</f>
        <v>0</v>
      </c>
      <c r="L30" s="5">
        <f t="shared" ref="L30:L46" si="25">C30*(J31+G30*K30)</f>
        <v>397981.83652875887</v>
      </c>
      <c r="M30" s="5">
        <f t="shared" si="16"/>
        <v>7825585.1711149653</v>
      </c>
      <c r="N30" s="33">
        <f t="shared" ref="N30:N47" si="26">M30/J30</f>
        <v>78.652686658974943</v>
      </c>
      <c r="O30" s="4"/>
      <c r="Q30" s="27" t="s">
        <v>36</v>
      </c>
      <c r="R30" s="29">
        <f t="shared" si="17"/>
        <v>99495.459132189717</v>
      </c>
      <c r="S30" s="29">
        <f t="shared" si="18"/>
        <v>397981.83652875887</v>
      </c>
      <c r="T30" s="35">
        <f t="shared" si="19"/>
        <v>78.652686658974943</v>
      </c>
      <c r="U30" s="42">
        <v>0.95864674002964168</v>
      </c>
      <c r="V30" s="43">
        <f>1-U30</f>
        <v>4.1353259970358325E-2</v>
      </c>
      <c r="W30" s="29">
        <f t="shared" ref="W30:W47" si="27">S30*U30</f>
        <v>381523.99017930444</v>
      </c>
      <c r="X30" s="29">
        <f t="shared" si="20"/>
        <v>6912122.7288292665</v>
      </c>
      <c r="Y30" s="35">
        <f t="shared" ref="Y30:Y47" si="28">X30/R30</f>
        <v>69.471740611255598</v>
      </c>
      <c r="Z30" s="36">
        <f t="shared" ref="Z30:Z47" si="29">T30-Y30</f>
        <v>9.1809460477193454</v>
      </c>
    </row>
    <row r="31" spans="1:26" s="2" customFormat="1">
      <c r="A31" s="2">
        <v>3</v>
      </c>
      <c r="B31" s="1" t="s">
        <v>37</v>
      </c>
      <c r="C31" s="1">
        <v>5</v>
      </c>
      <c r="D31">
        <v>2793</v>
      </c>
      <c r="E31" s="51">
        <v>2</v>
      </c>
      <c r="F31" s="3">
        <f t="shared" si="21"/>
        <v>7.1607590404582891E-4</v>
      </c>
      <c r="G31" s="2">
        <v>0.5</v>
      </c>
      <c r="H31" s="3">
        <f t="shared" si="22"/>
        <v>3.5739814152966408E-3</v>
      </c>
      <c r="I31" s="3">
        <f t="shared" si="23"/>
        <v>0.99642601858470337</v>
      </c>
      <c r="J31" s="5">
        <f t="shared" ref="J31:J47" si="30">I30*J30</f>
        <v>99495.459132189717</v>
      </c>
      <c r="K31" s="5">
        <f t="shared" si="24"/>
        <v>355.59492184485248</v>
      </c>
      <c r="L31" s="5">
        <f t="shared" si="25"/>
        <v>496588.30835633649</v>
      </c>
      <c r="M31" s="5">
        <f t="shared" si="16"/>
        <v>7427603.3345862068</v>
      </c>
      <c r="N31" s="33">
        <f t="shared" si="26"/>
        <v>74.652686658974957</v>
      </c>
      <c r="O31" s="4"/>
      <c r="Q31" s="27" t="s">
        <v>38</v>
      </c>
      <c r="R31" s="29">
        <f t="shared" si="17"/>
        <v>99495.459132189717</v>
      </c>
      <c r="S31" s="29">
        <f t="shared" si="18"/>
        <v>496588.30835633649</v>
      </c>
      <c r="T31" s="35">
        <f t="shared" si="19"/>
        <v>74.652686658974957</v>
      </c>
      <c r="U31" s="42">
        <v>0.95864674002964168</v>
      </c>
      <c r="V31" s="43">
        <f>1-U31</f>
        <v>4.1353259970358325E-2</v>
      </c>
      <c r="W31" s="29">
        <f t="shared" si="27"/>
        <v>476052.76294263644</v>
      </c>
      <c r="X31" s="29">
        <f t="shared" si="20"/>
        <v>6530598.7386499625</v>
      </c>
      <c r="Y31" s="35">
        <f t="shared" si="28"/>
        <v>65.637153651137041</v>
      </c>
      <c r="Z31" s="36">
        <f t="shared" si="29"/>
        <v>9.0155330078379166</v>
      </c>
    </row>
    <row r="32" spans="1:26" s="2" customFormat="1">
      <c r="A32" s="2">
        <v>4</v>
      </c>
      <c r="B32" s="1" t="s">
        <v>39</v>
      </c>
      <c r="C32" s="1">
        <v>5</v>
      </c>
      <c r="D32">
        <v>3140</v>
      </c>
      <c r="E32" s="51">
        <v>2</v>
      </c>
      <c r="F32" s="3">
        <f t="shared" si="21"/>
        <v>6.3694267515923564E-4</v>
      </c>
      <c r="G32" s="2">
        <v>0.5</v>
      </c>
      <c r="H32" s="3">
        <f t="shared" si="22"/>
        <v>3.1796502384737677E-3</v>
      </c>
      <c r="I32" s="3">
        <f t="shared" si="23"/>
        <v>0.99682034976152623</v>
      </c>
      <c r="J32" s="5">
        <f t="shared" si="30"/>
        <v>99139.864210344866</v>
      </c>
      <c r="K32" s="5">
        <f t="shared" si="24"/>
        <v>315.23009287868001</v>
      </c>
      <c r="L32" s="5">
        <f t="shared" si="25"/>
        <v>494911.2458195276</v>
      </c>
      <c r="M32" s="5">
        <f t="shared" si="16"/>
        <v>6931015.0262298705</v>
      </c>
      <c r="N32" s="33">
        <f t="shared" si="26"/>
        <v>69.911483956890933</v>
      </c>
      <c r="O32" s="4"/>
      <c r="Q32" s="27" t="s">
        <v>40</v>
      </c>
      <c r="R32" s="29">
        <f t="shared" si="17"/>
        <v>99139.864210344866</v>
      </c>
      <c r="S32" s="29">
        <f t="shared" si="18"/>
        <v>494911.2458195276</v>
      </c>
      <c r="T32" s="35">
        <f t="shared" si="19"/>
        <v>69.911483956890933</v>
      </c>
      <c r="U32" s="42">
        <v>0.95864674002964168</v>
      </c>
      <c r="V32" s="43">
        <f>1-U32</f>
        <v>4.1353259970358325E-2</v>
      </c>
      <c r="W32" s="29">
        <f t="shared" si="27"/>
        <v>474445.05240889877</v>
      </c>
      <c r="X32" s="29">
        <f t="shared" si="20"/>
        <v>6054545.9757073261</v>
      </c>
      <c r="Y32" s="35">
        <f t="shared" si="28"/>
        <v>61.070751144679875</v>
      </c>
      <c r="Z32" s="36">
        <f t="shared" si="29"/>
        <v>8.8407328122110584</v>
      </c>
    </row>
    <row r="33" spans="1:26" s="2" customFormat="1">
      <c r="A33" s="2">
        <v>5</v>
      </c>
      <c r="B33" s="1" t="s">
        <v>41</v>
      </c>
      <c r="C33" s="1">
        <v>5</v>
      </c>
      <c r="D33">
        <v>3190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98824.634117466179</v>
      </c>
      <c r="K33" s="5">
        <f t="shared" si="24"/>
        <v>0</v>
      </c>
      <c r="L33" s="5">
        <f t="shared" si="25"/>
        <v>494123.17058733088</v>
      </c>
      <c r="M33" s="5">
        <f t="shared" si="16"/>
        <v>6436103.7804103428</v>
      </c>
      <c r="N33" s="33">
        <f t="shared" si="26"/>
        <v>65.126512613850721</v>
      </c>
      <c r="O33" s="4"/>
      <c r="Q33" s="27" t="s">
        <v>42</v>
      </c>
      <c r="R33" s="29">
        <f t="shared" si="17"/>
        <v>98824.634117466179</v>
      </c>
      <c r="S33" s="29">
        <f t="shared" si="18"/>
        <v>494123.17058733088</v>
      </c>
      <c r="T33" s="35">
        <f t="shared" si="19"/>
        <v>65.126512613850721</v>
      </c>
      <c r="U33" s="42">
        <v>0.95864674002964168</v>
      </c>
      <c r="V33" s="43">
        <f>1-U33</f>
        <v>4.1353259970358325E-2</v>
      </c>
      <c r="W33" s="29">
        <f t="shared" si="27"/>
        <v>473689.56665665528</v>
      </c>
      <c r="X33" s="29">
        <f t="shared" si="20"/>
        <v>5580100.9232984269</v>
      </c>
      <c r="Y33" s="35">
        <f t="shared" si="28"/>
        <v>56.464675767640458</v>
      </c>
      <c r="Z33" s="36">
        <f t="shared" si="29"/>
        <v>8.6618368462102637</v>
      </c>
    </row>
    <row r="34" spans="1:26" s="2" customFormat="1">
      <c r="A34" s="2">
        <v>6</v>
      </c>
      <c r="B34" s="1" t="s">
        <v>43</v>
      </c>
      <c r="C34" s="1">
        <v>5</v>
      </c>
      <c r="D34">
        <v>3416</v>
      </c>
      <c r="E34" s="51">
        <v>2</v>
      </c>
      <c r="F34" s="3">
        <f t="shared" si="21"/>
        <v>5.8548009367681499E-4</v>
      </c>
      <c r="G34" s="2">
        <v>0.5</v>
      </c>
      <c r="H34" s="3">
        <f t="shared" si="22"/>
        <v>2.9231218941829875E-3</v>
      </c>
      <c r="I34" s="3">
        <f t="shared" si="23"/>
        <v>0.99707687810581702</v>
      </c>
      <c r="J34" s="5">
        <f t="shared" si="30"/>
        <v>98824.634117466179</v>
      </c>
      <c r="K34" s="5">
        <f t="shared" si="24"/>
        <v>288.87645167338843</v>
      </c>
      <c r="L34" s="5">
        <f t="shared" si="25"/>
        <v>493400.97945814743</v>
      </c>
      <c r="M34" s="5">
        <f t="shared" si="16"/>
        <v>5941980.6098230118</v>
      </c>
      <c r="N34" s="33">
        <f t="shared" si="26"/>
        <v>60.126512613850714</v>
      </c>
      <c r="O34" s="4"/>
      <c r="Q34" s="27" t="s">
        <v>44</v>
      </c>
      <c r="R34" s="29">
        <f t="shared" si="17"/>
        <v>98824.634117466179</v>
      </c>
      <c r="S34" s="29">
        <f t="shared" si="18"/>
        <v>493400.97945814743</v>
      </c>
      <c r="T34" s="35">
        <f t="shared" si="19"/>
        <v>60.126512613850714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478194.46846949123</v>
      </c>
      <c r="X34" s="29">
        <f t="shared" si="20"/>
        <v>5106411.3566417713</v>
      </c>
      <c r="Y34" s="35">
        <f t="shared" si="28"/>
        <v>51.671442067492244</v>
      </c>
      <c r="Z34" s="36">
        <f t="shared" si="29"/>
        <v>8.4550705463584706</v>
      </c>
    </row>
    <row r="35" spans="1:26" s="2" customFormat="1">
      <c r="A35" s="2">
        <v>7</v>
      </c>
      <c r="B35" s="1" t="s">
        <v>45</v>
      </c>
      <c r="C35" s="1">
        <v>5</v>
      </c>
      <c r="D35">
        <v>3880</v>
      </c>
      <c r="E35" s="51">
        <v>2</v>
      </c>
      <c r="F35" s="3">
        <f t="shared" si="21"/>
        <v>5.1546391752577321E-4</v>
      </c>
      <c r="G35" s="2">
        <v>0.5</v>
      </c>
      <c r="H35" s="3">
        <f t="shared" si="22"/>
        <v>2.5740025740025739E-3</v>
      </c>
      <c r="I35" s="3">
        <f t="shared" si="23"/>
        <v>0.99742599742599747</v>
      </c>
      <c r="J35" s="5">
        <f t="shared" si="30"/>
        <v>98535.757665792786</v>
      </c>
      <c r="K35" s="5">
        <f t="shared" si="24"/>
        <v>253.63129386304448</v>
      </c>
      <c r="L35" s="5">
        <f t="shared" si="25"/>
        <v>492044.71009430639</v>
      </c>
      <c r="M35" s="5">
        <f t="shared" si="16"/>
        <v>5448579.6303648641</v>
      </c>
      <c r="N35" s="33">
        <f t="shared" si="26"/>
        <v>55.295455776013867</v>
      </c>
      <c r="O35" s="4"/>
      <c r="Q35" s="27" t="s">
        <v>46</v>
      </c>
      <c r="R35" s="29">
        <f t="shared" si="17"/>
        <v>98535.757665792786</v>
      </c>
      <c r="S35" s="29">
        <f t="shared" si="18"/>
        <v>492044.71009430639</v>
      </c>
      <c r="T35" s="35">
        <f t="shared" si="19"/>
        <v>55.295455776013867</v>
      </c>
      <c r="U35" s="42">
        <v>0.96192878092594225</v>
      </c>
      <c r="V35" s="43">
        <f t="shared" si="31"/>
        <v>3.8071219074057749E-2</v>
      </c>
      <c r="W35" s="29">
        <f t="shared" si="27"/>
        <v>473311.96814207482</v>
      </c>
      <c r="X35" s="29">
        <f t="shared" si="20"/>
        <v>4628216.88817228</v>
      </c>
      <c r="Y35" s="35">
        <f t="shared" si="28"/>
        <v>46.969922369399818</v>
      </c>
      <c r="Z35" s="36">
        <f t="shared" si="29"/>
        <v>8.3255334066140492</v>
      </c>
    </row>
    <row r="36" spans="1:26" s="2" customFormat="1">
      <c r="A36" s="2">
        <v>8</v>
      </c>
      <c r="B36" s="1" t="s">
        <v>47</v>
      </c>
      <c r="C36" s="1">
        <v>5</v>
      </c>
      <c r="D36">
        <v>3719</v>
      </c>
      <c r="E36" s="51">
        <v>3</v>
      </c>
      <c r="F36" s="3">
        <f t="shared" si="21"/>
        <v>8.0666845926324286E-4</v>
      </c>
      <c r="G36" s="2">
        <v>0.5</v>
      </c>
      <c r="H36" s="3">
        <f t="shared" si="22"/>
        <v>4.025224741714746E-3</v>
      </c>
      <c r="I36" s="3">
        <f t="shared" si="23"/>
        <v>0.99597477525828526</v>
      </c>
      <c r="J36" s="5">
        <f t="shared" si="30"/>
        <v>98282.126371929742</v>
      </c>
      <c r="K36" s="5">
        <f t="shared" si="24"/>
        <v>395.60764674062693</v>
      </c>
      <c r="L36" s="5">
        <f t="shared" si="25"/>
        <v>490421.61274279712</v>
      </c>
      <c r="M36" s="5">
        <f t="shared" si="16"/>
        <v>4956534.9202705575</v>
      </c>
      <c r="N36" s="33">
        <f t="shared" si="26"/>
        <v>50.43170211350035</v>
      </c>
      <c r="O36" s="4"/>
      <c r="Q36" s="27" t="s">
        <v>48</v>
      </c>
      <c r="R36" s="29">
        <f t="shared" si="17"/>
        <v>98282.126371929742</v>
      </c>
      <c r="S36" s="29">
        <f t="shared" si="18"/>
        <v>490421.61274279712</v>
      </c>
      <c r="T36" s="35">
        <f t="shared" si="19"/>
        <v>50.43170211350035</v>
      </c>
      <c r="U36" s="42">
        <v>0.95558309086652893</v>
      </c>
      <c r="V36" s="43">
        <f t="shared" si="31"/>
        <v>4.4416909133471072E-2</v>
      </c>
      <c r="W36" s="29">
        <f t="shared" si="27"/>
        <v>468638.60053250997</v>
      </c>
      <c r="X36" s="29">
        <f t="shared" si="20"/>
        <v>4154904.920030205</v>
      </c>
      <c r="Y36" s="35">
        <f t="shared" si="28"/>
        <v>42.275285175523869</v>
      </c>
      <c r="Z36" s="36">
        <f t="shared" si="29"/>
        <v>8.1564169379764806</v>
      </c>
    </row>
    <row r="37" spans="1:26" s="2" customFormat="1">
      <c r="A37" s="2">
        <v>9</v>
      </c>
      <c r="B37" s="1" t="s">
        <v>49</v>
      </c>
      <c r="C37" s="1">
        <v>5</v>
      </c>
      <c r="D37">
        <v>3464</v>
      </c>
      <c r="E37" s="56">
        <v>6</v>
      </c>
      <c r="F37" s="3">
        <f t="shared" si="21"/>
        <v>1.7321016166281756E-3</v>
      </c>
      <c r="G37" s="2">
        <v>0.5</v>
      </c>
      <c r="H37" s="3">
        <f t="shared" si="22"/>
        <v>8.6231675768899119E-3</v>
      </c>
      <c r="I37" s="3">
        <f t="shared" si="23"/>
        <v>0.99137683242311003</v>
      </c>
      <c r="J37" s="5">
        <f t="shared" si="30"/>
        <v>97886.518725189118</v>
      </c>
      <c r="K37" s="5">
        <f t="shared" si="24"/>
        <v>844.09185448567803</v>
      </c>
      <c r="L37" s="5">
        <f t="shared" si="25"/>
        <v>487322.36398973141</v>
      </c>
      <c r="M37" s="5">
        <f t="shared" si="16"/>
        <v>4466113.30752776</v>
      </c>
      <c r="N37" s="33">
        <f t="shared" si="26"/>
        <v>45.625417735675342</v>
      </c>
      <c r="O37" s="4"/>
      <c r="Q37" s="27" t="s">
        <v>50</v>
      </c>
      <c r="R37" s="29">
        <f t="shared" si="17"/>
        <v>97886.518725189118</v>
      </c>
      <c r="S37" s="29">
        <f t="shared" si="18"/>
        <v>487322.36398973141</v>
      </c>
      <c r="T37" s="35">
        <f t="shared" si="19"/>
        <v>45.625417735675342</v>
      </c>
      <c r="U37" s="42">
        <v>0.95343645724036619</v>
      </c>
      <c r="V37" s="43">
        <f t="shared" si="31"/>
        <v>4.6563542759633814E-2</v>
      </c>
      <c r="W37" s="29">
        <f t="shared" si="27"/>
        <v>464630.9082563697</v>
      </c>
      <c r="X37" s="29">
        <f t="shared" si="20"/>
        <v>3686266.3194976952</v>
      </c>
      <c r="Y37" s="35">
        <f t="shared" si="28"/>
        <v>37.65857002072655</v>
      </c>
      <c r="Z37" s="36">
        <f t="shared" si="29"/>
        <v>7.9668477149487913</v>
      </c>
    </row>
    <row r="38" spans="1:26" s="2" customFormat="1">
      <c r="A38" s="2">
        <v>10</v>
      </c>
      <c r="B38" s="1" t="s">
        <v>51</v>
      </c>
      <c r="C38" s="1">
        <v>5</v>
      </c>
      <c r="D38">
        <v>3988</v>
      </c>
      <c r="E38" s="51">
        <v>9</v>
      </c>
      <c r="F38" s="3">
        <f t="shared" si="21"/>
        <v>2.2567703109327986E-3</v>
      </c>
      <c r="G38" s="2">
        <v>0.5</v>
      </c>
      <c r="H38" s="3">
        <f t="shared" si="22"/>
        <v>1.1220546066575241E-2</v>
      </c>
      <c r="I38" s="3">
        <f t="shared" si="23"/>
        <v>0.98877945393342481</v>
      </c>
      <c r="J38" s="5">
        <f t="shared" si="30"/>
        <v>97042.426870703435</v>
      </c>
      <c r="K38" s="5">
        <f t="shared" si="24"/>
        <v>1088.8690211149869</v>
      </c>
      <c r="L38" s="5">
        <f t="shared" si="25"/>
        <v>482489.96180072974</v>
      </c>
      <c r="M38" s="5">
        <f t="shared" si="16"/>
        <v>3978790.9435380283</v>
      </c>
      <c r="N38" s="33">
        <f t="shared" si="26"/>
        <v>41.000530096379968</v>
      </c>
      <c r="O38" s="4"/>
      <c r="Q38" s="27" t="s">
        <v>52</v>
      </c>
      <c r="R38" s="29">
        <f t="shared" si="17"/>
        <v>97042.426870703435</v>
      </c>
      <c r="S38" s="29">
        <f t="shared" si="18"/>
        <v>482489.96180072974</v>
      </c>
      <c r="T38" s="35">
        <f t="shared" si="19"/>
        <v>41.000530096379968</v>
      </c>
      <c r="U38" s="42">
        <v>0.93748024841036759</v>
      </c>
      <c r="V38" s="43">
        <f t="shared" si="31"/>
        <v>6.2519751589632411E-2</v>
      </c>
      <c r="W38" s="29">
        <f t="shared" si="27"/>
        <v>452324.80924445688</v>
      </c>
      <c r="X38" s="29">
        <f t="shared" si="20"/>
        <v>3221635.4112413255</v>
      </c>
      <c r="Y38" s="35">
        <f t="shared" si="28"/>
        <v>33.198215616904768</v>
      </c>
      <c r="Z38" s="36">
        <f t="shared" si="29"/>
        <v>7.8023144794752</v>
      </c>
    </row>
    <row r="39" spans="1:26" s="2" customFormat="1">
      <c r="A39" s="2">
        <v>11</v>
      </c>
      <c r="B39" s="1" t="s">
        <v>53</v>
      </c>
      <c r="C39" s="1">
        <v>5</v>
      </c>
      <c r="D39">
        <v>4668</v>
      </c>
      <c r="E39" s="51">
        <v>18</v>
      </c>
      <c r="F39" s="3">
        <f t="shared" si="21"/>
        <v>3.8560411311053984E-3</v>
      </c>
      <c r="G39" s="2">
        <v>0.5</v>
      </c>
      <c r="H39" s="3">
        <f t="shared" si="22"/>
        <v>1.9096117122851686E-2</v>
      </c>
      <c r="I39" s="3">
        <f t="shared" si="23"/>
        <v>0.98090388287714836</v>
      </c>
      <c r="J39" s="5">
        <f t="shared" si="30"/>
        <v>95953.557849588455</v>
      </c>
      <c r="K39" s="5">
        <f t="shared" si="24"/>
        <v>1832.3403790500658</v>
      </c>
      <c r="L39" s="5">
        <f t="shared" si="25"/>
        <v>475186.93830031715</v>
      </c>
      <c r="M39" s="5">
        <f t="shared" si="16"/>
        <v>3496300.9817372984</v>
      </c>
      <c r="N39" s="33">
        <f t="shared" si="26"/>
        <v>36.437429315731144</v>
      </c>
      <c r="O39" s="4"/>
      <c r="Q39" s="27" t="s">
        <v>54</v>
      </c>
      <c r="R39" s="29">
        <f t="shared" si="17"/>
        <v>95953.557849588455</v>
      </c>
      <c r="S39" s="29">
        <f t="shared" si="18"/>
        <v>475186.93830031715</v>
      </c>
      <c r="T39" s="35">
        <f t="shared" si="19"/>
        <v>36.437429315731144</v>
      </c>
      <c r="U39" s="42">
        <v>0.91788799906018037</v>
      </c>
      <c r="V39" s="43">
        <f t="shared" si="31"/>
        <v>8.2112000939819629E-2</v>
      </c>
      <c r="W39" s="29">
        <f t="shared" si="27"/>
        <v>436168.38797601149</v>
      </c>
      <c r="X39" s="29">
        <f t="shared" si="20"/>
        <v>2769310.6019968688</v>
      </c>
      <c r="Y39" s="35">
        <f t="shared" si="28"/>
        <v>28.860947567341782</v>
      </c>
      <c r="Z39" s="36">
        <f t="shared" si="29"/>
        <v>7.5764817483893623</v>
      </c>
    </row>
    <row r="40" spans="1:26" s="2" customFormat="1">
      <c r="A40" s="2">
        <v>12</v>
      </c>
      <c r="B40" s="1" t="s">
        <v>55</v>
      </c>
      <c r="C40" s="1">
        <v>5</v>
      </c>
      <c r="D40">
        <v>4731</v>
      </c>
      <c r="E40" s="51">
        <v>16</v>
      </c>
      <c r="F40" s="3">
        <f t="shared" si="21"/>
        <v>3.3819488480236735E-3</v>
      </c>
      <c r="G40" s="2">
        <v>0.5</v>
      </c>
      <c r="H40" s="3">
        <f t="shared" si="22"/>
        <v>1.6767973171242925E-2</v>
      </c>
      <c r="I40" s="3">
        <f t="shared" si="23"/>
        <v>0.9832320268287571</v>
      </c>
      <c r="J40" s="5">
        <f t="shared" si="30"/>
        <v>94121.217470538395</v>
      </c>
      <c r="K40" s="5">
        <f t="shared" si="24"/>
        <v>1578.2220493907087</v>
      </c>
      <c r="L40" s="5">
        <f t="shared" si="25"/>
        <v>466660.53222921526</v>
      </c>
      <c r="M40" s="5">
        <f t="shared" si="16"/>
        <v>3021114.0434369813</v>
      </c>
      <c r="N40" s="33">
        <f t="shared" si="26"/>
        <v>32.098119049327465</v>
      </c>
      <c r="O40" s="4"/>
      <c r="Q40" s="27" t="s">
        <v>56</v>
      </c>
      <c r="R40" s="29">
        <f t="shared" si="17"/>
        <v>94121.217470538395</v>
      </c>
      <c r="S40" s="29">
        <f t="shared" si="18"/>
        <v>466660.53222921526</v>
      </c>
      <c r="T40" s="35">
        <f t="shared" si="19"/>
        <v>32.098119049327465</v>
      </c>
      <c r="U40" s="42">
        <v>0.89571782863194893</v>
      </c>
      <c r="V40" s="43">
        <f t="shared" si="31"/>
        <v>0.10428217136805107</v>
      </c>
      <c r="W40" s="29">
        <f t="shared" si="27"/>
        <v>417996.15863658232</v>
      </c>
      <c r="X40" s="29">
        <f t="shared" si="20"/>
        <v>2333142.2140208576</v>
      </c>
      <c r="Y40" s="35">
        <f t="shared" si="28"/>
        <v>24.788695649322346</v>
      </c>
      <c r="Z40" s="36">
        <f t="shared" si="29"/>
        <v>7.3094234000051195</v>
      </c>
    </row>
    <row r="41" spans="1:26" s="2" customFormat="1">
      <c r="A41" s="2">
        <v>13</v>
      </c>
      <c r="B41" s="1" t="s">
        <v>57</v>
      </c>
      <c r="C41" s="1">
        <v>5</v>
      </c>
      <c r="D41">
        <v>4646</v>
      </c>
      <c r="E41" s="51">
        <v>18</v>
      </c>
      <c r="F41" s="3">
        <f t="shared" si="21"/>
        <v>3.8743004735256135E-3</v>
      </c>
      <c r="G41" s="2">
        <v>0.5</v>
      </c>
      <c r="H41" s="3">
        <f t="shared" si="22"/>
        <v>1.9185674696226816E-2</v>
      </c>
      <c r="I41" s="3">
        <f t="shared" si="23"/>
        <v>0.98081432530377322</v>
      </c>
      <c r="J41" s="5">
        <f t="shared" si="30"/>
        <v>92542.995421147687</v>
      </c>
      <c r="K41" s="5">
        <f t="shared" si="24"/>
        <v>1775.4998055645472</v>
      </c>
      <c r="L41" s="5">
        <f t="shared" si="25"/>
        <v>458276.2275918271</v>
      </c>
      <c r="M41" s="5">
        <f t="shared" si="16"/>
        <v>2554453.5112077659</v>
      </c>
      <c r="N41" s="33">
        <f t="shared" si="26"/>
        <v>27.602883390394652</v>
      </c>
      <c r="O41" s="4"/>
      <c r="Q41" s="27" t="s">
        <v>58</v>
      </c>
      <c r="R41" s="29">
        <f t="shared" si="17"/>
        <v>92542.995421147687</v>
      </c>
      <c r="S41" s="29">
        <f t="shared" si="18"/>
        <v>458276.2275918271</v>
      </c>
      <c r="T41" s="35">
        <f t="shared" si="19"/>
        <v>27.602883390394652</v>
      </c>
      <c r="U41" s="42">
        <v>0.86473435856680392</v>
      </c>
      <c r="V41" s="43">
        <f t="shared" si="31"/>
        <v>0.13526564143319608</v>
      </c>
      <c r="W41" s="29">
        <f t="shared" si="27"/>
        <v>396287.19971303327</v>
      </c>
      <c r="X41" s="29">
        <f t="shared" si="20"/>
        <v>1915146.055384275</v>
      </c>
      <c r="Y41" s="35">
        <f t="shared" si="28"/>
        <v>20.694662482760211</v>
      </c>
      <c r="Z41" s="36">
        <f t="shared" si="29"/>
        <v>6.9082209076344405</v>
      </c>
    </row>
    <row r="42" spans="1:26" s="2" customFormat="1">
      <c r="A42" s="2">
        <v>14</v>
      </c>
      <c r="B42" s="1" t="s">
        <v>59</v>
      </c>
      <c r="C42" s="1">
        <v>5</v>
      </c>
      <c r="D42">
        <v>3458</v>
      </c>
      <c r="E42" s="51">
        <v>32</v>
      </c>
      <c r="F42" s="3">
        <f t="shared" si="21"/>
        <v>9.2539039907460954E-3</v>
      </c>
      <c r="G42" s="2">
        <v>0.5</v>
      </c>
      <c r="H42" s="3">
        <f t="shared" si="22"/>
        <v>4.5223289994347091E-2</v>
      </c>
      <c r="I42" s="3">
        <f t="shared" si="23"/>
        <v>0.9547767100056529</v>
      </c>
      <c r="J42" s="5">
        <f t="shared" si="30"/>
        <v>90767.495615583146</v>
      </c>
      <c r="K42" s="5">
        <f t="shared" si="24"/>
        <v>4104.8047762841443</v>
      </c>
      <c r="L42" s="5">
        <f t="shared" si="25"/>
        <v>443575.46613720537</v>
      </c>
      <c r="M42" s="5">
        <f t="shared" si="16"/>
        <v>2096177.2836159389</v>
      </c>
      <c r="N42" s="33">
        <f t="shared" si="26"/>
        <v>23.093920013984203</v>
      </c>
      <c r="O42" s="4"/>
      <c r="Q42" s="27" t="s">
        <v>60</v>
      </c>
      <c r="R42" s="29">
        <f t="shared" si="17"/>
        <v>90767.495615583146</v>
      </c>
      <c r="S42" s="29">
        <f t="shared" si="18"/>
        <v>443575.46613720537</v>
      </c>
      <c r="T42" s="35">
        <f t="shared" si="19"/>
        <v>23.093920013984203</v>
      </c>
      <c r="U42" s="42">
        <v>0.81758889711164551</v>
      </c>
      <c r="V42" s="43">
        <f t="shared" si="31"/>
        <v>0.18241110288835449</v>
      </c>
      <c r="W42" s="29">
        <f t="shared" si="27"/>
        <v>362662.37614490179</v>
      </c>
      <c r="X42" s="29">
        <f t="shared" si="20"/>
        <v>1518858.8556712416</v>
      </c>
      <c r="Y42" s="35">
        <f t="shared" si="28"/>
        <v>16.733510662273698</v>
      </c>
      <c r="Z42" s="36">
        <f t="shared" si="29"/>
        <v>6.3604093517105049</v>
      </c>
    </row>
    <row r="43" spans="1:26" s="2" customFormat="1">
      <c r="A43" s="2">
        <v>15</v>
      </c>
      <c r="B43" s="1" t="s">
        <v>61</v>
      </c>
      <c r="C43" s="1">
        <v>5</v>
      </c>
      <c r="D43">
        <v>2705</v>
      </c>
      <c r="E43" s="51">
        <v>43</v>
      </c>
      <c r="F43" s="3">
        <f t="shared" si="21"/>
        <v>1.5896487985212569E-2</v>
      </c>
      <c r="G43" s="2">
        <v>0.5</v>
      </c>
      <c r="H43" s="3">
        <f t="shared" si="22"/>
        <v>7.644444444444444E-2</v>
      </c>
      <c r="I43" s="3">
        <f t="shared" si="23"/>
        <v>0.92355555555555557</v>
      </c>
      <c r="J43" s="5">
        <f t="shared" si="30"/>
        <v>86662.690839299001</v>
      </c>
      <c r="K43" s="5">
        <f t="shared" si="24"/>
        <v>6624.8812552708569</v>
      </c>
      <c r="L43" s="5">
        <f t="shared" si="25"/>
        <v>416751.25105831784</v>
      </c>
      <c r="M43" s="5">
        <f t="shared" si="16"/>
        <v>1652601.8174787336</v>
      </c>
      <c r="N43" s="33">
        <f t="shared" si="26"/>
        <v>19.069357314824188</v>
      </c>
      <c r="O43" s="4"/>
      <c r="Q43" s="27" t="s">
        <v>62</v>
      </c>
      <c r="R43" s="29">
        <f t="shared" si="17"/>
        <v>86662.690839299001</v>
      </c>
      <c r="S43" s="29">
        <f t="shared" si="18"/>
        <v>416751.25105831784</v>
      </c>
      <c r="T43" s="35">
        <f t="shared" si="19"/>
        <v>19.069357314824188</v>
      </c>
      <c r="U43" s="42">
        <v>0.77888026534586052</v>
      </c>
      <c r="V43" s="43">
        <f t="shared" si="31"/>
        <v>0.22111973465413948</v>
      </c>
      <c r="W43" s="29">
        <f t="shared" si="27"/>
        <v>324599.32500752195</v>
      </c>
      <c r="X43" s="29">
        <f t="shared" si="20"/>
        <v>1156196.4795263398</v>
      </c>
      <c r="Y43" s="35">
        <f t="shared" si="28"/>
        <v>13.341340643002956</v>
      </c>
      <c r="Z43" s="36">
        <f t="shared" si="29"/>
        <v>5.7280166718212318</v>
      </c>
    </row>
    <row r="44" spans="1:26" s="2" customFormat="1">
      <c r="A44" s="2">
        <v>16</v>
      </c>
      <c r="B44" s="1" t="s">
        <v>63</v>
      </c>
      <c r="C44" s="1">
        <v>5</v>
      </c>
      <c r="D44">
        <v>1935</v>
      </c>
      <c r="E44" s="51">
        <v>41</v>
      </c>
      <c r="F44" s="3">
        <f t="shared" si="21"/>
        <v>2.1188630490956071E-2</v>
      </c>
      <c r="G44" s="2">
        <v>0.5</v>
      </c>
      <c r="H44" s="3">
        <f t="shared" si="22"/>
        <v>0.10061349693251533</v>
      </c>
      <c r="I44" s="3">
        <f t="shared" si="23"/>
        <v>0.89938650306748469</v>
      </c>
      <c r="J44" s="5">
        <f t="shared" si="30"/>
        <v>80037.809584028146</v>
      </c>
      <c r="K44" s="5">
        <f t="shared" si="24"/>
        <v>8052.8839090678612</v>
      </c>
      <c r="L44" s="5">
        <f t="shared" si="25"/>
        <v>380056.83814747108</v>
      </c>
      <c r="M44" s="5">
        <f t="shared" si="16"/>
        <v>1235850.5664204159</v>
      </c>
      <c r="N44" s="33">
        <f t="shared" si="26"/>
        <v>15.440834436166712</v>
      </c>
      <c r="O44" s="4"/>
      <c r="Q44" s="27" t="s">
        <v>64</v>
      </c>
      <c r="R44" s="29">
        <f t="shared" si="17"/>
        <v>80037.809584028146</v>
      </c>
      <c r="S44" s="29">
        <f t="shared" si="18"/>
        <v>380056.83814747108</v>
      </c>
      <c r="T44" s="35">
        <f t="shared" si="19"/>
        <v>15.440834436166712</v>
      </c>
      <c r="U44" s="42">
        <v>0.71980976748499381</v>
      </c>
      <c r="V44" s="43">
        <f t="shared" si="31"/>
        <v>0.28019023251500619</v>
      </c>
      <c r="W44" s="29">
        <f t="shared" si="27"/>
        <v>273568.62429801311</v>
      </c>
      <c r="X44" s="29">
        <f t="shared" si="20"/>
        <v>831597.15451881778</v>
      </c>
      <c r="Y44" s="35">
        <f t="shared" si="28"/>
        <v>10.390053886291838</v>
      </c>
      <c r="Z44" s="36">
        <f t="shared" si="29"/>
        <v>5.0507805498748741</v>
      </c>
    </row>
    <row r="45" spans="1:26" s="2" customFormat="1">
      <c r="A45" s="2">
        <v>17</v>
      </c>
      <c r="B45" s="1" t="s">
        <v>65</v>
      </c>
      <c r="C45" s="1">
        <v>5</v>
      </c>
      <c r="D45">
        <v>1340</v>
      </c>
      <c r="E45" s="51">
        <v>51</v>
      </c>
      <c r="F45" s="3">
        <f t="shared" si="21"/>
        <v>3.8059701492537311E-2</v>
      </c>
      <c r="G45" s="2">
        <v>0.5</v>
      </c>
      <c r="H45" s="3">
        <f t="shared" si="22"/>
        <v>0.17376490630323679</v>
      </c>
      <c r="I45" s="3">
        <f t="shared" si="23"/>
        <v>0.82623509369676318</v>
      </c>
      <c r="J45" s="5">
        <f t="shared" si="30"/>
        <v>71984.925674960279</v>
      </c>
      <c r="K45" s="5">
        <f t="shared" si="24"/>
        <v>12508.453865154937</v>
      </c>
      <c r="L45" s="5">
        <f t="shared" si="25"/>
        <v>328653.49371191405</v>
      </c>
      <c r="M45" s="5">
        <f t="shared" si="16"/>
        <v>855793.72827294492</v>
      </c>
      <c r="N45" s="33">
        <f t="shared" si="26"/>
        <v>11.888513049762444</v>
      </c>
      <c r="O45" s="4"/>
      <c r="Q45" s="27" t="s">
        <v>66</v>
      </c>
      <c r="R45" s="29">
        <f t="shared" si="17"/>
        <v>71984.925674960279</v>
      </c>
      <c r="S45" s="29">
        <f t="shared" si="18"/>
        <v>328653.49371191405</v>
      </c>
      <c r="T45" s="35">
        <f t="shared" si="19"/>
        <v>11.888513049762444</v>
      </c>
      <c r="U45" s="42">
        <v>0.68480776711742686</v>
      </c>
      <c r="V45" s="43">
        <f t="shared" si="31"/>
        <v>0.31519223288257314</v>
      </c>
      <c r="W45" s="29">
        <f t="shared" si="27"/>
        <v>225064.46518419715</v>
      </c>
      <c r="X45" s="29">
        <f t="shared" si="20"/>
        <v>558028.53022080474</v>
      </c>
      <c r="Y45" s="35">
        <f t="shared" si="28"/>
        <v>7.7520192594282715</v>
      </c>
      <c r="Z45" s="36">
        <f t="shared" si="29"/>
        <v>4.136493790334173</v>
      </c>
    </row>
    <row r="46" spans="1:26" s="2" customFormat="1">
      <c r="A46" s="2">
        <v>18</v>
      </c>
      <c r="B46" s="1" t="s">
        <v>67</v>
      </c>
      <c r="C46" s="1">
        <v>5</v>
      </c>
      <c r="D46">
        <v>796</v>
      </c>
      <c r="E46" s="51">
        <v>64</v>
      </c>
      <c r="F46" s="3">
        <f t="shared" si="21"/>
        <v>8.0402010050251257E-2</v>
      </c>
      <c r="G46" s="2">
        <v>0.5</v>
      </c>
      <c r="H46" s="3">
        <f t="shared" si="22"/>
        <v>0.33472803347280339</v>
      </c>
      <c r="I46" s="3">
        <f t="shared" si="23"/>
        <v>0.66527196652719667</v>
      </c>
      <c r="J46" s="5">
        <f t="shared" si="30"/>
        <v>59476.471809805342</v>
      </c>
      <c r="K46" s="5">
        <f t="shared" si="24"/>
        <v>19908.442446796769</v>
      </c>
      <c r="L46" s="5">
        <f t="shared" si="25"/>
        <v>247611.25293203478</v>
      </c>
      <c r="M46" s="5">
        <f>L46+M47</f>
        <v>527140.23456103087</v>
      </c>
      <c r="N46" s="33">
        <f t="shared" si="26"/>
        <v>8.8630044540423807</v>
      </c>
      <c r="O46" s="4"/>
      <c r="Q46" s="27" t="s">
        <v>68</v>
      </c>
      <c r="R46" s="29">
        <f t="shared" si="17"/>
        <v>59476.471809805342</v>
      </c>
      <c r="S46" s="29">
        <f t="shared" si="18"/>
        <v>247611.25293203478</v>
      </c>
      <c r="T46" s="35">
        <f t="shared" si="19"/>
        <v>8.8630044540423807</v>
      </c>
      <c r="U46" s="42">
        <v>0.65629805890441617</v>
      </c>
      <c r="V46" s="43">
        <f t="shared" si="31"/>
        <v>0.34370194109558383</v>
      </c>
      <c r="W46" s="29">
        <f t="shared" si="27"/>
        <v>162506.78466218486</v>
      </c>
      <c r="X46" s="29">
        <f>X47+W46</f>
        <v>332964.06503660756</v>
      </c>
      <c r="Y46" s="35">
        <f t="shared" si="28"/>
        <v>5.5982484317725589</v>
      </c>
      <c r="Z46" s="36">
        <f t="shared" si="29"/>
        <v>3.2647560222698218</v>
      </c>
    </row>
    <row r="47" spans="1:26" s="2" customFormat="1">
      <c r="A47" s="12">
        <v>19</v>
      </c>
      <c r="B47" s="13" t="s">
        <v>69</v>
      </c>
      <c r="C47" s="12"/>
      <c r="D47">
        <v>657</v>
      </c>
      <c r="E47" s="51">
        <v>93</v>
      </c>
      <c r="F47" s="17">
        <f t="shared" si="21"/>
        <v>0.14155251141552511</v>
      </c>
      <c r="G47" s="12"/>
      <c r="H47" s="17">
        <v>1</v>
      </c>
      <c r="I47" s="17">
        <f t="shared" si="23"/>
        <v>0</v>
      </c>
      <c r="J47" s="21">
        <f t="shared" si="30"/>
        <v>39568.029363008573</v>
      </c>
      <c r="K47" s="21">
        <f t="shared" si="24"/>
        <v>39568.029363008573</v>
      </c>
      <c r="L47" s="21">
        <f>K47/F47</f>
        <v>279528.98162899609</v>
      </c>
      <c r="M47" s="21">
        <f>L47</f>
        <v>279528.98162899609</v>
      </c>
      <c r="N47" s="34">
        <f t="shared" si="26"/>
        <v>7.0645161290322589</v>
      </c>
      <c r="O47" s="4"/>
      <c r="Q47" s="30" t="s">
        <v>69</v>
      </c>
      <c r="R47" s="31">
        <f t="shared" si="17"/>
        <v>39568.029363008573</v>
      </c>
      <c r="S47" s="31">
        <f t="shared" si="18"/>
        <v>279528.98162899609</v>
      </c>
      <c r="T47" s="38">
        <f t="shared" si="19"/>
        <v>7.0645161290322589</v>
      </c>
      <c r="U47" s="44">
        <v>0.6098018151143324</v>
      </c>
      <c r="V47" s="45">
        <f t="shared" si="31"/>
        <v>0.3901981848856676</v>
      </c>
      <c r="W47" s="31">
        <f t="shared" si="27"/>
        <v>170457.2803744227</v>
      </c>
      <c r="X47" s="31">
        <f>W47</f>
        <v>170457.2803744227</v>
      </c>
      <c r="Y47" s="38">
        <f t="shared" si="28"/>
        <v>4.3079547583883491</v>
      </c>
      <c r="Z47" s="37">
        <f t="shared" si="29"/>
        <v>2.7565613706439098</v>
      </c>
    </row>
    <row r="48" spans="1:26" s="2" customFormat="1" ht="13.2">
      <c r="B48" s="2" t="s">
        <v>70</v>
      </c>
      <c r="D48" s="25">
        <f>SUM(D29:D47)</f>
        <v>54756</v>
      </c>
      <c r="E48" s="57">
        <f>SUM(E29:E47)</f>
        <v>404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787</v>
      </c>
      <c r="E54" s="49">
        <f>E4+E29</f>
        <v>3</v>
      </c>
      <c r="F54" s="3">
        <f>E54/D54</f>
        <v>3.8119440914866584E-3</v>
      </c>
      <c r="G54" s="2">
        <v>0.3</v>
      </c>
      <c r="H54" s="18">
        <f>C54*F54/(1+(1-G54)*C54*F54)</f>
        <v>3.8017995184387275E-3</v>
      </c>
      <c r="I54" s="18">
        <f>1-H54</f>
        <v>0.99619820048156127</v>
      </c>
      <c r="J54" s="19">
        <v>100000</v>
      </c>
      <c r="K54" s="20">
        <f>J54*H54</f>
        <v>380.17995184387274</v>
      </c>
      <c r="L54" s="20">
        <f>C54*(J55+G54*K54)</f>
        <v>99733.87403370929</v>
      </c>
      <c r="M54" s="5">
        <f t="shared" ref="M54:M70" si="32">L54+M55</f>
        <v>7594467.070268238</v>
      </c>
      <c r="N54" s="32">
        <f>M54/J54</f>
        <v>75.944670702682373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99733.87403370929</v>
      </c>
      <c r="T54" s="35">
        <f t="shared" ref="T54:T72" si="35">N54</f>
        <v>75.944670702682373</v>
      </c>
      <c r="U54" s="42">
        <v>0.96170886472285344</v>
      </c>
      <c r="V54" s="43">
        <f>1-U54</f>
        <v>3.829113527714656E-2</v>
      </c>
      <c r="W54" s="29">
        <f>S54*U54</f>
        <v>95914.950771370626</v>
      </c>
      <c r="X54" s="29">
        <f t="shared" ref="X54:X70" si="36">X55+W54</f>
        <v>6724498.8632027097</v>
      </c>
      <c r="Y54" s="40">
        <f>X54/R54</f>
        <v>67.244988632027102</v>
      </c>
      <c r="Z54" s="36">
        <f>T54-Y54</f>
        <v>8.6996820706552711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3648</v>
      </c>
      <c r="E55" s="49">
        <f t="shared" si="37"/>
        <v>2</v>
      </c>
      <c r="F55" s="3">
        <f t="shared" ref="F55:F72" si="38">E55/D55</f>
        <v>5.4824561403508769E-4</v>
      </c>
      <c r="G55" s="2">
        <v>0.4</v>
      </c>
      <c r="H55" s="3">
        <f t="shared" ref="H55:H71" si="39">C55*F55/(1+(1-G55)*C55*F55)</f>
        <v>2.1901007446342531E-3</v>
      </c>
      <c r="I55" s="3">
        <f t="shared" ref="I55:I72" si="40">1-H55</f>
        <v>0.99780989925536578</v>
      </c>
      <c r="J55" s="5">
        <f>I54*J54</f>
        <v>99619.820048156122</v>
      </c>
      <c r="K55" s="5">
        <f t="shared" ref="K55:K72" si="41">J55*H55</f>
        <v>218.17744206779702</v>
      </c>
      <c r="L55" s="5">
        <f t="shared" ref="L55:L71" si="42">C55*(J56+G55*K55)</f>
        <v>397955.65433166176</v>
      </c>
      <c r="M55" s="5">
        <f t="shared" si="32"/>
        <v>7494733.1962345289</v>
      </c>
      <c r="N55" s="33">
        <f t="shared" ref="N55:N72" si="43">M55/J55</f>
        <v>75.233354091701656</v>
      </c>
      <c r="O55" s="4"/>
      <c r="Q55" s="27" t="s">
        <v>36</v>
      </c>
      <c r="R55" s="29">
        <f t="shared" si="33"/>
        <v>99619.820048156122</v>
      </c>
      <c r="S55" s="29">
        <f t="shared" si="34"/>
        <v>397955.65433166176</v>
      </c>
      <c r="T55" s="35">
        <f t="shared" si="35"/>
        <v>75.233354091701656</v>
      </c>
      <c r="U55" s="42">
        <v>0.96170886472285344</v>
      </c>
      <c r="V55" s="43">
        <f>1-U55</f>
        <v>3.829113527714656E-2</v>
      </c>
      <c r="W55" s="29">
        <f t="shared" ref="W55:W72" si="44">S55*U55</f>
        <v>382717.48053734272</v>
      </c>
      <c r="X55" s="29">
        <f t="shared" si="36"/>
        <v>6628583.9124313388</v>
      </c>
      <c r="Y55" s="35">
        <f t="shared" ref="Y55:Y72" si="45">X55/R55</f>
        <v>66.538806326161676</v>
      </c>
      <c r="Z55" s="36">
        <f t="shared" ref="Z55:Z72" si="46">T55-Y55</f>
        <v>8.6945477655399799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5636</v>
      </c>
      <c r="E56" s="49">
        <f t="shared" si="37"/>
        <v>4</v>
      </c>
      <c r="F56" s="3">
        <f t="shared" si="38"/>
        <v>7.0972320794889996E-4</v>
      </c>
      <c r="G56" s="2">
        <v>0.5</v>
      </c>
      <c r="H56" s="3">
        <f t="shared" si="39"/>
        <v>3.5423308537017363E-3</v>
      </c>
      <c r="I56" s="3">
        <f t="shared" si="40"/>
        <v>0.9964576691462983</v>
      </c>
      <c r="J56" s="5">
        <f t="shared" ref="J56:J72" si="47">I55*J55</f>
        <v>99401.642606088324</v>
      </c>
      <c r="K56" s="5">
        <f t="shared" si="41"/>
        <v>352.11350551217976</v>
      </c>
      <c r="L56" s="5">
        <f t="shared" si="42"/>
        <v>496127.92926666123</v>
      </c>
      <c r="M56" s="5">
        <f t="shared" si="32"/>
        <v>7096777.5419028671</v>
      </c>
      <c r="N56" s="33">
        <f t="shared" si="43"/>
        <v>71.394972515959125</v>
      </c>
      <c r="O56" s="4"/>
      <c r="Q56" s="27" t="s">
        <v>38</v>
      </c>
      <c r="R56" s="29">
        <f t="shared" si="33"/>
        <v>99401.642606088324</v>
      </c>
      <c r="S56" s="29">
        <f t="shared" si="34"/>
        <v>496127.92926666123</v>
      </c>
      <c r="T56" s="35">
        <f t="shared" si="35"/>
        <v>71.394972515959125</v>
      </c>
      <c r="U56" s="42">
        <v>0.96170886472285344</v>
      </c>
      <c r="V56" s="43">
        <f>1-U56</f>
        <v>3.829113527714656E-2</v>
      </c>
      <c r="W56" s="29">
        <f t="shared" si="44"/>
        <v>477130.6276123409</v>
      </c>
      <c r="X56" s="29">
        <f t="shared" si="36"/>
        <v>6245866.431893996</v>
      </c>
      <c r="Y56" s="35">
        <f t="shared" si="45"/>
        <v>62.834640033518305</v>
      </c>
      <c r="Z56" s="36">
        <f t="shared" si="46"/>
        <v>8.5603324824408205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6423</v>
      </c>
      <c r="E57" s="49">
        <f t="shared" si="37"/>
        <v>2</v>
      </c>
      <c r="F57" s="3">
        <f t="shared" si="38"/>
        <v>3.1138097462245055E-4</v>
      </c>
      <c r="G57" s="2">
        <v>0.5</v>
      </c>
      <c r="H57" s="3">
        <f t="shared" si="39"/>
        <v>1.5556938394523955E-3</v>
      </c>
      <c r="I57" s="3">
        <f t="shared" si="40"/>
        <v>0.99844430616054758</v>
      </c>
      <c r="J57" s="5">
        <f t="shared" si="47"/>
        <v>99049.529100576154</v>
      </c>
      <c r="K57" s="5">
        <f t="shared" si="41"/>
        <v>154.09074222242711</v>
      </c>
      <c r="L57" s="5">
        <f t="shared" si="42"/>
        <v>494862.41864732472</v>
      </c>
      <c r="M57" s="5">
        <f t="shared" si="32"/>
        <v>6600649.6126362057</v>
      </c>
      <c r="N57" s="33">
        <f t="shared" si="43"/>
        <v>66.63988887755157</v>
      </c>
      <c r="O57" s="4"/>
      <c r="Q57" s="27" t="s">
        <v>40</v>
      </c>
      <c r="R57" s="29">
        <f t="shared" si="33"/>
        <v>99049.529100576154</v>
      </c>
      <c r="S57" s="29">
        <f t="shared" si="34"/>
        <v>494862.41864732472</v>
      </c>
      <c r="T57" s="35">
        <f t="shared" si="35"/>
        <v>66.63988887755157</v>
      </c>
      <c r="U57" s="42">
        <v>0.96170886472285344</v>
      </c>
      <c r="V57" s="43">
        <f>1-U57</f>
        <v>3.829113527714656E-2</v>
      </c>
      <c r="W57" s="29">
        <f t="shared" si="44"/>
        <v>475913.57483132411</v>
      </c>
      <c r="X57" s="29">
        <f t="shared" si="36"/>
        <v>5768735.8042816548</v>
      </c>
      <c r="Y57" s="35">
        <f t="shared" si="45"/>
        <v>58.240921048943171</v>
      </c>
      <c r="Z57" s="36">
        <f t="shared" si="46"/>
        <v>8.3989678286083986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6644</v>
      </c>
      <c r="E58" s="49">
        <f t="shared" si="37"/>
        <v>4</v>
      </c>
      <c r="F58" s="3">
        <f t="shared" si="38"/>
        <v>6.020469596628537E-4</v>
      </c>
      <c r="G58" s="2">
        <v>0.5</v>
      </c>
      <c r="H58" s="3">
        <f t="shared" si="39"/>
        <v>3.0057108506161708E-3</v>
      </c>
      <c r="I58" s="3">
        <f t="shared" si="40"/>
        <v>0.99699428914938382</v>
      </c>
      <c r="J58" s="5">
        <f t="shared" si="47"/>
        <v>98895.438358353727</v>
      </c>
      <c r="K58" s="5">
        <f t="shared" si="41"/>
        <v>297.25109215014646</v>
      </c>
      <c r="L58" s="5">
        <f t="shared" si="42"/>
        <v>493734.0640613932</v>
      </c>
      <c r="M58" s="5">
        <f t="shared" si="32"/>
        <v>6105787.1939888811</v>
      </c>
      <c r="N58" s="33">
        <f t="shared" si="43"/>
        <v>61.739826379697959</v>
      </c>
      <c r="O58" s="4"/>
      <c r="Q58" s="27" t="s">
        <v>42</v>
      </c>
      <c r="R58" s="29">
        <f t="shared" si="33"/>
        <v>98895.438358353727</v>
      </c>
      <c r="S58" s="29">
        <f t="shared" si="34"/>
        <v>493734.0640613932</v>
      </c>
      <c r="T58" s="35">
        <f t="shared" si="35"/>
        <v>61.739826379697959</v>
      </c>
      <c r="U58" s="42">
        <v>0.96170886472285344</v>
      </c>
      <c r="V58" s="43">
        <f>1-U58</f>
        <v>3.829113527714656E-2</v>
      </c>
      <c r="W58" s="29">
        <f t="shared" si="44"/>
        <v>474828.42622348305</v>
      </c>
      <c r="X58" s="29">
        <f t="shared" si="36"/>
        <v>5292822.2294503311</v>
      </c>
      <c r="Y58" s="35">
        <f t="shared" si="45"/>
        <v>53.519376801500826</v>
      </c>
      <c r="Z58" s="36">
        <f t="shared" si="46"/>
        <v>8.2204495781971332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6850</v>
      </c>
      <c r="E59" s="49">
        <f t="shared" si="37"/>
        <v>12</v>
      </c>
      <c r="F59" s="3">
        <f t="shared" si="38"/>
        <v>1.7518248175182481E-3</v>
      </c>
      <c r="G59" s="2">
        <v>0.5</v>
      </c>
      <c r="H59" s="3">
        <f t="shared" si="39"/>
        <v>8.7209302325581377E-3</v>
      </c>
      <c r="I59" s="3">
        <f t="shared" si="40"/>
        <v>0.99127906976744184</v>
      </c>
      <c r="J59" s="5">
        <f t="shared" si="47"/>
        <v>98598.187266203575</v>
      </c>
      <c r="K59" s="5">
        <f t="shared" si="41"/>
        <v>859.86791220526356</v>
      </c>
      <c r="L59" s="5">
        <f t="shared" si="42"/>
        <v>490841.26655050466</v>
      </c>
      <c r="M59" s="5">
        <f t="shared" si="32"/>
        <v>5612053.129927488</v>
      </c>
      <c r="N59" s="33">
        <f t="shared" si="43"/>
        <v>56.918420972341011</v>
      </c>
      <c r="O59" s="4"/>
      <c r="Q59" s="27" t="s">
        <v>44</v>
      </c>
      <c r="R59" s="29">
        <f t="shared" si="33"/>
        <v>98598.187266203575</v>
      </c>
      <c r="S59" s="29">
        <f t="shared" si="34"/>
        <v>490841.26655050466</v>
      </c>
      <c r="T59" s="35">
        <f t="shared" si="35"/>
        <v>56.918420972341011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472725.14448714192</v>
      </c>
      <c r="X59" s="29">
        <f t="shared" si="36"/>
        <v>4817993.8032268481</v>
      </c>
      <c r="Y59" s="35">
        <f t="shared" si="45"/>
        <v>48.864932883794587</v>
      </c>
      <c r="Z59" s="36">
        <f t="shared" si="46"/>
        <v>8.0534880885464233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8032</v>
      </c>
      <c r="E60" s="49">
        <f t="shared" si="37"/>
        <v>15</v>
      </c>
      <c r="F60" s="3">
        <f t="shared" si="38"/>
        <v>1.8675298804780877E-3</v>
      </c>
      <c r="G60" s="2">
        <v>0.5</v>
      </c>
      <c r="H60" s="3">
        <f t="shared" si="39"/>
        <v>9.2942561496994862E-3</v>
      </c>
      <c r="I60" s="3">
        <f t="shared" si="40"/>
        <v>0.99070574385030052</v>
      </c>
      <c r="J60" s="5">
        <f t="shared" si="47"/>
        <v>97738.319353998304</v>
      </c>
      <c r="K60" s="5">
        <f t="shared" si="41"/>
        <v>908.40497571719106</v>
      </c>
      <c r="L60" s="5">
        <f t="shared" si="42"/>
        <v>486420.58433069853</v>
      </c>
      <c r="M60" s="5">
        <f t="shared" si="32"/>
        <v>5121211.8633769834</v>
      </c>
      <c r="N60" s="33">
        <f t="shared" si="43"/>
        <v>52.397175409047826</v>
      </c>
      <c r="O60" s="4"/>
      <c r="Q60" s="27" t="s">
        <v>46</v>
      </c>
      <c r="R60" s="29">
        <f t="shared" si="33"/>
        <v>97738.319353998304</v>
      </c>
      <c r="S60" s="29">
        <f t="shared" si="34"/>
        <v>486420.58433069853</v>
      </c>
      <c r="T60" s="35">
        <f t="shared" si="35"/>
        <v>52.397175409047826</v>
      </c>
      <c r="U60" s="42">
        <v>0.95736753435116873</v>
      </c>
      <c r="V60" s="43">
        <f t="shared" si="48"/>
        <v>4.2632465648831275E-2</v>
      </c>
      <c r="W60" s="29">
        <f t="shared" si="44"/>
        <v>465683.27547833556</v>
      </c>
      <c r="X60" s="29">
        <f t="shared" si="36"/>
        <v>4345268.6587397065</v>
      </c>
      <c r="Y60" s="35">
        <f t="shared" si="45"/>
        <v>44.458188839953173</v>
      </c>
      <c r="Z60" s="36">
        <f t="shared" si="46"/>
        <v>7.9389865690946522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7849</v>
      </c>
      <c r="E61" s="49">
        <f t="shared" si="37"/>
        <v>20</v>
      </c>
      <c r="F61" s="3">
        <f t="shared" si="38"/>
        <v>2.5480952987641738E-3</v>
      </c>
      <c r="G61" s="2">
        <v>0.5</v>
      </c>
      <c r="H61" s="3">
        <f t="shared" si="39"/>
        <v>1.26598303582732E-2</v>
      </c>
      <c r="I61" s="3">
        <f t="shared" si="40"/>
        <v>0.98734016964172677</v>
      </c>
      <c r="J61" s="5">
        <f t="shared" si="47"/>
        <v>96829.914378281115</v>
      </c>
      <c r="K61" s="5">
        <f t="shared" si="41"/>
        <v>1225.8502896351579</v>
      </c>
      <c r="L61" s="5">
        <f t="shared" si="42"/>
        <v>481084.94616731768</v>
      </c>
      <c r="M61" s="5">
        <f t="shared" si="32"/>
        <v>4634791.279046285</v>
      </c>
      <c r="N61" s="33">
        <f t="shared" si="43"/>
        <v>47.86528325265013</v>
      </c>
      <c r="O61" s="4"/>
      <c r="Q61" s="27" t="s">
        <v>48</v>
      </c>
      <c r="R61" s="29">
        <f t="shared" si="33"/>
        <v>96829.914378281115</v>
      </c>
      <c r="S61" s="29">
        <f t="shared" si="34"/>
        <v>481084.94616731768</v>
      </c>
      <c r="T61" s="35">
        <f t="shared" si="35"/>
        <v>47.86528325265013</v>
      </c>
      <c r="U61" s="42">
        <v>0.95681081085376496</v>
      </c>
      <c r="V61" s="43">
        <f t="shared" si="48"/>
        <v>4.3189189146235041E-2</v>
      </c>
      <c r="W61" s="29">
        <f t="shared" si="44"/>
        <v>460307.27743189113</v>
      </c>
      <c r="X61" s="29">
        <f t="shared" si="36"/>
        <v>3879585.3832613714</v>
      </c>
      <c r="Y61" s="35">
        <f t="shared" si="45"/>
        <v>40.065979694097095</v>
      </c>
      <c r="Z61" s="36">
        <f t="shared" si="46"/>
        <v>7.799303558553035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7099</v>
      </c>
      <c r="E62" s="49">
        <f t="shared" si="37"/>
        <v>16</v>
      </c>
      <c r="F62" s="3">
        <f t="shared" si="38"/>
        <v>2.253838568812509E-3</v>
      </c>
      <c r="G62" s="2">
        <v>0.5</v>
      </c>
      <c r="H62" s="3">
        <f t="shared" si="39"/>
        <v>1.1206051267684551E-2</v>
      </c>
      <c r="I62" s="3">
        <f t="shared" si="40"/>
        <v>0.98879394873231541</v>
      </c>
      <c r="J62" s="5">
        <f t="shared" si="47"/>
        <v>95604.064088645959</v>
      </c>
      <c r="K62" s="5">
        <f t="shared" si="41"/>
        <v>1071.3440435763662</v>
      </c>
      <c r="L62" s="5">
        <f t="shared" si="42"/>
        <v>475341.96033428883</v>
      </c>
      <c r="M62" s="5">
        <f t="shared" si="32"/>
        <v>4153706.3328789673</v>
      </c>
      <c r="N62" s="33">
        <f t="shared" si="43"/>
        <v>43.446964022654619</v>
      </c>
      <c r="O62" s="4"/>
      <c r="Q62" s="27" t="s">
        <v>50</v>
      </c>
      <c r="R62" s="29">
        <f t="shared" si="33"/>
        <v>95604.064088645959</v>
      </c>
      <c r="S62" s="29">
        <f t="shared" si="34"/>
        <v>475341.96033428883</v>
      </c>
      <c r="T62" s="35">
        <f t="shared" si="35"/>
        <v>43.446964022654619</v>
      </c>
      <c r="U62" s="42">
        <v>0.94800928093814252</v>
      </c>
      <c r="V62" s="43">
        <f t="shared" si="48"/>
        <v>5.1990719061857482E-2</v>
      </c>
      <c r="W62" s="29">
        <f t="shared" si="44"/>
        <v>450628.59001623624</v>
      </c>
      <c r="X62" s="29">
        <f t="shared" si="36"/>
        <v>3419278.1058294801</v>
      </c>
      <c r="Y62" s="35">
        <f t="shared" si="45"/>
        <v>35.764986963933445</v>
      </c>
      <c r="Z62" s="36">
        <f t="shared" si="46"/>
        <v>7.6819770587211735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8151</v>
      </c>
      <c r="E63" s="49">
        <f t="shared" si="37"/>
        <v>33</v>
      </c>
      <c r="F63" s="3">
        <f t="shared" si="38"/>
        <v>4.048582995951417E-3</v>
      </c>
      <c r="G63" s="2">
        <v>0.5</v>
      </c>
      <c r="H63" s="3">
        <f t="shared" si="39"/>
        <v>2.0040080160320644E-2</v>
      </c>
      <c r="I63" s="3">
        <f t="shared" si="40"/>
        <v>0.97995991983967934</v>
      </c>
      <c r="J63" s="5">
        <f t="shared" si="47"/>
        <v>94532.720045069582</v>
      </c>
      <c r="K63" s="5">
        <f t="shared" si="41"/>
        <v>1894.4432874763445</v>
      </c>
      <c r="L63" s="5">
        <f t="shared" si="42"/>
        <v>467927.49200665706</v>
      </c>
      <c r="M63" s="5">
        <f t="shared" si="32"/>
        <v>3678364.3725446784</v>
      </c>
      <c r="N63" s="33">
        <f t="shared" si="43"/>
        <v>38.911018013561602</v>
      </c>
      <c r="O63" s="4"/>
      <c r="Q63" s="27" t="s">
        <v>52</v>
      </c>
      <c r="R63" s="29">
        <f t="shared" si="33"/>
        <v>94532.720045069582</v>
      </c>
      <c r="S63" s="29">
        <f t="shared" si="34"/>
        <v>467927.49200665706</v>
      </c>
      <c r="T63" s="35">
        <f t="shared" si="35"/>
        <v>38.911018013561602</v>
      </c>
      <c r="U63" s="42">
        <v>0.94216194080535964</v>
      </c>
      <c r="V63" s="43">
        <f t="shared" si="48"/>
        <v>5.7838059194640357E-2</v>
      </c>
      <c r="W63" s="29">
        <f t="shared" si="44"/>
        <v>440863.47402517643</v>
      </c>
      <c r="X63" s="29">
        <f t="shared" si="36"/>
        <v>2968649.515813244</v>
      </c>
      <c r="Y63" s="35">
        <f t="shared" si="45"/>
        <v>31.403407353537542</v>
      </c>
      <c r="Z63" s="36">
        <f t="shared" si="46"/>
        <v>7.50761066002406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9256</v>
      </c>
      <c r="E64" s="49">
        <f t="shared" si="37"/>
        <v>46</v>
      </c>
      <c r="F64" s="3">
        <f t="shared" si="38"/>
        <v>4.9697493517718233E-3</v>
      </c>
      <c r="G64" s="2">
        <v>0.5</v>
      </c>
      <c r="H64" s="3">
        <f t="shared" si="39"/>
        <v>2.4543805356952296E-2</v>
      </c>
      <c r="I64" s="3">
        <f t="shared" si="40"/>
        <v>0.97545619464304767</v>
      </c>
      <c r="J64" s="5">
        <f t="shared" si="47"/>
        <v>92638.276757593238</v>
      </c>
      <c r="K64" s="5">
        <f t="shared" si="41"/>
        <v>2273.6958333418461</v>
      </c>
      <c r="L64" s="5">
        <f t="shared" si="42"/>
        <v>457507.1442046116</v>
      </c>
      <c r="M64" s="5">
        <f t="shared" si="32"/>
        <v>3210436.8805380212</v>
      </c>
      <c r="N64" s="33">
        <f t="shared" si="43"/>
        <v>34.655619608930955</v>
      </c>
      <c r="O64" s="4"/>
      <c r="Q64" s="27" t="s">
        <v>54</v>
      </c>
      <c r="R64" s="29">
        <f t="shared" si="33"/>
        <v>92638.276757593238</v>
      </c>
      <c r="S64" s="29">
        <f t="shared" si="34"/>
        <v>457507.1442046116</v>
      </c>
      <c r="T64" s="35">
        <f t="shared" si="35"/>
        <v>34.655619608930955</v>
      </c>
      <c r="U64" s="42">
        <v>0.92489605986448908</v>
      </c>
      <c r="V64" s="43">
        <f t="shared" si="48"/>
        <v>7.5103940135510916E-2</v>
      </c>
      <c r="W64" s="29">
        <f t="shared" si="44"/>
        <v>423146.55503469991</v>
      </c>
      <c r="X64" s="29">
        <f t="shared" si="36"/>
        <v>2527786.0417880677</v>
      </c>
      <c r="Y64" s="35">
        <f t="shared" si="45"/>
        <v>27.286626330523511</v>
      </c>
      <c r="Z64" s="36">
        <f t="shared" si="46"/>
        <v>7.3689932784074443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9353</v>
      </c>
      <c r="E65" s="49">
        <f t="shared" si="37"/>
        <v>55</v>
      </c>
      <c r="F65" s="3">
        <f t="shared" si="38"/>
        <v>5.8804661605901852E-3</v>
      </c>
      <c r="G65" s="2">
        <v>0.5</v>
      </c>
      <c r="H65" s="3">
        <f t="shared" si="39"/>
        <v>2.8976344765818451E-2</v>
      </c>
      <c r="I65" s="3">
        <f t="shared" si="40"/>
        <v>0.97102365523418155</v>
      </c>
      <c r="J65" s="5">
        <f t="shared" si="47"/>
        <v>90364.580924251393</v>
      </c>
      <c r="K65" s="5">
        <f t="shared" si="41"/>
        <v>2618.4352514798097</v>
      </c>
      <c r="L65" s="5">
        <f t="shared" si="42"/>
        <v>445276.81649255747</v>
      </c>
      <c r="M65" s="5">
        <f t="shared" si="32"/>
        <v>2752929.7363334098</v>
      </c>
      <c r="N65" s="33">
        <f t="shared" si="43"/>
        <v>30.46469875892047</v>
      </c>
      <c r="O65" s="4"/>
      <c r="Q65" s="27" t="s">
        <v>56</v>
      </c>
      <c r="R65" s="29">
        <f t="shared" si="33"/>
        <v>90364.580924251393</v>
      </c>
      <c r="S65" s="29">
        <f t="shared" si="34"/>
        <v>445276.81649255747</v>
      </c>
      <c r="T65" s="35">
        <f t="shared" si="35"/>
        <v>30.46469875892047</v>
      </c>
      <c r="U65" s="42">
        <v>0.89970667843387275</v>
      </c>
      <c r="V65" s="43">
        <f t="shared" si="48"/>
        <v>0.10029332156612725</v>
      </c>
      <c r="W65" s="29">
        <f t="shared" si="44"/>
        <v>400618.52555012796</v>
      </c>
      <c r="X65" s="29">
        <f t="shared" si="36"/>
        <v>2104639.4867533678</v>
      </c>
      <c r="Y65" s="35">
        <f t="shared" si="45"/>
        <v>23.290535575189502</v>
      </c>
      <c r="Z65" s="36">
        <f t="shared" si="46"/>
        <v>7.1741631837309683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9026</v>
      </c>
      <c r="E66" s="49">
        <f t="shared" si="37"/>
        <v>55</v>
      </c>
      <c r="F66" s="3">
        <f t="shared" si="38"/>
        <v>6.0935076445823178E-3</v>
      </c>
      <c r="G66" s="2">
        <v>0.5</v>
      </c>
      <c r="H66" s="3">
        <f t="shared" si="39"/>
        <v>3.0010367217766138E-2</v>
      </c>
      <c r="I66" s="3">
        <f t="shared" si="40"/>
        <v>0.96998963278223382</v>
      </c>
      <c r="J66" s="5">
        <f t="shared" si="47"/>
        <v>87746.145672771585</v>
      </c>
      <c r="K66" s="5">
        <f t="shared" si="41"/>
        <v>2633.2940535834764</v>
      </c>
      <c r="L66" s="5">
        <f t="shared" si="42"/>
        <v>432147.49322989921</v>
      </c>
      <c r="M66" s="5">
        <f t="shared" si="32"/>
        <v>2307652.9198408523</v>
      </c>
      <c r="N66" s="33">
        <f t="shared" si="43"/>
        <v>26.29919413721824</v>
      </c>
      <c r="O66" s="4"/>
      <c r="Q66" s="27" t="s">
        <v>58</v>
      </c>
      <c r="R66" s="29">
        <f t="shared" si="33"/>
        <v>87746.145672771585</v>
      </c>
      <c r="S66" s="29">
        <f t="shared" si="34"/>
        <v>432147.49322989921</v>
      </c>
      <c r="T66" s="35">
        <f t="shared" si="35"/>
        <v>26.29919413721824</v>
      </c>
      <c r="U66" s="42">
        <v>0.86438699185239576</v>
      </c>
      <c r="V66" s="43">
        <f t="shared" si="48"/>
        <v>0.13561300814760424</v>
      </c>
      <c r="W66" s="29">
        <f t="shared" si="44"/>
        <v>373542.67170954612</v>
      </c>
      <c r="X66" s="29">
        <f t="shared" si="36"/>
        <v>1704020.9612032399</v>
      </c>
      <c r="Y66" s="35">
        <f t="shared" si="45"/>
        <v>19.419895291560515</v>
      </c>
      <c r="Z66" s="36">
        <f t="shared" si="46"/>
        <v>6.8792988456577255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6847</v>
      </c>
      <c r="E67" s="49">
        <f t="shared" si="37"/>
        <v>90</v>
      </c>
      <c r="F67" s="3">
        <f t="shared" si="38"/>
        <v>1.3144442821673727E-2</v>
      </c>
      <c r="G67" s="2">
        <v>0.5</v>
      </c>
      <c r="H67" s="3">
        <f t="shared" si="39"/>
        <v>6.3631221719457023E-2</v>
      </c>
      <c r="I67" s="3">
        <f t="shared" si="40"/>
        <v>0.93636877828054299</v>
      </c>
      <c r="J67" s="5">
        <f t="shared" si="47"/>
        <v>85112.851619188106</v>
      </c>
      <c r="K67" s="5">
        <f t="shared" si="41"/>
        <v>5415.8347325558052</v>
      </c>
      <c r="L67" s="5">
        <f t="shared" si="42"/>
        <v>412024.67126455106</v>
      </c>
      <c r="M67" s="5">
        <f t="shared" si="32"/>
        <v>1875505.4266109532</v>
      </c>
      <c r="N67" s="33">
        <f t="shared" si="43"/>
        <v>22.035513919828922</v>
      </c>
      <c r="O67" s="4"/>
      <c r="Q67" s="27" t="s">
        <v>60</v>
      </c>
      <c r="R67" s="29">
        <f t="shared" si="33"/>
        <v>85112.851619188106</v>
      </c>
      <c r="S67" s="29">
        <f t="shared" si="34"/>
        <v>412024.67126455106</v>
      </c>
      <c r="T67" s="35">
        <f t="shared" si="35"/>
        <v>22.035513919828922</v>
      </c>
      <c r="U67" s="42">
        <v>0.82345390469096191</v>
      </c>
      <c r="V67" s="43">
        <f t="shared" si="48"/>
        <v>0.17654609530903809</v>
      </c>
      <c r="W67" s="29">
        <f t="shared" si="44"/>
        <v>339283.32438180456</v>
      </c>
      <c r="X67" s="29">
        <f t="shared" si="36"/>
        <v>1330478.2894936937</v>
      </c>
      <c r="Y67" s="35">
        <f t="shared" si="45"/>
        <v>15.631931772730624</v>
      </c>
      <c r="Z67" s="36">
        <f t="shared" si="46"/>
        <v>6.4035821470982981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5164</v>
      </c>
      <c r="E68" s="49">
        <f t="shared" si="37"/>
        <v>100</v>
      </c>
      <c r="F68" s="3">
        <f t="shared" si="38"/>
        <v>1.9364833462432222E-2</v>
      </c>
      <c r="G68" s="2">
        <v>0.5</v>
      </c>
      <c r="H68" s="3">
        <f t="shared" si="39"/>
        <v>9.2353158478019948E-2</v>
      </c>
      <c r="I68" s="3">
        <f t="shared" si="40"/>
        <v>0.90764684152198005</v>
      </c>
      <c r="J68" s="5">
        <f t="shared" si="47"/>
        <v>79697.016886632307</v>
      </c>
      <c r="K68" s="5">
        <f t="shared" si="41"/>
        <v>7360.2712307565853</v>
      </c>
      <c r="L68" s="5">
        <f t="shared" si="42"/>
        <v>380084.40635627013</v>
      </c>
      <c r="M68" s="5">
        <f t="shared" si="32"/>
        <v>1463480.7553464021</v>
      </c>
      <c r="N68" s="33">
        <f t="shared" si="43"/>
        <v>18.363055638935386</v>
      </c>
      <c r="O68" s="4"/>
      <c r="Q68" s="27" t="s">
        <v>62</v>
      </c>
      <c r="R68" s="29">
        <f t="shared" si="33"/>
        <v>79697.016886632307</v>
      </c>
      <c r="S68" s="29">
        <f t="shared" si="34"/>
        <v>380084.40635627013</v>
      </c>
      <c r="T68" s="35">
        <f t="shared" si="35"/>
        <v>18.363055638935386</v>
      </c>
      <c r="U68" s="42">
        <v>0.7557222850963411</v>
      </c>
      <c r="V68" s="43">
        <f t="shared" si="48"/>
        <v>0.2442777149036589</v>
      </c>
      <c r="W68" s="29">
        <f t="shared" si="44"/>
        <v>287238.25610104675</v>
      </c>
      <c r="X68" s="29">
        <f t="shared" si="36"/>
        <v>991194.96511188918</v>
      </c>
      <c r="Y68" s="35">
        <f t="shared" si="45"/>
        <v>12.437039726616716</v>
      </c>
      <c r="Z68" s="36">
        <f t="shared" si="46"/>
        <v>5.92601591231867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3524</v>
      </c>
      <c r="E69" s="49">
        <f t="shared" si="37"/>
        <v>108</v>
      </c>
      <c r="F69" s="3">
        <f t="shared" si="38"/>
        <v>3.0646992054483541E-2</v>
      </c>
      <c r="G69" s="2">
        <v>0.5</v>
      </c>
      <c r="H69" s="3">
        <f t="shared" si="39"/>
        <v>0.14232999472851871</v>
      </c>
      <c r="I69" s="3">
        <f t="shared" si="40"/>
        <v>0.85767000527148129</v>
      </c>
      <c r="J69" s="5">
        <f t="shared" si="47"/>
        <v>72336.745655875726</v>
      </c>
      <c r="K69" s="5">
        <f t="shared" si="41"/>
        <v>10295.68862787899</v>
      </c>
      <c r="L69" s="5">
        <f t="shared" si="42"/>
        <v>335944.50670968113</v>
      </c>
      <c r="M69" s="5">
        <f t="shared" si="32"/>
        <v>1083396.3489901319</v>
      </c>
      <c r="N69" s="33">
        <f t="shared" si="43"/>
        <v>14.977123164264585</v>
      </c>
      <c r="O69" s="4"/>
      <c r="Q69" s="27" t="s">
        <v>64</v>
      </c>
      <c r="R69" s="29">
        <f t="shared" si="33"/>
        <v>72336.745655875726</v>
      </c>
      <c r="S69" s="29">
        <f t="shared" si="34"/>
        <v>335944.50670968113</v>
      </c>
      <c r="T69" s="35">
        <f t="shared" si="35"/>
        <v>14.977123164264585</v>
      </c>
      <c r="U69" s="42">
        <v>0.69850988448397933</v>
      </c>
      <c r="V69" s="43">
        <f t="shared" si="48"/>
        <v>0.30149011551602067</v>
      </c>
      <c r="W69" s="29">
        <f t="shared" si="44"/>
        <v>234660.55857480678</v>
      </c>
      <c r="X69" s="29">
        <f t="shared" si="36"/>
        <v>703956.70901084249</v>
      </c>
      <c r="Y69" s="35">
        <f t="shared" si="45"/>
        <v>9.7316613102798861</v>
      </c>
      <c r="Z69" s="36">
        <f t="shared" si="46"/>
        <v>5.2454618539846987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2420</v>
      </c>
      <c r="E70" s="49">
        <f t="shared" si="37"/>
        <v>105</v>
      </c>
      <c r="F70" s="3">
        <f t="shared" si="38"/>
        <v>4.3388429752066117E-2</v>
      </c>
      <c r="G70" s="2">
        <v>0.5</v>
      </c>
      <c r="H70" s="3">
        <f t="shared" si="39"/>
        <v>0.19571295433364397</v>
      </c>
      <c r="I70" s="3">
        <f t="shared" si="40"/>
        <v>0.804287045666356</v>
      </c>
      <c r="J70" s="5">
        <f t="shared" si="47"/>
        <v>62041.057027996736</v>
      </c>
      <c r="K70" s="5">
        <f t="shared" si="41"/>
        <v>12142.238560931326</v>
      </c>
      <c r="L70" s="5">
        <f t="shared" si="42"/>
        <v>279849.68873765535</v>
      </c>
      <c r="M70" s="5">
        <f t="shared" si="32"/>
        <v>747451.84228045074</v>
      </c>
      <c r="N70" s="33">
        <f t="shared" si="43"/>
        <v>12.04769676866006</v>
      </c>
      <c r="O70" s="4"/>
      <c r="Q70" s="27" t="s">
        <v>66</v>
      </c>
      <c r="R70" s="29">
        <f t="shared" si="33"/>
        <v>62041.057027996736</v>
      </c>
      <c r="S70" s="29">
        <f t="shared" si="34"/>
        <v>279849.68873765535</v>
      </c>
      <c r="T70" s="35">
        <f t="shared" si="35"/>
        <v>12.04769676866006</v>
      </c>
      <c r="U70" s="42">
        <v>0.67065690345363116</v>
      </c>
      <c r="V70" s="43">
        <f t="shared" si="48"/>
        <v>0.32934309654636884</v>
      </c>
      <c r="W70" s="29">
        <f t="shared" si="44"/>
        <v>187683.12568125845</v>
      </c>
      <c r="X70" s="29">
        <f t="shared" si="36"/>
        <v>469296.15043603565</v>
      </c>
      <c r="Y70" s="35">
        <f t="shared" si="45"/>
        <v>7.564283603747441</v>
      </c>
      <c r="Z70" s="36">
        <f t="shared" si="46"/>
        <v>4.4834131649126192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1365</v>
      </c>
      <c r="E71" s="49">
        <f t="shared" si="49"/>
        <v>110</v>
      </c>
      <c r="F71" s="3">
        <f t="shared" si="38"/>
        <v>8.0586080586080591E-2</v>
      </c>
      <c r="G71" s="2">
        <v>0.5</v>
      </c>
      <c r="H71" s="3">
        <f t="shared" si="39"/>
        <v>0.33536585365853661</v>
      </c>
      <c r="I71" s="3">
        <f t="shared" si="40"/>
        <v>0.66463414634146334</v>
      </c>
      <c r="J71" s="5">
        <f t="shared" si="47"/>
        <v>49898.818467065408</v>
      </c>
      <c r="K71" s="5">
        <f t="shared" si="41"/>
        <v>16734.359851759742</v>
      </c>
      <c r="L71" s="5">
        <f t="shared" si="42"/>
        <v>207658.19270592768</v>
      </c>
      <c r="M71" s="5">
        <f>L71+M72</f>
        <v>467602.15354279533</v>
      </c>
      <c r="N71" s="33">
        <f t="shared" si="43"/>
        <v>9.3710065269666778</v>
      </c>
      <c r="O71" s="4"/>
      <c r="Q71" s="27" t="s">
        <v>68</v>
      </c>
      <c r="R71" s="29">
        <f t="shared" si="33"/>
        <v>49898.818467065408</v>
      </c>
      <c r="S71" s="29">
        <f t="shared" si="34"/>
        <v>207658.19270592768</v>
      </c>
      <c r="T71" s="35">
        <f t="shared" si="35"/>
        <v>9.3710065269666778</v>
      </c>
      <c r="U71" s="42">
        <v>0.63527807449444496</v>
      </c>
      <c r="V71" s="43">
        <f t="shared" si="48"/>
        <v>0.36472192550555504</v>
      </c>
      <c r="W71" s="29">
        <f t="shared" si="44"/>
        <v>131920.69681521814</v>
      </c>
      <c r="X71" s="29">
        <f>X72+W71</f>
        <v>281613.0247547772</v>
      </c>
      <c r="Y71" s="35">
        <f t="shared" si="45"/>
        <v>5.6436812214431393</v>
      </c>
      <c r="Z71" s="36">
        <f t="shared" si="46"/>
        <v>3.7273253055235385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1113</v>
      </c>
      <c r="E72" s="50">
        <f t="shared" si="49"/>
        <v>142</v>
      </c>
      <c r="F72" s="17">
        <f t="shared" si="38"/>
        <v>0.12758310871518419</v>
      </c>
      <c r="G72" s="12"/>
      <c r="H72" s="17">
        <v>1</v>
      </c>
      <c r="I72" s="17">
        <f t="shared" si="40"/>
        <v>0</v>
      </c>
      <c r="J72" s="21">
        <f t="shared" si="47"/>
        <v>33164.458615305666</v>
      </c>
      <c r="K72" s="21">
        <f t="shared" si="41"/>
        <v>33164.458615305666</v>
      </c>
      <c r="L72" s="21">
        <f>K72/F72</f>
        <v>259943.96083686766</v>
      </c>
      <c r="M72" s="21">
        <f>L72</f>
        <v>259943.96083686766</v>
      </c>
      <c r="N72" s="34">
        <f t="shared" si="43"/>
        <v>7.8380281690140849</v>
      </c>
      <c r="O72" s="4"/>
      <c r="Q72" s="30" t="s">
        <v>69</v>
      </c>
      <c r="R72" s="31">
        <f t="shared" si="33"/>
        <v>33164.458615305666</v>
      </c>
      <c r="S72" s="31">
        <f t="shared" si="34"/>
        <v>259943.96083686766</v>
      </c>
      <c r="T72" s="38">
        <f t="shared" si="35"/>
        <v>7.8380281690140849</v>
      </c>
      <c r="U72" s="44">
        <v>0.57586384179742911</v>
      </c>
      <c r="V72" s="45">
        <f t="shared" si="48"/>
        <v>0.42413615820257089</v>
      </c>
      <c r="W72" s="31">
        <f t="shared" si="44"/>
        <v>149692.32793955907</v>
      </c>
      <c r="X72" s="31">
        <f>W72</f>
        <v>149692.32793955907</v>
      </c>
      <c r="Y72" s="38">
        <f t="shared" si="45"/>
        <v>4.51363701352492</v>
      </c>
      <c r="Z72" s="37">
        <f t="shared" si="46"/>
        <v>3.324391155489165</v>
      </c>
    </row>
    <row r="73" spans="1:26" s="2" customFormat="1" ht="13.2">
      <c r="B73" s="2" t="s">
        <v>70</v>
      </c>
      <c r="D73" s="25">
        <f>SUM(D54:D72)</f>
        <v>109187</v>
      </c>
      <c r="E73" s="25">
        <f>SUM(E54:E72)</f>
        <v>922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73.020077835511501</v>
      </c>
      <c r="F78" s="55">
        <f>$Y$4</f>
        <v>66.038249019484766</v>
      </c>
      <c r="G78" s="55">
        <f>E78-F78</f>
        <v>6.9818288160267343</v>
      </c>
    </row>
    <row r="79" spans="1:26" s="52" customFormat="1" ht="17.399999999999999">
      <c r="C79" s="53" t="s">
        <v>85</v>
      </c>
      <c r="D79" s="54">
        <v>0</v>
      </c>
      <c r="E79" s="55">
        <f>$N$29</f>
        <v>79.252319925074971</v>
      </c>
      <c r="F79" s="55">
        <f>$Y$29</f>
        <v>70.076488293115332</v>
      </c>
      <c r="G79" s="55">
        <f t="shared" ref="G79:G80" si="50">E79-F79</f>
        <v>9.1758316319596389</v>
      </c>
    </row>
    <row r="80" spans="1:26" s="52" customFormat="1" ht="17.399999999999999">
      <c r="C80" s="53" t="s">
        <v>86</v>
      </c>
      <c r="D80" s="54">
        <v>0</v>
      </c>
      <c r="E80" s="55">
        <f>$N$54</f>
        <v>75.944670702682373</v>
      </c>
      <c r="F80" s="55">
        <f>$Y$54</f>
        <v>67.244988632027102</v>
      </c>
      <c r="G80" s="55">
        <f t="shared" si="50"/>
        <v>8.6996820706552711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4B7E3-7603-3D4F-AA98-423D2516BFAE}">
  <dimension ref="A1:Z80"/>
  <sheetViews>
    <sheetView topLeftCell="A49" workbookViewId="0">
      <selection activeCell="D54" sqref="D54:E72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 ht="15.6">
      <c r="A4" s="2">
        <v>1</v>
      </c>
      <c r="B4" s="1">
        <v>0</v>
      </c>
      <c r="C4" s="1">
        <v>1</v>
      </c>
      <c r="D4" s="61">
        <v>392</v>
      </c>
      <c r="E4">
        <v>2</v>
      </c>
      <c r="F4" s="3">
        <f>E4/D4</f>
        <v>5.1020408163265302E-3</v>
      </c>
      <c r="G4" s="2">
        <v>0.3</v>
      </c>
      <c r="H4" s="18">
        <f>C4*F4/(1+(1-G4)*C4*F4)</f>
        <v>5.0838840874428059E-3</v>
      </c>
      <c r="I4" s="18">
        <f>1-H4</f>
        <v>0.99491611591255724</v>
      </c>
      <c r="J4" s="41">
        <v>100000</v>
      </c>
      <c r="K4" s="20">
        <f>J4*H4</f>
        <v>508.38840874428058</v>
      </c>
      <c r="L4" s="20">
        <f>C4*(J5+G4*K4)</f>
        <v>99644.128113879007</v>
      </c>
      <c r="M4" s="5">
        <f t="shared" ref="M4:M20" si="0">L4+M5</f>
        <v>7513622.8870413313</v>
      </c>
      <c r="N4" s="32">
        <f>M4/J4</f>
        <v>75.136228870413319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99644.128113879007</v>
      </c>
      <c r="T4" s="35">
        <f t="shared" ref="T4:T22" si="3">N4</f>
        <v>75.136228870413319</v>
      </c>
      <c r="U4" s="42">
        <v>0.96680194174873568</v>
      </c>
      <c r="V4" s="43">
        <f>1-U4</f>
        <v>3.3198058251264317E-2</v>
      </c>
      <c r="W4" s="29">
        <f>S4*U4</f>
        <v>96336.136544358014</v>
      </c>
      <c r="X4" s="29">
        <f t="shared" ref="X4:X20" si="4">X5+W4</f>
        <v>6782419.8979209885</v>
      </c>
      <c r="Y4" s="40">
        <f>X4/R4</f>
        <v>67.824198979209882</v>
      </c>
      <c r="Z4" s="36">
        <f>T4-Y4</f>
        <v>7.3120298912034372</v>
      </c>
    </row>
    <row r="5" spans="1:26" s="2" customFormat="1" ht="15.6">
      <c r="A5" s="2">
        <v>2</v>
      </c>
      <c r="B5" s="1" t="s">
        <v>35</v>
      </c>
      <c r="C5" s="1">
        <v>4</v>
      </c>
      <c r="D5" s="62">
        <v>1807</v>
      </c>
      <c r="E5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99491.611591255729</v>
      </c>
      <c r="K5" s="5">
        <f t="shared" ref="K5:K22" si="8">J5*H5</f>
        <v>0</v>
      </c>
      <c r="L5" s="5">
        <f t="shared" ref="L5:L21" si="9">C5*(J6+G5*K5)</f>
        <v>397966.44636502292</v>
      </c>
      <c r="M5" s="5">
        <f t="shared" si="0"/>
        <v>7413978.7589274524</v>
      </c>
      <c r="N5" s="33">
        <f t="shared" ref="N5:N22" si="10">M5/J5</f>
        <v>74.518631675065393</v>
      </c>
      <c r="O5" s="4"/>
      <c r="Q5" s="27" t="s">
        <v>36</v>
      </c>
      <c r="R5" s="29">
        <f t="shared" si="1"/>
        <v>99491.611591255729</v>
      </c>
      <c r="S5" s="29">
        <f t="shared" si="2"/>
        <v>397966.44636502292</v>
      </c>
      <c r="T5" s="35">
        <f t="shared" si="3"/>
        <v>74.518631675065393</v>
      </c>
      <c r="U5" s="42">
        <v>0.96680194174873568</v>
      </c>
      <c r="V5" s="43">
        <f>1-U5</f>
        <v>3.3198058251264317E-2</v>
      </c>
      <c r="W5" s="29">
        <f t="shared" ref="W5:W22" si="11">S5*U5</f>
        <v>384754.73309654824</v>
      </c>
      <c r="X5" s="29">
        <f t="shared" si="4"/>
        <v>6686083.7613766305</v>
      </c>
      <c r="Y5" s="35">
        <f t="shared" ref="Y5:Y22" si="12">X5/R5</f>
        <v>67.202487269431941</v>
      </c>
      <c r="Z5" s="36">
        <f t="shared" ref="Z5:Z22" si="13">T5-Y5</f>
        <v>7.3161444056334517</v>
      </c>
    </row>
    <row r="6" spans="1:26" s="2" customFormat="1" ht="15.6">
      <c r="A6" s="2">
        <v>3</v>
      </c>
      <c r="B6" s="1" t="s">
        <v>37</v>
      </c>
      <c r="C6" s="1">
        <v>5</v>
      </c>
      <c r="D6" s="62">
        <v>2838</v>
      </c>
      <c r="E6">
        <v>2</v>
      </c>
      <c r="F6" s="3">
        <f t="shared" si="5"/>
        <v>7.0472163495419312E-4</v>
      </c>
      <c r="G6" s="2">
        <v>0.5</v>
      </c>
      <c r="H6" s="3">
        <f t="shared" si="6"/>
        <v>3.5174111853675696E-3</v>
      </c>
      <c r="I6" s="3">
        <f t="shared" si="7"/>
        <v>0.99648258881463248</v>
      </c>
      <c r="J6" s="5">
        <f t="shared" ref="J6:J22" si="14">I5*J5</f>
        <v>99491.611591255729</v>
      </c>
      <c r="K6" s="5">
        <f t="shared" si="8"/>
        <v>349.95290746132866</v>
      </c>
      <c r="L6" s="5">
        <f t="shared" si="9"/>
        <v>496583.17568762531</v>
      </c>
      <c r="M6" s="5">
        <f t="shared" si="0"/>
        <v>7016012.3125624293</v>
      </c>
      <c r="N6" s="33">
        <f t="shared" si="10"/>
        <v>70.518631675065393</v>
      </c>
      <c r="O6" s="4"/>
      <c r="Q6" s="27" t="s">
        <v>38</v>
      </c>
      <c r="R6" s="29">
        <f t="shared" si="1"/>
        <v>99491.611591255729</v>
      </c>
      <c r="S6" s="29">
        <f t="shared" si="2"/>
        <v>496583.17568762531</v>
      </c>
      <c r="T6" s="35">
        <f t="shared" si="3"/>
        <v>70.518631675065393</v>
      </c>
      <c r="U6" s="42">
        <v>0.96680194174873568</v>
      </c>
      <c r="V6" s="43">
        <f>1-U6</f>
        <v>3.3198058251264317E-2</v>
      </c>
      <c r="W6" s="29">
        <f t="shared" si="11"/>
        <v>480097.57849454967</v>
      </c>
      <c r="X6" s="29">
        <f t="shared" si="4"/>
        <v>6301329.0282800822</v>
      </c>
      <c r="Y6" s="35">
        <f t="shared" si="12"/>
        <v>63.335279502436997</v>
      </c>
      <c r="Z6" s="36">
        <f t="shared" si="13"/>
        <v>7.1833521726283962</v>
      </c>
    </row>
    <row r="7" spans="1:26" s="2" customFormat="1" ht="15.6">
      <c r="A7" s="2">
        <v>4</v>
      </c>
      <c r="B7" s="1" t="s">
        <v>39</v>
      </c>
      <c r="C7" s="1">
        <v>5</v>
      </c>
      <c r="D7" s="62">
        <v>3281</v>
      </c>
      <c r="E7">
        <v>1</v>
      </c>
      <c r="F7" s="3">
        <f t="shared" si="5"/>
        <v>3.0478512648582747E-4</v>
      </c>
      <c r="G7" s="2">
        <v>0.5</v>
      </c>
      <c r="H7" s="3">
        <f t="shared" si="6"/>
        <v>1.5227653418608193E-3</v>
      </c>
      <c r="I7" s="3">
        <f t="shared" si="7"/>
        <v>0.9984772346581392</v>
      </c>
      <c r="J7" s="5">
        <f t="shared" si="14"/>
        <v>99141.658683794405</v>
      </c>
      <c r="K7" s="5">
        <f t="shared" si="8"/>
        <v>150.96948177827684</v>
      </c>
      <c r="L7" s="5">
        <f t="shared" si="9"/>
        <v>495330.86971452634</v>
      </c>
      <c r="M7" s="5">
        <f t="shared" si="0"/>
        <v>6519429.1368748043</v>
      </c>
      <c r="N7" s="33">
        <f t="shared" si="10"/>
        <v>65.758725680272121</v>
      </c>
      <c r="O7" s="4"/>
      <c r="Q7" s="27" t="s">
        <v>40</v>
      </c>
      <c r="R7" s="29">
        <f t="shared" si="1"/>
        <v>99141.658683794405</v>
      </c>
      <c r="S7" s="29">
        <f t="shared" si="2"/>
        <v>495330.86971452634</v>
      </c>
      <c r="T7" s="35">
        <f t="shared" si="3"/>
        <v>65.758725680272121</v>
      </c>
      <c r="U7" s="42">
        <v>0.96680194174873568</v>
      </c>
      <c r="V7" s="43">
        <f>1-U7</f>
        <v>3.3198058251264317E-2</v>
      </c>
      <c r="W7" s="29">
        <f t="shared" si="11"/>
        <v>478886.84664809407</v>
      </c>
      <c r="X7" s="29">
        <f t="shared" si="4"/>
        <v>5821231.4497855324</v>
      </c>
      <c r="Y7" s="35">
        <f t="shared" si="12"/>
        <v>58.716300766683311</v>
      </c>
      <c r="Z7" s="36">
        <f t="shared" si="13"/>
        <v>7.0424249135888104</v>
      </c>
    </row>
    <row r="8" spans="1:26" s="2" customFormat="1" ht="15.6">
      <c r="A8" s="2">
        <v>5</v>
      </c>
      <c r="B8" s="1" t="s">
        <v>41</v>
      </c>
      <c r="C8" s="1">
        <v>5</v>
      </c>
      <c r="D8" s="62">
        <v>3450</v>
      </c>
      <c r="E8">
        <v>1</v>
      </c>
      <c r="F8" s="3">
        <f t="shared" si="5"/>
        <v>2.8985507246376811E-4</v>
      </c>
      <c r="G8" s="2">
        <v>0.5</v>
      </c>
      <c r="H8" s="3">
        <f t="shared" si="6"/>
        <v>1.4482259232440262E-3</v>
      </c>
      <c r="I8" s="3">
        <f t="shared" si="7"/>
        <v>0.99855177407675599</v>
      </c>
      <c r="J8" s="5">
        <f t="shared" si="14"/>
        <v>98990.689202016132</v>
      </c>
      <c r="K8" s="5">
        <f t="shared" si="8"/>
        <v>143.36088226215227</v>
      </c>
      <c r="L8" s="5">
        <f t="shared" si="9"/>
        <v>494595.04380442528</v>
      </c>
      <c r="M8" s="5">
        <f t="shared" si="0"/>
        <v>6024098.2671602778</v>
      </c>
      <c r="N8" s="33">
        <f t="shared" si="10"/>
        <v>60.855200784253007</v>
      </c>
      <c r="O8" s="4"/>
      <c r="Q8" s="27" t="s">
        <v>42</v>
      </c>
      <c r="R8" s="29">
        <f t="shared" si="1"/>
        <v>98990.689202016132</v>
      </c>
      <c r="S8" s="29">
        <f t="shared" si="2"/>
        <v>494595.04380442528</v>
      </c>
      <c r="T8" s="35">
        <f t="shared" si="3"/>
        <v>60.855200784253007</v>
      </c>
      <c r="U8" s="42">
        <v>0.96680194174873568</v>
      </c>
      <c r="V8" s="43">
        <f>1-U8</f>
        <v>3.3198058251264317E-2</v>
      </c>
      <c r="W8" s="29">
        <f t="shared" si="11"/>
        <v>478175.44872941932</v>
      </c>
      <c r="X8" s="29">
        <f t="shared" si="4"/>
        <v>5342344.6031374382</v>
      </c>
      <c r="Y8" s="35">
        <f t="shared" si="12"/>
        <v>53.968152421234294</v>
      </c>
      <c r="Z8" s="36">
        <f t="shared" si="13"/>
        <v>6.8870483630187138</v>
      </c>
    </row>
    <row r="9" spans="1:26" s="2" customFormat="1" ht="15.6">
      <c r="A9" s="2">
        <v>6</v>
      </c>
      <c r="B9" s="1" t="s">
        <v>43</v>
      </c>
      <c r="C9" s="1">
        <v>5</v>
      </c>
      <c r="D9" s="62">
        <v>3429</v>
      </c>
      <c r="E9">
        <v>4</v>
      </c>
      <c r="F9" s="3">
        <f t="shared" si="5"/>
        <v>1.1665208515602217E-3</v>
      </c>
      <c r="G9" s="2">
        <v>0.5</v>
      </c>
      <c r="H9" s="3">
        <f t="shared" si="6"/>
        <v>5.8156440825821469E-3</v>
      </c>
      <c r="I9" s="3">
        <f t="shared" si="7"/>
        <v>0.99418435591741783</v>
      </c>
      <c r="J9" s="5">
        <f t="shared" si="14"/>
        <v>98847.328319753986</v>
      </c>
      <c r="K9" s="5">
        <f t="shared" si="8"/>
        <v>574.86088002183192</v>
      </c>
      <c r="L9" s="5">
        <f t="shared" si="9"/>
        <v>492799.48939871532</v>
      </c>
      <c r="M9" s="5">
        <f t="shared" si="0"/>
        <v>5529503.223355853</v>
      </c>
      <c r="N9" s="33">
        <f t="shared" si="10"/>
        <v>55.93983486805903</v>
      </c>
      <c r="O9" s="4"/>
      <c r="Q9" s="27" t="s">
        <v>44</v>
      </c>
      <c r="R9" s="29">
        <f t="shared" si="1"/>
        <v>98847.328319753986</v>
      </c>
      <c r="S9" s="29">
        <f t="shared" si="2"/>
        <v>492799.48939871532</v>
      </c>
      <c r="T9" s="35">
        <f t="shared" si="3"/>
        <v>55.93983486805903</v>
      </c>
      <c r="U9" s="42">
        <v>0.9555940589531835</v>
      </c>
      <c r="V9" s="43">
        <f t="shared" ref="V9:V22" si="15">1-U9</f>
        <v>4.4405941046816499E-2</v>
      </c>
      <c r="W9" s="29">
        <f t="shared" si="11"/>
        <v>470916.26432457467</v>
      </c>
      <c r="X9" s="29">
        <f t="shared" si="4"/>
        <v>4864169.154408019</v>
      </c>
      <c r="Y9" s="35">
        <f t="shared" si="12"/>
        <v>49.208908698809488</v>
      </c>
      <c r="Z9" s="36">
        <f t="shared" si="13"/>
        <v>6.7309261692495426</v>
      </c>
    </row>
    <row r="10" spans="1:26" s="2" customFormat="1" ht="15.6">
      <c r="A10" s="2">
        <v>7</v>
      </c>
      <c r="B10" s="1" t="s">
        <v>45</v>
      </c>
      <c r="C10" s="1">
        <v>5</v>
      </c>
      <c r="D10" s="62">
        <v>4141</v>
      </c>
      <c r="E10">
        <v>6</v>
      </c>
      <c r="F10" s="3">
        <f t="shared" si="5"/>
        <v>1.4489253803429123E-3</v>
      </c>
      <c r="G10" s="2">
        <v>0.5</v>
      </c>
      <c r="H10" s="3">
        <f t="shared" si="6"/>
        <v>7.2184793070259861E-3</v>
      </c>
      <c r="I10" s="3">
        <f t="shared" si="7"/>
        <v>0.99278152069297398</v>
      </c>
      <c r="J10" s="5">
        <f t="shared" si="14"/>
        <v>98272.467439732151</v>
      </c>
      <c r="K10" s="5">
        <f t="shared" si="8"/>
        <v>709.37777266409148</v>
      </c>
      <c r="L10" s="5">
        <f t="shared" si="9"/>
        <v>489588.89276700048</v>
      </c>
      <c r="M10" s="5">
        <f t="shared" si="0"/>
        <v>5036703.7339571379</v>
      </c>
      <c r="N10" s="33">
        <f t="shared" si="10"/>
        <v>51.252439927246279</v>
      </c>
      <c r="O10" s="4"/>
      <c r="Q10" s="27" t="s">
        <v>46</v>
      </c>
      <c r="R10" s="29">
        <f t="shared" si="1"/>
        <v>98272.467439732151</v>
      </c>
      <c r="S10" s="29">
        <f t="shared" si="2"/>
        <v>489588.89276700048</v>
      </c>
      <c r="T10" s="35">
        <f t="shared" si="3"/>
        <v>51.252439927246279</v>
      </c>
      <c r="U10" s="42">
        <v>0.96363095511775332</v>
      </c>
      <c r="V10" s="43">
        <f t="shared" si="15"/>
        <v>3.6369044882246682E-2</v>
      </c>
      <c r="W10" s="29">
        <f t="shared" si="11"/>
        <v>471783.01235210797</v>
      </c>
      <c r="X10" s="29">
        <f t="shared" si="4"/>
        <v>4393252.8900834443</v>
      </c>
      <c r="Y10" s="35">
        <f t="shared" si="12"/>
        <v>44.70481920867315</v>
      </c>
      <c r="Z10" s="36">
        <f t="shared" si="13"/>
        <v>6.5476207185731283</v>
      </c>
    </row>
    <row r="11" spans="1:26" s="2" customFormat="1" ht="15.6">
      <c r="A11" s="2">
        <v>8</v>
      </c>
      <c r="B11" s="1" t="s">
        <v>47</v>
      </c>
      <c r="C11" s="1">
        <v>5</v>
      </c>
      <c r="D11" s="62">
        <v>4119</v>
      </c>
      <c r="E11">
        <v>9</v>
      </c>
      <c r="F11" s="3">
        <f t="shared" si="5"/>
        <v>2.1849963583394027E-3</v>
      </c>
      <c r="G11" s="2">
        <v>0.5</v>
      </c>
      <c r="H11" s="3">
        <f t="shared" si="6"/>
        <v>1.0865628395508874E-2</v>
      </c>
      <c r="I11" s="3">
        <f t="shared" si="7"/>
        <v>0.98913437160449114</v>
      </c>
      <c r="J11" s="5">
        <f t="shared" si="14"/>
        <v>97563.089667068052</v>
      </c>
      <c r="K11" s="5">
        <f t="shared" si="8"/>
        <v>1060.084277440073</v>
      </c>
      <c r="L11" s="5">
        <f t="shared" si="9"/>
        <v>485165.23764174012</v>
      </c>
      <c r="M11" s="5">
        <f t="shared" si="0"/>
        <v>4547114.8411901379</v>
      </c>
      <c r="N11" s="33">
        <f t="shared" si="10"/>
        <v>46.606917192834601</v>
      </c>
      <c r="O11" s="4"/>
      <c r="Q11" s="27" t="s">
        <v>48</v>
      </c>
      <c r="R11" s="29">
        <f t="shared" si="1"/>
        <v>97563.089667068052</v>
      </c>
      <c r="S11" s="29">
        <f t="shared" si="2"/>
        <v>485165.23764174012</v>
      </c>
      <c r="T11" s="35">
        <f t="shared" si="3"/>
        <v>46.606917192834601</v>
      </c>
      <c r="U11" s="42">
        <v>0.96005435016735896</v>
      </c>
      <c r="V11" s="43">
        <f t="shared" si="15"/>
        <v>3.9945649832641039E-2</v>
      </c>
      <c r="W11" s="29">
        <f t="shared" si="11"/>
        <v>465784.9969479331</v>
      </c>
      <c r="X11" s="29">
        <f t="shared" si="4"/>
        <v>3921469.8777313367</v>
      </c>
      <c r="Y11" s="35">
        <f t="shared" si="12"/>
        <v>40.1941952752139</v>
      </c>
      <c r="Z11" s="36">
        <f t="shared" si="13"/>
        <v>6.4127219176207007</v>
      </c>
    </row>
    <row r="12" spans="1:26" s="2" customFormat="1" ht="15.6">
      <c r="A12" s="2">
        <v>9</v>
      </c>
      <c r="B12" s="1" t="s">
        <v>49</v>
      </c>
      <c r="C12" s="1">
        <v>5</v>
      </c>
      <c r="D12" s="62">
        <v>3629</v>
      </c>
      <c r="E12">
        <v>13</v>
      </c>
      <c r="F12" s="3">
        <f t="shared" si="5"/>
        <v>3.5822540644805732E-3</v>
      </c>
      <c r="G12" s="2">
        <v>0.5</v>
      </c>
      <c r="H12" s="3">
        <f t="shared" si="6"/>
        <v>1.7752287313942371E-2</v>
      </c>
      <c r="I12" s="3">
        <f t="shared" si="7"/>
        <v>0.98224771268605759</v>
      </c>
      <c r="J12" s="5">
        <f t="shared" si="14"/>
        <v>96503.005389627986</v>
      </c>
      <c r="K12" s="5">
        <f t="shared" si="8"/>
        <v>1713.1490783356051</v>
      </c>
      <c r="L12" s="5">
        <f t="shared" si="9"/>
        <v>478232.15425230091</v>
      </c>
      <c r="M12" s="5">
        <f t="shared" si="0"/>
        <v>4061949.6035483978</v>
      </c>
      <c r="N12" s="33">
        <f t="shared" si="10"/>
        <v>42.091431112931645</v>
      </c>
      <c r="O12" s="4"/>
      <c r="Q12" s="27" t="s">
        <v>50</v>
      </c>
      <c r="R12" s="29">
        <f t="shared" si="1"/>
        <v>96503.005389627986</v>
      </c>
      <c r="S12" s="29">
        <f t="shared" si="2"/>
        <v>478232.15425230091</v>
      </c>
      <c r="T12" s="35">
        <f t="shared" si="3"/>
        <v>42.091431112931645</v>
      </c>
      <c r="U12" s="42">
        <v>0.94127750867207383</v>
      </c>
      <c r="V12" s="43">
        <f t="shared" si="15"/>
        <v>5.8722491327926174E-2</v>
      </c>
      <c r="W12" s="29">
        <f t="shared" si="11"/>
        <v>450149.1707214847</v>
      </c>
      <c r="X12" s="29">
        <f t="shared" si="4"/>
        <v>3455684.8807834038</v>
      </c>
      <c r="Y12" s="35">
        <f t="shared" si="12"/>
        <v>35.809090782522055</v>
      </c>
      <c r="Z12" s="36">
        <f t="shared" si="13"/>
        <v>6.2823403304095891</v>
      </c>
    </row>
    <row r="13" spans="1:26" s="2" customFormat="1" ht="15.6">
      <c r="A13" s="2">
        <v>10</v>
      </c>
      <c r="B13" s="1" t="s">
        <v>51</v>
      </c>
      <c r="C13" s="1">
        <v>5</v>
      </c>
      <c r="D13" s="62">
        <v>4153</v>
      </c>
      <c r="E13">
        <v>16</v>
      </c>
      <c r="F13" s="3">
        <f t="shared" si="5"/>
        <v>3.8526366482061159E-3</v>
      </c>
      <c r="G13" s="2">
        <v>0.5</v>
      </c>
      <c r="H13" s="3">
        <f t="shared" si="6"/>
        <v>1.9079418077748631E-2</v>
      </c>
      <c r="I13" s="3">
        <f t="shared" si="7"/>
        <v>0.9809205819222514</v>
      </c>
      <c r="J13" s="5">
        <f t="shared" si="14"/>
        <v>94789.856311292373</v>
      </c>
      <c r="K13" s="5">
        <f t="shared" si="8"/>
        <v>1808.5352980928669</v>
      </c>
      <c r="L13" s="5">
        <f t="shared" si="9"/>
        <v>469427.94331122976</v>
      </c>
      <c r="M13" s="5">
        <f t="shared" si="0"/>
        <v>3583717.4492960968</v>
      </c>
      <c r="N13" s="33">
        <f t="shared" si="10"/>
        <v>37.806972061726462</v>
      </c>
      <c r="O13" s="4"/>
      <c r="Q13" s="27" t="s">
        <v>52</v>
      </c>
      <c r="R13" s="29">
        <f t="shared" si="1"/>
        <v>94789.856311292373</v>
      </c>
      <c r="S13" s="29">
        <f t="shared" si="2"/>
        <v>469427.94331122976</v>
      </c>
      <c r="T13" s="35">
        <f t="shared" si="3"/>
        <v>37.806972061726462</v>
      </c>
      <c r="U13" s="42">
        <v>0.95386474178345915</v>
      </c>
      <c r="V13" s="43">
        <f t="shared" si="15"/>
        <v>4.6135258216540853E-2</v>
      </c>
      <c r="W13" s="29">
        <f t="shared" si="11"/>
        <v>447770.7639325065</v>
      </c>
      <c r="X13" s="29">
        <f t="shared" si="4"/>
        <v>3005535.7100619189</v>
      </c>
      <c r="Y13" s="35">
        <f t="shared" si="12"/>
        <v>31.707355903058456</v>
      </c>
      <c r="Z13" s="36">
        <f t="shared" si="13"/>
        <v>6.099616158668006</v>
      </c>
    </row>
    <row r="14" spans="1:26" s="2" customFormat="1" ht="15.6">
      <c r="A14" s="2">
        <v>11</v>
      </c>
      <c r="B14" s="1" t="s">
        <v>53</v>
      </c>
      <c r="C14" s="1">
        <v>5</v>
      </c>
      <c r="D14" s="62">
        <v>4581</v>
      </c>
      <c r="E14">
        <v>26</v>
      </c>
      <c r="F14" s="3">
        <f t="shared" si="5"/>
        <v>5.6756166775813145E-3</v>
      </c>
      <c r="G14" s="2">
        <v>0.5</v>
      </c>
      <c r="H14" s="3">
        <f t="shared" si="6"/>
        <v>2.7981058975462769E-2</v>
      </c>
      <c r="I14" s="3">
        <f t="shared" si="7"/>
        <v>0.97201894102453723</v>
      </c>
      <c r="J14" s="5">
        <f t="shared" si="14"/>
        <v>92981.321013199515</v>
      </c>
      <c r="K14" s="5">
        <f t="shared" si="8"/>
        <v>2601.7158268867711</v>
      </c>
      <c r="L14" s="5">
        <f t="shared" si="9"/>
        <v>458402.31549878069</v>
      </c>
      <c r="M14" s="5">
        <f t="shared" si="0"/>
        <v>3114289.505984867</v>
      </c>
      <c r="N14" s="33">
        <f t="shared" si="10"/>
        <v>33.493711124439351</v>
      </c>
      <c r="O14" s="4"/>
      <c r="Q14" s="27" t="s">
        <v>54</v>
      </c>
      <c r="R14" s="29">
        <f t="shared" si="1"/>
        <v>92981.321013199515</v>
      </c>
      <c r="S14" s="29">
        <f t="shared" si="2"/>
        <v>458402.31549878069</v>
      </c>
      <c r="T14" s="35">
        <f t="shared" si="3"/>
        <v>33.493711124439351</v>
      </c>
      <c r="U14" s="42">
        <v>0.94210046609890041</v>
      </c>
      <c r="V14" s="43">
        <f t="shared" si="15"/>
        <v>5.7899533901099587E-2</v>
      </c>
      <c r="W14" s="29">
        <f t="shared" si="11"/>
        <v>431861.03509221651</v>
      </c>
      <c r="X14" s="29">
        <f t="shared" si="4"/>
        <v>2557764.9461294124</v>
      </c>
      <c r="Y14" s="35">
        <f t="shared" si="12"/>
        <v>27.508373921320338</v>
      </c>
      <c r="Z14" s="36">
        <f t="shared" si="13"/>
        <v>5.9853372031190126</v>
      </c>
    </row>
    <row r="15" spans="1:26" s="2" customFormat="1" ht="15.6">
      <c r="A15" s="2">
        <v>12</v>
      </c>
      <c r="B15" s="1" t="s">
        <v>55</v>
      </c>
      <c r="C15" s="1">
        <v>5</v>
      </c>
      <c r="D15" s="62">
        <v>4609</v>
      </c>
      <c r="E15">
        <v>48</v>
      </c>
      <c r="F15" s="3">
        <f t="shared" si="5"/>
        <v>1.0414406595790845E-2</v>
      </c>
      <c r="G15" s="2">
        <v>0.5</v>
      </c>
      <c r="H15" s="3">
        <f t="shared" si="6"/>
        <v>5.0750687248889835E-2</v>
      </c>
      <c r="I15" s="3">
        <f t="shared" si="7"/>
        <v>0.94924931275111013</v>
      </c>
      <c r="J15" s="5">
        <f t="shared" si="14"/>
        <v>90379.60518631275</v>
      </c>
      <c r="K15" s="5">
        <f t="shared" si="8"/>
        <v>4586.8270764887002</v>
      </c>
      <c r="L15" s="5">
        <f t="shared" si="9"/>
        <v>440430.95824034198</v>
      </c>
      <c r="M15" s="5">
        <f t="shared" si="0"/>
        <v>2655887.1904860861</v>
      </c>
      <c r="N15" s="33">
        <f t="shared" si="10"/>
        <v>29.385912728995837</v>
      </c>
      <c r="O15" s="4"/>
      <c r="Q15" s="27" t="s">
        <v>56</v>
      </c>
      <c r="R15" s="29">
        <f t="shared" si="1"/>
        <v>90379.60518631275</v>
      </c>
      <c r="S15" s="29">
        <f t="shared" si="2"/>
        <v>440430.95824034198</v>
      </c>
      <c r="T15" s="35">
        <f t="shared" si="3"/>
        <v>29.385912728995837</v>
      </c>
      <c r="U15" s="42">
        <v>0.91645683631107144</v>
      </c>
      <c r="V15" s="43">
        <f t="shared" si="15"/>
        <v>8.3543163688928557E-2</v>
      </c>
      <c r="W15" s="29">
        <f t="shared" si="11"/>
        <v>403635.96260239743</v>
      </c>
      <c r="X15" s="29">
        <f t="shared" si="4"/>
        <v>2125903.9110371959</v>
      </c>
      <c r="Y15" s="35">
        <f t="shared" si="12"/>
        <v>23.521942883626878</v>
      </c>
      <c r="Z15" s="36">
        <f t="shared" si="13"/>
        <v>5.8639698453689597</v>
      </c>
    </row>
    <row r="16" spans="1:26" s="2" customFormat="1" ht="15.6">
      <c r="A16" s="2">
        <v>13</v>
      </c>
      <c r="B16" s="1" t="s">
        <v>57</v>
      </c>
      <c r="C16" s="1">
        <v>5</v>
      </c>
      <c r="D16" s="62">
        <v>4369</v>
      </c>
      <c r="E16">
        <v>39</v>
      </c>
      <c r="F16" s="3">
        <f t="shared" si="5"/>
        <v>8.9265278095674062E-3</v>
      </c>
      <c r="G16" s="2">
        <v>0.5</v>
      </c>
      <c r="H16" s="3">
        <f t="shared" si="6"/>
        <v>4.3658345460651511E-2</v>
      </c>
      <c r="I16" s="3">
        <f t="shared" si="7"/>
        <v>0.9563416545393485</v>
      </c>
      <c r="J16" s="5">
        <f t="shared" si="14"/>
        <v>85792.778109824052</v>
      </c>
      <c r="K16" s="5">
        <f t="shared" si="8"/>
        <v>3745.5707447477193</v>
      </c>
      <c r="L16" s="5">
        <f t="shared" si="9"/>
        <v>419599.96368725097</v>
      </c>
      <c r="M16" s="5">
        <f t="shared" si="0"/>
        <v>2215456.2322457442</v>
      </c>
      <c r="N16" s="33">
        <f t="shared" si="10"/>
        <v>25.823341790024799</v>
      </c>
      <c r="O16" s="4"/>
      <c r="Q16" s="27" t="s">
        <v>58</v>
      </c>
      <c r="R16" s="29">
        <f t="shared" si="1"/>
        <v>85792.778109824052</v>
      </c>
      <c r="S16" s="29">
        <f t="shared" si="2"/>
        <v>419599.96368725097</v>
      </c>
      <c r="T16" s="35">
        <f t="shared" si="3"/>
        <v>25.823341790024799</v>
      </c>
      <c r="U16" s="42">
        <v>0.8859396016463057</v>
      </c>
      <c r="V16" s="43">
        <f t="shared" si="15"/>
        <v>0.1140603983536943</v>
      </c>
      <c r="W16" s="29">
        <f t="shared" si="11"/>
        <v>371740.22467988747</v>
      </c>
      <c r="X16" s="29">
        <f t="shared" si="4"/>
        <v>1722267.9484347985</v>
      </c>
      <c r="Y16" s="35">
        <f t="shared" si="12"/>
        <v>20.074742727530154</v>
      </c>
      <c r="Z16" s="36">
        <f t="shared" si="13"/>
        <v>5.7485990624946446</v>
      </c>
    </row>
    <row r="17" spans="1:26" s="2" customFormat="1" ht="15.6">
      <c r="A17" s="2">
        <v>14</v>
      </c>
      <c r="B17" s="1" t="s">
        <v>59</v>
      </c>
      <c r="C17" s="1">
        <v>5</v>
      </c>
      <c r="D17" s="62">
        <v>3379</v>
      </c>
      <c r="E17">
        <v>38</v>
      </c>
      <c r="F17" s="3">
        <f t="shared" si="5"/>
        <v>1.1245930748742231E-2</v>
      </c>
      <c r="G17" s="2">
        <v>0.5</v>
      </c>
      <c r="H17" s="3">
        <f t="shared" si="6"/>
        <v>5.4691997697179036E-2</v>
      </c>
      <c r="I17" s="3">
        <f t="shared" si="7"/>
        <v>0.94530800230282097</v>
      </c>
      <c r="J17" s="5">
        <f t="shared" si="14"/>
        <v>82047.207365076334</v>
      </c>
      <c r="K17" s="5">
        <f t="shared" si="8"/>
        <v>4487.325676270726</v>
      </c>
      <c r="L17" s="5">
        <f t="shared" si="9"/>
        <v>399017.72263470484</v>
      </c>
      <c r="M17" s="5">
        <f t="shared" si="0"/>
        <v>1795856.2685584933</v>
      </c>
      <c r="N17" s="33">
        <f t="shared" si="10"/>
        <v>21.888085240581944</v>
      </c>
      <c r="O17" s="4"/>
      <c r="Q17" s="27" t="s">
        <v>60</v>
      </c>
      <c r="R17" s="29">
        <f t="shared" si="1"/>
        <v>82047.207365076334</v>
      </c>
      <c r="S17" s="29">
        <f t="shared" si="2"/>
        <v>399017.72263470484</v>
      </c>
      <c r="T17" s="35">
        <f t="shared" si="3"/>
        <v>21.888085240581944</v>
      </c>
      <c r="U17" s="42">
        <v>0.85631920960893304</v>
      </c>
      <c r="V17" s="43">
        <f t="shared" si="15"/>
        <v>0.14368079039106696</v>
      </c>
      <c r="W17" s="29">
        <f t="shared" si="11"/>
        <v>341686.54086650693</v>
      </c>
      <c r="X17" s="29">
        <f t="shared" si="4"/>
        <v>1350527.723754911</v>
      </c>
      <c r="Y17" s="35">
        <f t="shared" si="12"/>
        <v>16.460374059358511</v>
      </c>
      <c r="Z17" s="36">
        <f t="shared" si="13"/>
        <v>5.4277111812234331</v>
      </c>
    </row>
    <row r="18" spans="1:26" s="2" customFormat="1" ht="15.6">
      <c r="A18" s="2">
        <v>15</v>
      </c>
      <c r="B18" s="1" t="s">
        <v>61</v>
      </c>
      <c r="C18" s="1">
        <v>5</v>
      </c>
      <c r="D18" s="62">
        <v>2451</v>
      </c>
      <c r="E18">
        <v>42</v>
      </c>
      <c r="F18" s="3">
        <f t="shared" si="5"/>
        <v>1.7135862913096694E-2</v>
      </c>
      <c r="G18" s="2">
        <v>0.5</v>
      </c>
      <c r="H18" s="3">
        <f t="shared" si="6"/>
        <v>8.2159624413145546E-2</v>
      </c>
      <c r="I18" s="3">
        <f t="shared" si="7"/>
        <v>0.9178403755868545</v>
      </c>
      <c r="J18" s="5">
        <f t="shared" si="14"/>
        <v>77559.881688805603</v>
      </c>
      <c r="K18" s="5">
        <f t="shared" si="8"/>
        <v>6372.2907490802727</v>
      </c>
      <c r="L18" s="5">
        <f t="shared" si="9"/>
        <v>371868.68157132732</v>
      </c>
      <c r="M18" s="5">
        <f t="shared" si="0"/>
        <v>1396838.5459237886</v>
      </c>
      <c r="N18" s="33">
        <f t="shared" si="10"/>
        <v>18.009807590067503</v>
      </c>
      <c r="O18" s="4"/>
      <c r="Q18" s="27" t="s">
        <v>62</v>
      </c>
      <c r="R18" s="29">
        <f t="shared" si="1"/>
        <v>77559.881688805603</v>
      </c>
      <c r="S18" s="29">
        <f t="shared" si="2"/>
        <v>371868.68157132732</v>
      </c>
      <c r="T18" s="35">
        <f t="shared" si="3"/>
        <v>18.009807590067503</v>
      </c>
      <c r="U18" s="42">
        <v>0.77613843304153718</v>
      </c>
      <c r="V18" s="43">
        <f t="shared" si="15"/>
        <v>0.22386156695846282</v>
      </c>
      <c r="W18" s="29">
        <f t="shared" si="11"/>
        <v>288621.57581199234</v>
      </c>
      <c r="X18" s="29">
        <f t="shared" si="4"/>
        <v>1008841.182888404</v>
      </c>
      <c r="Y18" s="35">
        <f t="shared" si="12"/>
        <v>13.007255309338776</v>
      </c>
      <c r="Z18" s="36">
        <f t="shared" si="13"/>
        <v>5.002552280728727</v>
      </c>
    </row>
    <row r="19" spans="1:26" s="2" customFormat="1" ht="15.6">
      <c r="A19" s="2">
        <v>16</v>
      </c>
      <c r="B19" s="1" t="s">
        <v>63</v>
      </c>
      <c r="C19" s="1">
        <v>5</v>
      </c>
      <c r="D19" s="62">
        <v>1579</v>
      </c>
      <c r="E19">
        <v>59</v>
      </c>
      <c r="F19" s="3">
        <f t="shared" si="5"/>
        <v>3.7365421152628246E-2</v>
      </c>
      <c r="G19" s="2">
        <v>0.5</v>
      </c>
      <c r="H19" s="3">
        <f t="shared" si="6"/>
        <v>0.17086591369823342</v>
      </c>
      <c r="I19" s="3">
        <f t="shared" si="7"/>
        <v>0.82913408630176655</v>
      </c>
      <c r="J19" s="5">
        <f t="shared" si="14"/>
        <v>71187.590939725327</v>
      </c>
      <c r="K19" s="5">
        <f t="shared" si="8"/>
        <v>12163.532769892252</v>
      </c>
      <c r="L19" s="5">
        <f t="shared" si="9"/>
        <v>325529.12277389597</v>
      </c>
      <c r="M19" s="5">
        <f t="shared" si="0"/>
        <v>1024969.8643524613</v>
      </c>
      <c r="N19" s="33">
        <f t="shared" si="10"/>
        <v>14.398153538027509</v>
      </c>
      <c r="O19" s="4"/>
      <c r="Q19" s="27" t="s">
        <v>64</v>
      </c>
      <c r="R19" s="29">
        <f t="shared" si="1"/>
        <v>71187.590939725327</v>
      </c>
      <c r="S19" s="29">
        <f t="shared" si="2"/>
        <v>325529.12277389597</v>
      </c>
      <c r="T19" s="35">
        <f t="shared" si="3"/>
        <v>14.398153538027509</v>
      </c>
      <c r="U19" s="42">
        <v>0.73716277889453141</v>
      </c>
      <c r="V19" s="43">
        <f t="shared" si="15"/>
        <v>0.26283722110546859</v>
      </c>
      <c r="W19" s="29">
        <f t="shared" si="11"/>
        <v>239967.95275510426</v>
      </c>
      <c r="X19" s="29">
        <f t="shared" si="4"/>
        <v>720219.60707641172</v>
      </c>
      <c r="Y19" s="35">
        <f t="shared" si="12"/>
        <v>10.11720719256005</v>
      </c>
      <c r="Z19" s="36">
        <f t="shared" si="13"/>
        <v>4.2809463454674592</v>
      </c>
    </row>
    <row r="20" spans="1:26" s="2" customFormat="1" ht="15.6">
      <c r="A20" s="2">
        <v>17</v>
      </c>
      <c r="B20" s="1" t="s">
        <v>65</v>
      </c>
      <c r="C20" s="1">
        <v>5</v>
      </c>
      <c r="D20" s="62">
        <v>1073</v>
      </c>
      <c r="E20">
        <v>53</v>
      </c>
      <c r="F20" s="3">
        <f t="shared" si="5"/>
        <v>4.9394221808014914E-2</v>
      </c>
      <c r="G20" s="2">
        <v>0.5</v>
      </c>
      <c r="H20" s="3">
        <f t="shared" si="6"/>
        <v>0.21982579842389052</v>
      </c>
      <c r="I20" s="3">
        <f t="shared" si="7"/>
        <v>0.78017420157610951</v>
      </c>
      <c r="J20" s="5">
        <f t="shared" si="14"/>
        <v>59024.058169833072</v>
      </c>
      <c r="K20" s="5">
        <f t="shared" si="8"/>
        <v>12975.010713401713</v>
      </c>
      <c r="L20" s="5">
        <f t="shared" si="9"/>
        <v>262682.76406566112</v>
      </c>
      <c r="M20" s="5">
        <f t="shared" si="0"/>
        <v>699440.74157856533</v>
      </c>
      <c r="N20" s="33">
        <f t="shared" si="10"/>
        <v>11.850095762070902</v>
      </c>
      <c r="O20" s="4"/>
      <c r="Q20" s="27" t="s">
        <v>66</v>
      </c>
      <c r="R20" s="29">
        <f t="shared" si="1"/>
        <v>59024.058169833072</v>
      </c>
      <c r="S20" s="29">
        <f t="shared" si="2"/>
        <v>262682.76406566112</v>
      </c>
      <c r="T20" s="35">
        <f t="shared" si="3"/>
        <v>11.850095762070902</v>
      </c>
      <c r="U20" s="42">
        <v>0.7271372759570951</v>
      </c>
      <c r="V20" s="43">
        <f t="shared" si="15"/>
        <v>0.2728627240429049</v>
      </c>
      <c r="W20" s="29">
        <f t="shared" si="11"/>
        <v>191006.42950358512</v>
      </c>
      <c r="X20" s="29">
        <f t="shared" si="4"/>
        <v>480251.65432130743</v>
      </c>
      <c r="Y20" s="35">
        <f t="shared" si="12"/>
        <v>8.1365407464775412</v>
      </c>
      <c r="Z20" s="36">
        <f t="shared" si="13"/>
        <v>3.7135550155933608</v>
      </c>
    </row>
    <row r="21" spans="1:26" s="2" customFormat="1" ht="15.6">
      <c r="A21" s="2">
        <v>18</v>
      </c>
      <c r="B21" s="1" t="s">
        <v>67</v>
      </c>
      <c r="C21" s="1">
        <v>5</v>
      </c>
      <c r="D21" s="62">
        <v>565</v>
      </c>
      <c r="E21">
        <v>46</v>
      </c>
      <c r="F21" s="3">
        <f t="shared" si="5"/>
        <v>8.1415929203539822E-2</v>
      </c>
      <c r="G21" s="2">
        <v>0.5</v>
      </c>
      <c r="H21" s="3">
        <f t="shared" si="6"/>
        <v>0.33823529411764702</v>
      </c>
      <c r="I21" s="3">
        <f t="shared" si="7"/>
        <v>0.66176470588235303</v>
      </c>
      <c r="J21" s="5">
        <f t="shared" si="14"/>
        <v>46049.047456431363</v>
      </c>
      <c r="K21" s="5">
        <f t="shared" si="8"/>
        <v>15575.413110263547</v>
      </c>
      <c r="L21" s="5">
        <f t="shared" si="9"/>
        <v>191306.70450649795</v>
      </c>
      <c r="M21" s="5">
        <f>L21+M22</f>
        <v>436757.97751290421</v>
      </c>
      <c r="N21" s="33">
        <f t="shared" si="10"/>
        <v>9.4846256684491994</v>
      </c>
      <c r="O21" s="4"/>
      <c r="Q21" s="27" t="s">
        <v>68</v>
      </c>
      <c r="R21" s="29">
        <f t="shared" si="1"/>
        <v>46049.047456431363</v>
      </c>
      <c r="S21" s="29">
        <f t="shared" si="2"/>
        <v>191306.70450649795</v>
      </c>
      <c r="T21" s="35">
        <f t="shared" si="3"/>
        <v>9.4846256684491994</v>
      </c>
      <c r="U21" s="42">
        <v>0.68635947845240242</v>
      </c>
      <c r="V21" s="43">
        <f t="shared" si="15"/>
        <v>0.31364052154759758</v>
      </c>
      <c r="W21" s="29">
        <f t="shared" si="11"/>
        <v>131305.16992952779</v>
      </c>
      <c r="X21" s="29">
        <f>X22+W21</f>
        <v>289245.22481772234</v>
      </c>
      <c r="Y21" s="35">
        <f t="shared" si="12"/>
        <v>6.2812423012959719</v>
      </c>
      <c r="Z21" s="36">
        <f t="shared" si="13"/>
        <v>3.2033833671532275</v>
      </c>
    </row>
    <row r="22" spans="1:26" s="2" customFormat="1" ht="15.6">
      <c r="A22" s="12">
        <v>19</v>
      </c>
      <c r="B22" s="13" t="s">
        <v>69</v>
      </c>
      <c r="C22" s="12"/>
      <c r="D22" s="62">
        <v>443</v>
      </c>
      <c r="E22">
        <v>55</v>
      </c>
      <c r="F22" s="17">
        <f t="shared" si="5"/>
        <v>0.12415349887133183</v>
      </c>
      <c r="G22" s="12"/>
      <c r="H22" s="17">
        <v>1</v>
      </c>
      <c r="I22" s="17">
        <f t="shared" si="7"/>
        <v>0</v>
      </c>
      <c r="J22" s="21">
        <f t="shared" si="14"/>
        <v>30473.634346167819</v>
      </c>
      <c r="K22" s="21">
        <f t="shared" si="8"/>
        <v>30473.634346167819</v>
      </c>
      <c r="L22" s="21">
        <f>K22/F22</f>
        <v>245451.27300640626</v>
      </c>
      <c r="M22" s="21">
        <f>L22</f>
        <v>245451.27300640626</v>
      </c>
      <c r="N22" s="34">
        <f t="shared" si="10"/>
        <v>8.0545454545454547</v>
      </c>
      <c r="O22" s="4"/>
      <c r="Q22" s="30" t="s">
        <v>69</v>
      </c>
      <c r="R22" s="31">
        <f t="shared" si="1"/>
        <v>30473.634346167819</v>
      </c>
      <c r="S22" s="31">
        <f t="shared" si="2"/>
        <v>245451.27300640626</v>
      </c>
      <c r="T22" s="38">
        <f t="shared" si="3"/>
        <v>8.0545454545454547</v>
      </c>
      <c r="U22" s="44">
        <v>0.64346806172022719</v>
      </c>
      <c r="V22" s="45">
        <f t="shared" si="15"/>
        <v>0.35653193827977281</v>
      </c>
      <c r="W22" s="31">
        <f t="shared" si="11"/>
        <v>157940.05488819457</v>
      </c>
      <c r="X22" s="31">
        <f>W22</f>
        <v>157940.05488819457</v>
      </c>
      <c r="Y22" s="38">
        <f t="shared" si="12"/>
        <v>5.1828427516738307</v>
      </c>
      <c r="Z22" s="37">
        <f t="shared" si="13"/>
        <v>2.871702702871624</v>
      </c>
    </row>
    <row r="23" spans="1:26" s="2" customFormat="1" ht="13.2">
      <c r="B23" s="2" t="s">
        <v>70</v>
      </c>
      <c r="D23" s="25">
        <f>SUM(D4:D22)</f>
        <v>54288</v>
      </c>
      <c r="E23" s="57">
        <f>SUM(E4:E22)</f>
        <v>460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 ht="15.6">
      <c r="A29" s="2">
        <v>1</v>
      </c>
      <c r="B29" s="1">
        <v>0</v>
      </c>
      <c r="C29" s="1">
        <v>1</v>
      </c>
      <c r="D29" s="61">
        <v>399</v>
      </c>
      <c r="E29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8221062.0806232141</v>
      </c>
      <c r="N29" s="32">
        <f>M29/J29</f>
        <v>82.210620806232143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82.210620806232143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7224206.6512147263</v>
      </c>
      <c r="Y29" s="40">
        <f>X29/R29</f>
        <v>72.242066512147261</v>
      </c>
      <c r="Z29" s="36">
        <f>T29-Y29</f>
        <v>9.9685542940848819</v>
      </c>
    </row>
    <row r="30" spans="1:26" s="2" customFormat="1" ht="15.6">
      <c r="A30" s="2">
        <v>2</v>
      </c>
      <c r="B30" s="1" t="s">
        <v>35</v>
      </c>
      <c r="C30" s="1">
        <v>4</v>
      </c>
      <c r="D30" s="62">
        <v>1830</v>
      </c>
      <c r="E30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8121062.0806232141</v>
      </c>
      <c r="N30" s="33">
        <f t="shared" ref="N30:N47" si="26">M30/J30</f>
        <v>81.210620806232143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81.210620806232143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7128341.9772117622</v>
      </c>
      <c r="Y30" s="35">
        <f t="shared" ref="Y30:Y47" si="28">X30/R30</f>
        <v>71.283419772117625</v>
      </c>
      <c r="Z30" s="36">
        <f t="shared" ref="Z30:Z47" si="29">T30-Y30</f>
        <v>9.9272010341145176</v>
      </c>
    </row>
    <row r="31" spans="1:26" s="2" customFormat="1" ht="15.6">
      <c r="A31" s="2">
        <v>3</v>
      </c>
      <c r="B31" s="1" t="s">
        <v>37</v>
      </c>
      <c r="C31" s="1">
        <v>5</v>
      </c>
      <c r="D31" s="62">
        <v>2785</v>
      </c>
      <c r="E3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7721062.0806232141</v>
      </c>
      <c r="N31" s="33">
        <f t="shared" si="26"/>
        <v>77.210620806232143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77.210620806232143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6744883.281199906</v>
      </c>
      <c r="Y31" s="35">
        <f t="shared" si="28"/>
        <v>67.448832811999054</v>
      </c>
      <c r="Z31" s="36">
        <f t="shared" si="29"/>
        <v>9.7617879942330887</v>
      </c>
    </row>
    <row r="32" spans="1:26" s="2" customFormat="1" ht="15.6">
      <c r="A32" s="2">
        <v>4</v>
      </c>
      <c r="B32" s="1" t="s">
        <v>39</v>
      </c>
      <c r="C32" s="1">
        <v>5</v>
      </c>
      <c r="D32" s="62">
        <v>3139</v>
      </c>
      <c r="E32">
        <v>1</v>
      </c>
      <c r="F32" s="3">
        <f t="shared" si="21"/>
        <v>3.1857279388340236E-4</v>
      </c>
      <c r="G32" s="2">
        <v>0.5</v>
      </c>
      <c r="H32" s="3">
        <f t="shared" si="22"/>
        <v>1.591596371160274E-3</v>
      </c>
      <c r="I32" s="3">
        <f t="shared" si="23"/>
        <v>0.99840840362883976</v>
      </c>
      <c r="J32" s="5">
        <f t="shared" si="30"/>
        <v>100000</v>
      </c>
      <c r="K32" s="5">
        <f t="shared" si="24"/>
        <v>159.1596371160274</v>
      </c>
      <c r="L32" s="5">
        <f t="shared" si="25"/>
        <v>499602.10090720997</v>
      </c>
      <c r="M32" s="5">
        <f t="shared" si="16"/>
        <v>7221062.0806232141</v>
      </c>
      <c r="N32" s="33">
        <f t="shared" si="26"/>
        <v>72.210620806232143</v>
      </c>
      <c r="O32" s="4"/>
      <c r="Q32" s="27" t="s">
        <v>40</v>
      </c>
      <c r="R32" s="29">
        <f t="shared" si="17"/>
        <v>100000</v>
      </c>
      <c r="S32" s="29">
        <f t="shared" si="18"/>
        <v>499602.10090720997</v>
      </c>
      <c r="T32" s="35">
        <f t="shared" si="19"/>
        <v>72.210620806232143</v>
      </c>
      <c r="U32" s="42">
        <v>0.95864674002964168</v>
      </c>
      <c r="V32" s="43">
        <f>1-U32</f>
        <v>4.1353259970358325E-2</v>
      </c>
      <c r="W32" s="29">
        <f t="shared" si="27"/>
        <v>478941.92534665694</v>
      </c>
      <c r="X32" s="29">
        <f t="shared" si="20"/>
        <v>6265559.9111850848</v>
      </c>
      <c r="Y32" s="35">
        <f t="shared" si="28"/>
        <v>62.655599111850847</v>
      </c>
      <c r="Z32" s="36">
        <f t="shared" si="29"/>
        <v>9.5550216943812956</v>
      </c>
    </row>
    <row r="33" spans="1:26" s="2" customFormat="1" ht="15.6">
      <c r="A33" s="2">
        <v>5</v>
      </c>
      <c r="B33" s="1" t="s">
        <v>41</v>
      </c>
      <c r="C33" s="1">
        <v>5</v>
      </c>
      <c r="D33" s="62">
        <v>3186</v>
      </c>
      <c r="E33">
        <v>2</v>
      </c>
      <c r="F33" s="3">
        <f t="shared" si="21"/>
        <v>6.2774639045825491E-4</v>
      </c>
      <c r="G33" s="2">
        <v>0.5</v>
      </c>
      <c r="H33" s="3">
        <f t="shared" si="22"/>
        <v>3.1338138514572238E-3</v>
      </c>
      <c r="I33" s="3">
        <f t="shared" si="23"/>
        <v>0.99686618614854272</v>
      </c>
      <c r="J33" s="5">
        <f t="shared" si="30"/>
        <v>99840.840362883973</v>
      </c>
      <c r="K33" s="5">
        <f t="shared" si="24"/>
        <v>312.88260847033524</v>
      </c>
      <c r="L33" s="5">
        <f t="shared" si="25"/>
        <v>498421.99529324396</v>
      </c>
      <c r="M33" s="5">
        <f t="shared" si="16"/>
        <v>6721459.9797160039</v>
      </c>
      <c r="N33" s="33">
        <f t="shared" si="26"/>
        <v>67.321748848327204</v>
      </c>
      <c r="O33" s="4"/>
      <c r="Q33" s="27" t="s">
        <v>42</v>
      </c>
      <c r="R33" s="29">
        <f t="shared" si="17"/>
        <v>99840.840362883973</v>
      </c>
      <c r="S33" s="29">
        <f t="shared" si="18"/>
        <v>498421.99529324396</v>
      </c>
      <c r="T33" s="35">
        <f t="shared" si="19"/>
        <v>67.321748848327204</v>
      </c>
      <c r="U33" s="42">
        <v>0.95864674002964168</v>
      </c>
      <c r="V33" s="43">
        <f>1-U33</f>
        <v>4.1353259970358325E-2</v>
      </c>
      <c r="W33" s="29">
        <f t="shared" si="27"/>
        <v>477810.62094693771</v>
      </c>
      <c r="X33" s="29">
        <f t="shared" si="20"/>
        <v>5786617.9858384281</v>
      </c>
      <c r="Y33" s="35">
        <f t="shared" si="28"/>
        <v>57.95842627932862</v>
      </c>
      <c r="Z33" s="36">
        <f t="shared" si="29"/>
        <v>9.3633225689985835</v>
      </c>
    </row>
    <row r="34" spans="1:26" s="2" customFormat="1" ht="15.6">
      <c r="A34" s="2">
        <v>6</v>
      </c>
      <c r="B34" s="1" t="s">
        <v>43</v>
      </c>
      <c r="C34" s="1">
        <v>5</v>
      </c>
      <c r="D34" s="62">
        <v>3415</v>
      </c>
      <c r="E34">
        <v>2</v>
      </c>
      <c r="F34" s="3">
        <f t="shared" si="21"/>
        <v>5.856515373352855E-4</v>
      </c>
      <c r="G34" s="2">
        <v>0.5</v>
      </c>
      <c r="H34" s="3">
        <f t="shared" si="22"/>
        <v>2.9239766081871348E-3</v>
      </c>
      <c r="I34" s="3">
        <f t="shared" si="23"/>
        <v>0.99707602339181289</v>
      </c>
      <c r="J34" s="5">
        <f t="shared" si="30"/>
        <v>99527.957754413626</v>
      </c>
      <c r="K34" s="5">
        <f t="shared" si="24"/>
        <v>291.01742033454281</v>
      </c>
      <c r="L34" s="5">
        <f t="shared" si="25"/>
        <v>496912.24522123177</v>
      </c>
      <c r="M34" s="5">
        <f t="shared" si="16"/>
        <v>6223037.9844227601</v>
      </c>
      <c r="N34" s="33">
        <f t="shared" si="26"/>
        <v>62.525526744738173</v>
      </c>
      <c r="O34" s="4"/>
      <c r="Q34" s="27" t="s">
        <v>44</v>
      </c>
      <c r="R34" s="29">
        <f t="shared" si="17"/>
        <v>99527.957754413626</v>
      </c>
      <c r="S34" s="29">
        <f t="shared" si="18"/>
        <v>496912.24522123177</v>
      </c>
      <c r="T34" s="35">
        <f t="shared" si="19"/>
        <v>62.525526744738173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481597.51778462878</v>
      </c>
      <c r="X34" s="29">
        <f t="shared" si="20"/>
        <v>5308807.3648914909</v>
      </c>
      <c r="Y34" s="35">
        <f t="shared" si="28"/>
        <v>53.339860323378019</v>
      </c>
      <c r="Z34" s="36">
        <f t="shared" si="29"/>
        <v>9.1856664213601533</v>
      </c>
    </row>
    <row r="35" spans="1:26" s="2" customFormat="1" ht="15.6">
      <c r="A35" s="2">
        <v>7</v>
      </c>
      <c r="B35" s="1" t="s">
        <v>45</v>
      </c>
      <c r="C35" s="1">
        <v>5</v>
      </c>
      <c r="D35" s="62">
        <v>3877</v>
      </c>
      <c r="E35">
        <v>2</v>
      </c>
      <c r="F35" s="3">
        <f t="shared" si="21"/>
        <v>5.1586278050038694E-4</v>
      </c>
      <c r="G35" s="2">
        <v>0.5</v>
      </c>
      <c r="H35" s="3">
        <f t="shared" si="22"/>
        <v>2.5759917568263782E-3</v>
      </c>
      <c r="I35" s="3">
        <f t="shared" si="23"/>
        <v>0.99742400824317368</v>
      </c>
      <c r="J35" s="5">
        <f t="shared" si="30"/>
        <v>99236.940334079089</v>
      </c>
      <c r="K35" s="5">
        <f t="shared" si="24"/>
        <v>255.63354027325886</v>
      </c>
      <c r="L35" s="5">
        <f t="shared" si="25"/>
        <v>495545.61781971238</v>
      </c>
      <c r="M35" s="5">
        <f t="shared" si="16"/>
        <v>5726125.739201528</v>
      </c>
      <c r="N35" s="33">
        <f t="shared" si="26"/>
        <v>57.701554682406019</v>
      </c>
      <c r="O35" s="4"/>
      <c r="Q35" s="27" t="s">
        <v>46</v>
      </c>
      <c r="R35" s="29">
        <f t="shared" si="17"/>
        <v>99236.940334079089</v>
      </c>
      <c r="S35" s="29">
        <f t="shared" si="18"/>
        <v>495545.61781971238</v>
      </c>
      <c r="T35" s="35">
        <f t="shared" si="19"/>
        <v>57.701554682406019</v>
      </c>
      <c r="U35" s="42">
        <v>0.96192878092594225</v>
      </c>
      <c r="V35" s="43">
        <f t="shared" si="31"/>
        <v>3.8071219074057749E-2</v>
      </c>
      <c r="W35" s="29">
        <f t="shared" si="27"/>
        <v>476679.59204250883</v>
      </c>
      <c r="X35" s="29">
        <f t="shared" si="20"/>
        <v>4827209.8471068619</v>
      </c>
      <c r="Y35" s="35">
        <f t="shared" si="28"/>
        <v>48.643275688026662</v>
      </c>
      <c r="Z35" s="36">
        <f t="shared" si="29"/>
        <v>9.0582789943793571</v>
      </c>
    </row>
    <row r="36" spans="1:26" s="2" customFormat="1" ht="15.6">
      <c r="A36" s="2">
        <v>8</v>
      </c>
      <c r="B36" s="1" t="s">
        <v>47</v>
      </c>
      <c r="C36" s="1">
        <v>5</v>
      </c>
      <c r="D36" s="62">
        <v>3716</v>
      </c>
      <c r="E36">
        <v>1</v>
      </c>
      <c r="F36" s="3">
        <f t="shared" si="21"/>
        <v>2.6910656620021526E-4</v>
      </c>
      <c r="G36" s="2">
        <v>0.5</v>
      </c>
      <c r="H36" s="3">
        <f t="shared" si="22"/>
        <v>1.3446282102998518E-3</v>
      </c>
      <c r="I36" s="3">
        <f t="shared" si="23"/>
        <v>0.9986553717897001</v>
      </c>
      <c r="J36" s="5">
        <f t="shared" si="30"/>
        <v>98981.306793805838</v>
      </c>
      <c r="K36" s="5">
        <f t="shared" si="24"/>
        <v>133.0930574072957</v>
      </c>
      <c r="L36" s="5">
        <f t="shared" si="25"/>
        <v>494573.80132551095</v>
      </c>
      <c r="M36" s="5">
        <f t="shared" si="16"/>
        <v>5230580.1213818155</v>
      </c>
      <c r="N36" s="33">
        <f t="shared" si="26"/>
        <v>52.844120681069249</v>
      </c>
      <c r="O36" s="4"/>
      <c r="Q36" s="27" t="s">
        <v>48</v>
      </c>
      <c r="R36" s="29">
        <f t="shared" si="17"/>
        <v>98981.306793805838</v>
      </c>
      <c r="S36" s="29">
        <f t="shared" si="18"/>
        <v>494573.80132551095</v>
      </c>
      <c r="T36" s="35">
        <f t="shared" si="19"/>
        <v>52.844120681069249</v>
      </c>
      <c r="U36" s="42">
        <v>0.95558309086652893</v>
      </c>
      <c r="V36" s="43">
        <f t="shared" si="31"/>
        <v>4.4416909133471072E-2</v>
      </c>
      <c r="W36" s="29">
        <f t="shared" si="27"/>
        <v>472606.36173224036</v>
      </c>
      <c r="X36" s="29">
        <f t="shared" si="20"/>
        <v>4350530.2550643533</v>
      </c>
      <c r="Y36" s="35">
        <f t="shared" si="28"/>
        <v>43.953049277549098</v>
      </c>
      <c r="Z36" s="36">
        <f t="shared" si="29"/>
        <v>8.8910714035201508</v>
      </c>
    </row>
    <row r="37" spans="1:26" s="2" customFormat="1" ht="15.6">
      <c r="A37" s="2">
        <v>9</v>
      </c>
      <c r="B37" s="1" t="s">
        <v>49</v>
      </c>
      <c r="C37" s="1">
        <v>5</v>
      </c>
      <c r="D37" s="62">
        <v>3457</v>
      </c>
      <c r="E37">
        <v>3</v>
      </c>
      <c r="F37" s="3">
        <f t="shared" si="21"/>
        <v>8.6780445472953432E-4</v>
      </c>
      <c r="G37" s="2">
        <v>0.5</v>
      </c>
      <c r="H37" s="3">
        <f t="shared" si="22"/>
        <v>4.3296290951075197E-3</v>
      </c>
      <c r="I37" s="3">
        <f t="shared" si="23"/>
        <v>0.99567037090489252</v>
      </c>
      <c r="J37" s="5">
        <f t="shared" si="30"/>
        <v>98848.213736398538</v>
      </c>
      <c r="K37" s="5">
        <f t="shared" si="24"/>
        <v>427.97610219251789</v>
      </c>
      <c r="L37" s="5">
        <f t="shared" si="25"/>
        <v>493171.12842651142</v>
      </c>
      <c r="M37" s="5">
        <f t="shared" si="16"/>
        <v>4736006.3200563043</v>
      </c>
      <c r="N37" s="33">
        <f t="shared" si="26"/>
        <v>47.911905951947226</v>
      </c>
      <c r="O37" s="4"/>
      <c r="Q37" s="27" t="s">
        <v>50</v>
      </c>
      <c r="R37" s="29">
        <f t="shared" si="17"/>
        <v>98848.213736398538</v>
      </c>
      <c r="S37" s="29">
        <f t="shared" si="18"/>
        <v>493171.12842651142</v>
      </c>
      <c r="T37" s="35">
        <f t="shared" si="19"/>
        <v>47.911905951947226</v>
      </c>
      <c r="U37" s="42">
        <v>0.95343645724036619</v>
      </c>
      <c r="V37" s="43">
        <f t="shared" si="31"/>
        <v>4.6563542759633814E-2</v>
      </c>
      <c r="W37" s="29">
        <f t="shared" si="27"/>
        <v>470207.3335002067</v>
      </c>
      <c r="X37" s="29">
        <f t="shared" si="20"/>
        <v>3877923.8933321126</v>
      </c>
      <c r="Y37" s="35">
        <f t="shared" si="28"/>
        <v>39.231097323351612</v>
      </c>
      <c r="Z37" s="36">
        <f t="shared" si="29"/>
        <v>8.6808086285956136</v>
      </c>
    </row>
    <row r="38" spans="1:26" s="2" customFormat="1" ht="15.6">
      <c r="A38" s="2">
        <v>10</v>
      </c>
      <c r="B38" s="1" t="s">
        <v>51</v>
      </c>
      <c r="C38" s="1">
        <v>5</v>
      </c>
      <c r="D38" s="62">
        <v>3979</v>
      </c>
      <c r="E38">
        <v>4</v>
      </c>
      <c r="F38" s="3">
        <f t="shared" si="21"/>
        <v>1.0052777079668257E-3</v>
      </c>
      <c r="G38" s="2">
        <v>0.5</v>
      </c>
      <c r="H38" s="3">
        <f t="shared" si="22"/>
        <v>5.0137879167711204E-3</v>
      </c>
      <c r="I38" s="3">
        <f t="shared" si="23"/>
        <v>0.9949862120832289</v>
      </c>
      <c r="J38" s="5">
        <f t="shared" si="30"/>
        <v>98420.237634206031</v>
      </c>
      <c r="K38" s="5">
        <f t="shared" si="24"/>
        <v>493.45819821612446</v>
      </c>
      <c r="L38" s="5">
        <f t="shared" si="25"/>
        <v>490867.54267548991</v>
      </c>
      <c r="M38" s="5">
        <f t="shared" si="16"/>
        <v>4242835.1916297926</v>
      </c>
      <c r="N38" s="33">
        <f t="shared" si="26"/>
        <v>43.109377640388786</v>
      </c>
      <c r="O38" s="4"/>
      <c r="Q38" s="27" t="s">
        <v>52</v>
      </c>
      <c r="R38" s="29">
        <f t="shared" si="17"/>
        <v>98420.237634206031</v>
      </c>
      <c r="S38" s="29">
        <f t="shared" si="18"/>
        <v>490867.54267548991</v>
      </c>
      <c r="T38" s="35">
        <f t="shared" si="19"/>
        <v>43.109377640388786</v>
      </c>
      <c r="U38" s="42">
        <v>0.93748024841036759</v>
      </c>
      <c r="V38" s="43">
        <f t="shared" si="31"/>
        <v>6.2519751589632411E-2</v>
      </c>
      <c r="W38" s="29">
        <f t="shared" si="27"/>
        <v>460178.62584400497</v>
      </c>
      <c r="X38" s="29">
        <f t="shared" si="20"/>
        <v>3407716.5598319056</v>
      </c>
      <c r="Y38" s="35">
        <f t="shared" si="28"/>
        <v>34.624144807465399</v>
      </c>
      <c r="Z38" s="36">
        <f t="shared" si="29"/>
        <v>8.485232832923387</v>
      </c>
    </row>
    <row r="39" spans="1:26" s="2" customFormat="1" ht="15.6">
      <c r="A39" s="2">
        <v>11</v>
      </c>
      <c r="B39" s="1" t="s">
        <v>53</v>
      </c>
      <c r="C39" s="1">
        <v>5</v>
      </c>
      <c r="D39" s="62">
        <v>4656</v>
      </c>
      <c r="E39">
        <v>9</v>
      </c>
      <c r="F39" s="3">
        <f t="shared" si="21"/>
        <v>1.9329896907216496E-3</v>
      </c>
      <c r="G39" s="2">
        <v>0.5</v>
      </c>
      <c r="H39" s="3">
        <f t="shared" si="22"/>
        <v>9.6184674575184349E-3</v>
      </c>
      <c r="I39" s="3">
        <f t="shared" si="23"/>
        <v>0.99038153254248151</v>
      </c>
      <c r="J39" s="5">
        <f t="shared" si="30"/>
        <v>97926.779435989913</v>
      </c>
      <c r="K39" s="5">
        <f t="shared" si="24"/>
        <v>941.90554122465448</v>
      </c>
      <c r="L39" s="5">
        <f t="shared" si="25"/>
        <v>487279.13332688797</v>
      </c>
      <c r="M39" s="5">
        <f t="shared" si="16"/>
        <v>3751967.6489543025</v>
      </c>
      <c r="N39" s="33">
        <f t="shared" si="26"/>
        <v>38.314010432731379</v>
      </c>
      <c r="O39" s="4"/>
      <c r="Q39" s="27" t="s">
        <v>54</v>
      </c>
      <c r="R39" s="29">
        <f t="shared" si="17"/>
        <v>97926.779435989913</v>
      </c>
      <c r="S39" s="29">
        <f t="shared" si="18"/>
        <v>487279.13332688797</v>
      </c>
      <c r="T39" s="35">
        <f t="shared" si="19"/>
        <v>38.314010432731379</v>
      </c>
      <c r="U39" s="42">
        <v>0.91788799906018037</v>
      </c>
      <c r="V39" s="43">
        <f t="shared" si="31"/>
        <v>8.2112000939819629E-2</v>
      </c>
      <c r="W39" s="29">
        <f t="shared" si="27"/>
        <v>447267.66867319605</v>
      </c>
      <c r="X39" s="29">
        <f t="shared" si="20"/>
        <v>2947537.9339879006</v>
      </c>
      <c r="Y39" s="35">
        <f t="shared" si="28"/>
        <v>30.099406423495896</v>
      </c>
      <c r="Z39" s="36">
        <f t="shared" si="29"/>
        <v>8.2146040092354831</v>
      </c>
    </row>
    <row r="40" spans="1:26" s="2" customFormat="1" ht="15.6">
      <c r="A40" s="2">
        <v>12</v>
      </c>
      <c r="B40" s="1" t="s">
        <v>55</v>
      </c>
      <c r="C40" s="1">
        <v>5</v>
      </c>
      <c r="D40" s="62">
        <v>4722</v>
      </c>
      <c r="E40">
        <v>18</v>
      </c>
      <c r="F40" s="3">
        <f t="shared" si="21"/>
        <v>3.8119440914866584E-3</v>
      </c>
      <c r="G40" s="2">
        <v>0.5</v>
      </c>
      <c r="H40" s="3">
        <f t="shared" si="22"/>
        <v>1.8879798615481436E-2</v>
      </c>
      <c r="I40" s="3">
        <f t="shared" si="23"/>
        <v>0.98112020138451861</v>
      </c>
      <c r="J40" s="5">
        <f t="shared" si="30"/>
        <v>96984.87389476526</v>
      </c>
      <c r="K40" s="5">
        <f t="shared" si="24"/>
        <v>1831.0548878810309</v>
      </c>
      <c r="L40" s="5">
        <f t="shared" si="25"/>
        <v>480346.73225412378</v>
      </c>
      <c r="M40" s="5">
        <f t="shared" si="16"/>
        <v>3264688.5156274145</v>
      </c>
      <c r="N40" s="33">
        <f t="shared" si="26"/>
        <v>33.661831835444858</v>
      </c>
      <c r="O40" s="4"/>
      <c r="Q40" s="27" t="s">
        <v>56</v>
      </c>
      <c r="R40" s="29">
        <f t="shared" si="17"/>
        <v>96984.87389476526</v>
      </c>
      <c r="S40" s="29">
        <f t="shared" si="18"/>
        <v>480346.73225412378</v>
      </c>
      <c r="T40" s="35">
        <f t="shared" si="19"/>
        <v>33.661831835444858</v>
      </c>
      <c r="U40" s="42">
        <v>0.89571782863194893</v>
      </c>
      <c r="V40" s="43">
        <f t="shared" si="31"/>
        <v>0.10428217136805107</v>
      </c>
      <c r="W40" s="29">
        <f t="shared" si="27"/>
        <v>430255.13200511591</v>
      </c>
      <c r="X40" s="29">
        <f t="shared" si="20"/>
        <v>2500270.2653147047</v>
      </c>
      <c r="Y40" s="35">
        <f t="shared" si="28"/>
        <v>25.780002230323632</v>
      </c>
      <c r="Z40" s="36">
        <f t="shared" si="29"/>
        <v>7.8818296051212258</v>
      </c>
    </row>
    <row r="41" spans="1:26" s="2" customFormat="1" ht="15.6">
      <c r="A41" s="2">
        <v>13</v>
      </c>
      <c r="B41" s="1" t="s">
        <v>57</v>
      </c>
      <c r="C41" s="1">
        <v>5</v>
      </c>
      <c r="D41" s="62">
        <v>4642</v>
      </c>
      <c r="E41">
        <v>18</v>
      </c>
      <c r="F41" s="3">
        <f t="shared" si="21"/>
        <v>3.8776389487289961E-3</v>
      </c>
      <c r="G41" s="2">
        <v>0.5</v>
      </c>
      <c r="H41" s="3">
        <f t="shared" si="22"/>
        <v>1.9202048218476635E-2</v>
      </c>
      <c r="I41" s="3">
        <f t="shared" si="23"/>
        <v>0.9807979517815234</v>
      </c>
      <c r="J41" s="5">
        <f t="shared" si="30"/>
        <v>95153.819006884238</v>
      </c>
      <c r="K41" s="5">
        <f t="shared" si="24"/>
        <v>1827.1482207423896</v>
      </c>
      <c r="L41" s="5">
        <f t="shared" si="25"/>
        <v>471201.22448256525</v>
      </c>
      <c r="M41" s="5">
        <f t="shared" si="16"/>
        <v>2784341.7833732907</v>
      </c>
      <c r="N41" s="33">
        <f t="shared" si="26"/>
        <v>29.261482223554765</v>
      </c>
      <c r="O41" s="4"/>
      <c r="Q41" s="27" t="s">
        <v>58</v>
      </c>
      <c r="R41" s="29">
        <f t="shared" si="17"/>
        <v>95153.819006884238</v>
      </c>
      <c r="S41" s="29">
        <f t="shared" si="18"/>
        <v>471201.22448256525</v>
      </c>
      <c r="T41" s="35">
        <f t="shared" si="19"/>
        <v>29.261482223554765</v>
      </c>
      <c r="U41" s="42">
        <v>0.86473435856680392</v>
      </c>
      <c r="V41" s="43">
        <f t="shared" si="31"/>
        <v>0.13526564143319608</v>
      </c>
      <c r="W41" s="29">
        <f t="shared" si="27"/>
        <v>407463.88860882365</v>
      </c>
      <c r="X41" s="29">
        <f t="shared" si="20"/>
        <v>2070015.1333095888</v>
      </c>
      <c r="Y41" s="35">
        <f t="shared" si="28"/>
        <v>21.754409385920983</v>
      </c>
      <c r="Z41" s="36">
        <f t="shared" si="29"/>
        <v>7.5070728376337819</v>
      </c>
    </row>
    <row r="42" spans="1:26" s="2" customFormat="1" ht="15.6">
      <c r="A42" s="2">
        <v>14</v>
      </c>
      <c r="B42" s="1" t="s">
        <v>59</v>
      </c>
      <c r="C42" s="1">
        <v>5</v>
      </c>
      <c r="D42" s="62">
        <v>3454</v>
      </c>
      <c r="E42">
        <v>27</v>
      </c>
      <c r="F42" s="3">
        <f t="shared" si="21"/>
        <v>7.8170237405906194E-3</v>
      </c>
      <c r="G42" s="2">
        <v>0.5</v>
      </c>
      <c r="H42" s="3">
        <f t="shared" si="22"/>
        <v>3.8335936390742578E-2</v>
      </c>
      <c r="I42" s="3">
        <f t="shared" si="23"/>
        <v>0.96166406360925738</v>
      </c>
      <c r="J42" s="5">
        <f t="shared" si="30"/>
        <v>93326.670786141854</v>
      </c>
      <c r="K42" s="5">
        <f t="shared" si="24"/>
        <v>3577.7653148173076</v>
      </c>
      <c r="L42" s="5">
        <f t="shared" si="25"/>
        <v>457688.94064366596</v>
      </c>
      <c r="M42" s="5">
        <f t="shared" si="16"/>
        <v>2313140.5588907255</v>
      </c>
      <c r="N42" s="33">
        <f t="shared" si="26"/>
        <v>24.785418138307847</v>
      </c>
      <c r="O42" s="4"/>
      <c r="Q42" s="27" t="s">
        <v>60</v>
      </c>
      <c r="R42" s="29">
        <f t="shared" si="17"/>
        <v>93326.670786141854</v>
      </c>
      <c r="S42" s="29">
        <f t="shared" si="18"/>
        <v>457688.94064366596</v>
      </c>
      <c r="T42" s="35">
        <f t="shared" si="19"/>
        <v>24.785418138307847</v>
      </c>
      <c r="U42" s="42">
        <v>0.81758889711164551</v>
      </c>
      <c r="V42" s="43">
        <f t="shared" si="31"/>
        <v>0.18241110288835449</v>
      </c>
      <c r="W42" s="29">
        <f t="shared" si="27"/>
        <v>374201.39620105224</v>
      </c>
      <c r="X42" s="29">
        <f t="shared" si="20"/>
        <v>1662551.244700765</v>
      </c>
      <c r="Y42" s="35">
        <f t="shared" si="28"/>
        <v>17.814320715570179</v>
      </c>
      <c r="Z42" s="36">
        <f t="shared" si="29"/>
        <v>6.9710974227376674</v>
      </c>
    </row>
    <row r="43" spans="1:26" s="2" customFormat="1" ht="15.6">
      <c r="A43" s="2">
        <v>15</v>
      </c>
      <c r="B43" s="1" t="s">
        <v>61</v>
      </c>
      <c r="C43" s="1">
        <v>5</v>
      </c>
      <c r="D43" s="62">
        <v>2702</v>
      </c>
      <c r="E43">
        <v>32</v>
      </c>
      <c r="F43" s="3">
        <f t="shared" si="21"/>
        <v>1.1843079200592153E-2</v>
      </c>
      <c r="G43" s="2">
        <v>0.5</v>
      </c>
      <c r="H43" s="3">
        <f t="shared" si="22"/>
        <v>5.7512580877066857E-2</v>
      </c>
      <c r="I43" s="3">
        <f t="shared" si="23"/>
        <v>0.9424874191229331</v>
      </c>
      <c r="J43" s="5">
        <f t="shared" si="30"/>
        <v>89748.905471324542</v>
      </c>
      <c r="K43" s="5">
        <f t="shared" si="24"/>
        <v>5161.6911845477807</v>
      </c>
      <c r="L43" s="5">
        <f t="shared" si="25"/>
        <v>435840.29939525324</v>
      </c>
      <c r="M43" s="5">
        <f t="shared" si="16"/>
        <v>1855451.6182470594</v>
      </c>
      <c r="N43" s="33">
        <f t="shared" si="26"/>
        <v>20.673807758467767</v>
      </c>
      <c r="O43" s="4"/>
      <c r="Q43" s="27" t="s">
        <v>62</v>
      </c>
      <c r="R43" s="29">
        <f t="shared" si="17"/>
        <v>89748.905471324542</v>
      </c>
      <c r="S43" s="29">
        <f t="shared" si="18"/>
        <v>435840.29939525324</v>
      </c>
      <c r="T43" s="35">
        <f t="shared" si="19"/>
        <v>20.673807758467767</v>
      </c>
      <c r="U43" s="42">
        <v>0.77888026534586052</v>
      </c>
      <c r="V43" s="43">
        <f t="shared" si="31"/>
        <v>0.22111973465413948</v>
      </c>
      <c r="W43" s="29">
        <f t="shared" si="27"/>
        <v>339467.40804139414</v>
      </c>
      <c r="X43" s="29">
        <f t="shared" si="20"/>
        <v>1288349.8484997128</v>
      </c>
      <c r="Y43" s="35">
        <f t="shared" si="28"/>
        <v>14.355048027982361</v>
      </c>
      <c r="Z43" s="36">
        <f t="shared" si="29"/>
        <v>6.3187597304854055</v>
      </c>
    </row>
    <row r="44" spans="1:26" s="2" customFormat="1" ht="15.6">
      <c r="A44" s="2">
        <v>16</v>
      </c>
      <c r="B44" s="1" t="s">
        <v>63</v>
      </c>
      <c r="C44" s="1">
        <v>5</v>
      </c>
      <c r="D44" s="62">
        <v>1935</v>
      </c>
      <c r="E44">
        <v>43</v>
      </c>
      <c r="F44" s="3">
        <f t="shared" si="21"/>
        <v>2.2222222222222223E-2</v>
      </c>
      <c r="G44" s="2">
        <v>0.5</v>
      </c>
      <c r="H44" s="3">
        <f t="shared" si="22"/>
        <v>0.10526315789473685</v>
      </c>
      <c r="I44" s="3">
        <f t="shared" si="23"/>
        <v>0.89473684210526316</v>
      </c>
      <c r="J44" s="5">
        <f t="shared" si="30"/>
        <v>84587.214286776754</v>
      </c>
      <c r="K44" s="5">
        <f t="shared" si="24"/>
        <v>8903.9172933449227</v>
      </c>
      <c r="L44" s="5">
        <f t="shared" si="25"/>
        <v>400676.27820052148</v>
      </c>
      <c r="M44" s="5">
        <f t="shared" si="16"/>
        <v>1419611.3188518062</v>
      </c>
      <c r="N44" s="33">
        <f t="shared" si="26"/>
        <v>16.782812045788454</v>
      </c>
      <c r="O44" s="4"/>
      <c r="Q44" s="27" t="s">
        <v>64</v>
      </c>
      <c r="R44" s="29">
        <f t="shared" si="17"/>
        <v>84587.214286776754</v>
      </c>
      <c r="S44" s="29">
        <f t="shared" si="18"/>
        <v>400676.27820052148</v>
      </c>
      <c r="T44" s="35">
        <f t="shared" si="19"/>
        <v>16.782812045788454</v>
      </c>
      <c r="U44" s="42">
        <v>0.71980976748499381</v>
      </c>
      <c r="V44" s="43">
        <f t="shared" si="31"/>
        <v>0.28019023251500619</v>
      </c>
      <c r="W44" s="29">
        <f t="shared" si="27"/>
        <v>288410.69864827004</v>
      </c>
      <c r="X44" s="29">
        <f t="shared" si="20"/>
        <v>948882.44045831868</v>
      </c>
      <c r="Y44" s="35">
        <f t="shared" si="28"/>
        <v>11.217799858514248</v>
      </c>
      <c r="Z44" s="36">
        <f t="shared" si="29"/>
        <v>5.5650121872742062</v>
      </c>
    </row>
    <row r="45" spans="1:26" s="2" customFormat="1" ht="15.6">
      <c r="A45" s="2">
        <v>17</v>
      </c>
      <c r="B45" s="1" t="s">
        <v>65</v>
      </c>
      <c r="C45" s="1">
        <v>5</v>
      </c>
      <c r="D45" s="62">
        <v>1340</v>
      </c>
      <c r="E45">
        <v>44</v>
      </c>
      <c r="F45" s="3">
        <f t="shared" si="21"/>
        <v>3.2835820895522387E-2</v>
      </c>
      <c r="G45" s="2">
        <v>0.5</v>
      </c>
      <c r="H45" s="3">
        <f t="shared" si="22"/>
        <v>0.15172413793103451</v>
      </c>
      <c r="I45" s="3">
        <f t="shared" si="23"/>
        <v>0.84827586206896544</v>
      </c>
      <c r="J45" s="5">
        <f t="shared" si="30"/>
        <v>75683.296993431839</v>
      </c>
      <c r="K45" s="5">
        <f t="shared" si="24"/>
        <v>11482.982992106901</v>
      </c>
      <c r="L45" s="5">
        <f t="shared" si="25"/>
        <v>349709.02748689195</v>
      </c>
      <c r="M45" s="5">
        <f t="shared" si="16"/>
        <v>1018935.0406512846</v>
      </c>
      <c r="N45" s="33">
        <f t="shared" si="26"/>
        <v>13.463142874704742</v>
      </c>
      <c r="O45" s="4"/>
      <c r="Q45" s="27" t="s">
        <v>66</v>
      </c>
      <c r="R45" s="29">
        <f t="shared" si="17"/>
        <v>75683.296993431839</v>
      </c>
      <c r="S45" s="29">
        <f t="shared" si="18"/>
        <v>349709.02748689195</v>
      </c>
      <c r="T45" s="35">
        <f t="shared" si="19"/>
        <v>13.463142874704742</v>
      </c>
      <c r="U45" s="42">
        <v>0.68480776711742686</v>
      </c>
      <c r="V45" s="43">
        <f t="shared" si="31"/>
        <v>0.31519223288257314</v>
      </c>
      <c r="W45" s="29">
        <f t="shared" si="27"/>
        <v>239483.45825410532</v>
      </c>
      <c r="X45" s="29">
        <f t="shared" si="20"/>
        <v>660471.74181004858</v>
      </c>
      <c r="Y45" s="35">
        <f t="shared" si="28"/>
        <v>8.7267834257718384</v>
      </c>
      <c r="Z45" s="36">
        <f t="shared" si="29"/>
        <v>4.7363594489329035</v>
      </c>
    </row>
    <row r="46" spans="1:26" s="2" customFormat="1" ht="15.6">
      <c r="A46" s="2">
        <v>18</v>
      </c>
      <c r="B46" s="1" t="s">
        <v>67</v>
      </c>
      <c r="C46" s="1">
        <v>5</v>
      </c>
      <c r="D46" s="62">
        <v>793</v>
      </c>
      <c r="E46">
        <v>50</v>
      </c>
      <c r="F46" s="3">
        <f t="shared" si="21"/>
        <v>6.3051702395964693E-2</v>
      </c>
      <c r="G46" s="2">
        <v>0.5</v>
      </c>
      <c r="H46" s="3">
        <f t="shared" si="22"/>
        <v>0.27233115468409586</v>
      </c>
      <c r="I46" s="3">
        <f t="shared" si="23"/>
        <v>0.72766884531590414</v>
      </c>
      <c r="J46" s="5">
        <f t="shared" si="30"/>
        <v>64200.314001324936</v>
      </c>
      <c r="K46" s="5">
        <f t="shared" si="24"/>
        <v>17483.745643062346</v>
      </c>
      <c r="L46" s="5">
        <f t="shared" si="25"/>
        <v>277292.20589896885</v>
      </c>
      <c r="M46" s="5">
        <f>L46+M47</f>
        <v>669226.01316439267</v>
      </c>
      <c r="N46" s="33">
        <f t="shared" si="26"/>
        <v>10.424030218147866</v>
      </c>
      <c r="O46" s="4"/>
      <c r="Q46" s="27" t="s">
        <v>68</v>
      </c>
      <c r="R46" s="29">
        <f t="shared" si="17"/>
        <v>64200.314001324936</v>
      </c>
      <c r="S46" s="29">
        <f t="shared" si="18"/>
        <v>277292.20589896885</v>
      </c>
      <c r="T46" s="35">
        <f t="shared" si="19"/>
        <v>10.424030218147866</v>
      </c>
      <c r="U46" s="42">
        <v>0.65629805890441617</v>
      </c>
      <c r="V46" s="43">
        <f t="shared" si="31"/>
        <v>0.34370194109558383</v>
      </c>
      <c r="W46" s="29">
        <f t="shared" si="27"/>
        <v>181986.33648081694</v>
      </c>
      <c r="X46" s="29">
        <f>X47+W46</f>
        <v>420988.28355594329</v>
      </c>
      <c r="Y46" s="35">
        <f t="shared" si="28"/>
        <v>6.5574178273840706</v>
      </c>
      <c r="Z46" s="36">
        <f t="shared" si="29"/>
        <v>3.8666123907637955</v>
      </c>
    </row>
    <row r="47" spans="1:26" s="2" customFormat="1" ht="15.6">
      <c r="A47" s="12">
        <v>19</v>
      </c>
      <c r="B47" s="13" t="s">
        <v>69</v>
      </c>
      <c r="C47" s="12"/>
      <c r="D47" s="62">
        <v>646</v>
      </c>
      <c r="E47">
        <v>77</v>
      </c>
      <c r="F47" s="17">
        <f t="shared" si="21"/>
        <v>0.11919504643962849</v>
      </c>
      <c r="G47" s="12"/>
      <c r="H47" s="17">
        <v>1</v>
      </c>
      <c r="I47" s="17">
        <f t="shared" si="23"/>
        <v>0</v>
      </c>
      <c r="J47" s="21">
        <f t="shared" si="30"/>
        <v>46716.568358262593</v>
      </c>
      <c r="K47" s="21">
        <f t="shared" si="24"/>
        <v>46716.568358262593</v>
      </c>
      <c r="L47" s="21">
        <f>K47/F47</f>
        <v>391933.80726542382</v>
      </c>
      <c r="M47" s="21">
        <f>L47</f>
        <v>391933.80726542382</v>
      </c>
      <c r="N47" s="34">
        <f t="shared" si="26"/>
        <v>8.3896103896103895</v>
      </c>
      <c r="O47" s="4"/>
      <c r="Q47" s="30" t="s">
        <v>69</v>
      </c>
      <c r="R47" s="31">
        <f t="shared" si="17"/>
        <v>46716.568358262593</v>
      </c>
      <c r="S47" s="31">
        <f t="shared" si="18"/>
        <v>391933.80726542382</v>
      </c>
      <c r="T47" s="38">
        <f t="shared" si="19"/>
        <v>8.3896103896103895</v>
      </c>
      <c r="U47" s="44">
        <v>0.6098018151143324</v>
      </c>
      <c r="V47" s="45">
        <f t="shared" si="31"/>
        <v>0.3901981848856676</v>
      </c>
      <c r="W47" s="31">
        <f t="shared" si="27"/>
        <v>239001.94707512637</v>
      </c>
      <c r="X47" s="31">
        <f>W47</f>
        <v>239001.94707512637</v>
      </c>
      <c r="Y47" s="38">
        <f t="shared" si="28"/>
        <v>5.115999643686477</v>
      </c>
      <c r="Z47" s="37">
        <f t="shared" si="29"/>
        <v>3.2736107459239125</v>
      </c>
    </row>
    <row r="48" spans="1:26" s="2" customFormat="1" ht="13.2">
      <c r="B48" s="2" t="s">
        <v>70</v>
      </c>
      <c r="D48" s="25">
        <f>SUM(D29:D47)</f>
        <v>54673</v>
      </c>
      <c r="E48" s="57">
        <f>SUM(E29:E47)</f>
        <v>333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v>791</v>
      </c>
      <c r="E54" s="49">
        <v>2</v>
      </c>
      <c r="F54" s="3">
        <f>E54/D54</f>
        <v>2.5284450063211127E-3</v>
      </c>
      <c r="G54" s="2">
        <v>0.3</v>
      </c>
      <c r="H54" s="18">
        <f>C54*F54/(1+(1-G54)*C54*F54)</f>
        <v>2.5239777889954572E-3</v>
      </c>
      <c r="I54" s="18">
        <f>1-H54</f>
        <v>0.99747602221100451</v>
      </c>
      <c r="J54" s="19">
        <v>100000</v>
      </c>
      <c r="K54" s="20">
        <f>J54*H54</f>
        <v>252.39777889954573</v>
      </c>
      <c r="L54" s="20">
        <f>C54*(J55+G54*K54)</f>
        <v>99823.321554770315</v>
      </c>
      <c r="M54" s="5">
        <f t="shared" ref="M54:M70" si="32">L54+M55</f>
        <v>7857503.7181431288</v>
      </c>
      <c r="N54" s="32">
        <f>M54/J54</f>
        <v>78.575037181431284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99823.321554770315</v>
      </c>
      <c r="T54" s="35">
        <f t="shared" ref="T54:T72" si="35">N54</f>
        <v>78.575037181431284</v>
      </c>
      <c r="U54" s="42">
        <v>0.96170886472285344</v>
      </c>
      <c r="V54" s="43">
        <f>1-U54</f>
        <v>3.829113527714656E-2</v>
      </c>
      <c r="W54" s="29">
        <f>S54*U54</f>
        <v>96000.973245302506</v>
      </c>
      <c r="X54" s="29">
        <f t="shared" ref="X54:X70" si="36">X55+W54</f>
        <v>6923080.0486063529</v>
      </c>
      <c r="Y54" s="40">
        <f>X54/R54</f>
        <v>69.230800486063529</v>
      </c>
      <c r="Z54" s="36">
        <f>T54-Y54</f>
        <v>9.3442366953677549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v>3637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99747.602221100446</v>
      </c>
      <c r="K55" s="5">
        <f t="shared" ref="K55:K72" si="40">J55*H55</f>
        <v>0</v>
      </c>
      <c r="L55" s="5">
        <f t="shared" ref="L55:L71" si="41">C55*(J56+G55*K55)</f>
        <v>398990.40888440178</v>
      </c>
      <c r="M55" s="5">
        <f t="shared" si="32"/>
        <v>7757680.3965883581</v>
      </c>
      <c r="N55" s="33">
        <f t="shared" ref="N55:N72" si="42">M55/J55</f>
        <v>77.773101546768928</v>
      </c>
      <c r="O55" s="4"/>
      <c r="Q55" s="27" t="s">
        <v>36</v>
      </c>
      <c r="R55" s="29">
        <f t="shared" si="33"/>
        <v>99747.602221100446</v>
      </c>
      <c r="S55" s="29">
        <f t="shared" si="34"/>
        <v>398990.40888440178</v>
      </c>
      <c r="T55" s="35">
        <f t="shared" si="35"/>
        <v>77.773101546768928</v>
      </c>
      <c r="U55" s="42">
        <v>0.96170886472285344</v>
      </c>
      <c r="V55" s="43">
        <f>1-U55</f>
        <v>3.829113527714656E-2</v>
      </c>
      <c r="W55" s="29">
        <f t="shared" ref="W55:W72" si="43">S55*U55</f>
        <v>383712.61316352512</v>
      </c>
      <c r="X55" s="29">
        <f t="shared" si="36"/>
        <v>6827079.0753610507</v>
      </c>
      <c r="Y55" s="35">
        <f t="shared" ref="Y55:Y72" si="44">X55/R55</f>
        <v>68.443540730213783</v>
      </c>
      <c r="Z55" s="36">
        <f t="shared" ref="Z55:Z72" si="45">T55-Y55</f>
        <v>9.3295608165551442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v>5623</v>
      </c>
      <c r="E56" s="49">
        <v>2</v>
      </c>
      <c r="F56" s="3">
        <f t="shared" si="37"/>
        <v>3.5568202027387515E-4</v>
      </c>
      <c r="G56" s="2">
        <v>0.5</v>
      </c>
      <c r="H56" s="3">
        <f t="shared" si="38"/>
        <v>1.77683013503909E-3</v>
      </c>
      <c r="I56" s="3">
        <f t="shared" si="39"/>
        <v>0.99822316986496096</v>
      </c>
      <c r="J56" s="5">
        <f t="shared" ref="J56:J72" si="46">I55*J55</f>
        <v>99747.602221100446</v>
      </c>
      <c r="K56" s="5">
        <f t="shared" si="40"/>
        <v>177.23454552434333</v>
      </c>
      <c r="L56" s="5">
        <f t="shared" si="41"/>
        <v>498294.92474169144</v>
      </c>
      <c r="M56" s="5">
        <f t="shared" si="32"/>
        <v>7358689.9877039567</v>
      </c>
      <c r="N56" s="33">
        <f t="shared" si="42"/>
        <v>73.773101546768928</v>
      </c>
      <c r="O56" s="4"/>
      <c r="Q56" s="27" t="s">
        <v>38</v>
      </c>
      <c r="R56" s="29">
        <f t="shared" si="33"/>
        <v>99747.602221100446</v>
      </c>
      <c r="S56" s="29">
        <f t="shared" si="34"/>
        <v>498294.92474169144</v>
      </c>
      <c r="T56" s="35">
        <f t="shared" si="35"/>
        <v>73.773101546768928</v>
      </c>
      <c r="U56" s="42">
        <v>0.96170886472285344</v>
      </c>
      <c r="V56" s="43">
        <f>1-U56</f>
        <v>3.829113527714656E-2</v>
      </c>
      <c r="W56" s="29">
        <f t="shared" si="43"/>
        <v>479214.64637049177</v>
      </c>
      <c r="X56" s="29">
        <f t="shared" si="36"/>
        <v>6443366.4621975254</v>
      </c>
      <c r="Y56" s="35">
        <f t="shared" si="44"/>
        <v>64.596705271322364</v>
      </c>
      <c r="Z56" s="36">
        <f t="shared" si="45"/>
        <v>9.1763962754465638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v>6420</v>
      </c>
      <c r="E57" s="49">
        <v>2</v>
      </c>
      <c r="F57" s="3">
        <f t="shared" si="37"/>
        <v>3.1152647975077883E-4</v>
      </c>
      <c r="G57" s="2">
        <v>0.5</v>
      </c>
      <c r="H57" s="3">
        <f t="shared" si="38"/>
        <v>1.5564202334630351E-3</v>
      </c>
      <c r="I57" s="3">
        <f t="shared" si="39"/>
        <v>0.99844357976653697</v>
      </c>
      <c r="J57" s="5">
        <f t="shared" si="46"/>
        <v>99570.367675576112</v>
      </c>
      <c r="K57" s="5">
        <f t="shared" si="40"/>
        <v>154.97333490362041</v>
      </c>
      <c r="L57" s="5">
        <f t="shared" si="41"/>
        <v>497464.40504062152</v>
      </c>
      <c r="M57" s="5">
        <f t="shared" si="32"/>
        <v>6860395.0629622648</v>
      </c>
      <c r="N57" s="33">
        <f t="shared" si="42"/>
        <v>68.899967160059703</v>
      </c>
      <c r="O57" s="4"/>
      <c r="Q57" s="27" t="s">
        <v>40</v>
      </c>
      <c r="R57" s="29">
        <f t="shared" si="33"/>
        <v>99570.367675576112</v>
      </c>
      <c r="S57" s="29">
        <f t="shared" si="34"/>
        <v>497464.40504062152</v>
      </c>
      <c r="T57" s="35">
        <f t="shared" si="35"/>
        <v>68.899967160059703</v>
      </c>
      <c r="U57" s="42">
        <v>0.96170886472285344</v>
      </c>
      <c r="V57" s="43">
        <f>1-U57</f>
        <v>3.829113527714656E-2</v>
      </c>
      <c r="W57" s="29">
        <f t="shared" si="43"/>
        <v>478415.92821164586</v>
      </c>
      <c r="X57" s="29">
        <f t="shared" si="36"/>
        <v>5964151.8158270335</v>
      </c>
      <c r="Y57" s="35">
        <f t="shared" si="44"/>
        <v>59.898863035834673</v>
      </c>
      <c r="Z57" s="36">
        <f t="shared" si="45"/>
        <v>9.00110412422503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v>6636</v>
      </c>
      <c r="E58" s="49">
        <v>3</v>
      </c>
      <c r="F58" s="3">
        <f t="shared" si="37"/>
        <v>4.5207956600361662E-4</v>
      </c>
      <c r="G58" s="2">
        <v>0.5</v>
      </c>
      <c r="H58" s="3">
        <f t="shared" si="38"/>
        <v>2.2578460149017838E-3</v>
      </c>
      <c r="I58" s="3">
        <f t="shared" si="39"/>
        <v>0.99774215398509825</v>
      </c>
      <c r="J58" s="5">
        <f t="shared" si="46"/>
        <v>99415.394340672487</v>
      </c>
      <c r="K58" s="5">
        <f t="shared" si="40"/>
        <v>224.46465193197673</v>
      </c>
      <c r="L58" s="5">
        <f t="shared" si="41"/>
        <v>496515.81007353251</v>
      </c>
      <c r="M58" s="5">
        <f t="shared" si="32"/>
        <v>6362930.657921643</v>
      </c>
      <c r="N58" s="33">
        <f t="shared" si="42"/>
        <v>64.003474513387943</v>
      </c>
      <c r="O58" s="4"/>
      <c r="Q58" s="27" t="s">
        <v>42</v>
      </c>
      <c r="R58" s="29">
        <f t="shared" si="33"/>
        <v>99415.394340672487</v>
      </c>
      <c r="S58" s="29">
        <f t="shared" si="34"/>
        <v>496515.81007353251</v>
      </c>
      <c r="T58" s="35">
        <f t="shared" si="35"/>
        <v>64.003474513387943</v>
      </c>
      <c r="U58" s="42">
        <v>0.96170886472285344</v>
      </c>
      <c r="V58" s="43">
        <f>1-U58</f>
        <v>3.829113527714656E-2</v>
      </c>
      <c r="W58" s="29">
        <f t="shared" si="43"/>
        <v>477503.65602276486</v>
      </c>
      <c r="X58" s="29">
        <f t="shared" si="36"/>
        <v>5485735.8876153873</v>
      </c>
      <c r="Y58" s="35">
        <f t="shared" si="44"/>
        <v>55.179943951306967</v>
      </c>
      <c r="Z58" s="36">
        <f t="shared" si="45"/>
        <v>8.8235305620809754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v>6844</v>
      </c>
      <c r="E59" s="49">
        <v>6</v>
      </c>
      <c r="F59" s="3">
        <f t="shared" si="37"/>
        <v>8.7668030391583869E-4</v>
      </c>
      <c r="G59" s="2">
        <v>0.5</v>
      </c>
      <c r="H59" s="3">
        <f t="shared" si="38"/>
        <v>4.3738154249890653E-3</v>
      </c>
      <c r="I59" s="3">
        <f t="shared" si="39"/>
        <v>0.99562618457501095</v>
      </c>
      <c r="J59" s="5">
        <f t="shared" si="46"/>
        <v>99190.929688740507</v>
      </c>
      <c r="K59" s="5">
        <f t="shared" si="40"/>
        <v>433.84281829161904</v>
      </c>
      <c r="L59" s="5">
        <f t="shared" si="41"/>
        <v>494870.04139797355</v>
      </c>
      <c r="M59" s="5">
        <f t="shared" si="32"/>
        <v>5866414.8478481108</v>
      </c>
      <c r="N59" s="33">
        <f t="shared" si="42"/>
        <v>59.14265413437321</v>
      </c>
      <c r="O59" s="4"/>
      <c r="Q59" s="27" t="s">
        <v>44</v>
      </c>
      <c r="R59" s="29">
        <f t="shared" si="33"/>
        <v>99190.929688740507</v>
      </c>
      <c r="S59" s="29">
        <f t="shared" si="34"/>
        <v>494870.04139797355</v>
      </c>
      <c r="T59" s="35">
        <f t="shared" si="35"/>
        <v>59.14265413437321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476605.22406003566</v>
      </c>
      <c r="X59" s="29">
        <f t="shared" si="36"/>
        <v>5008232.2315926226</v>
      </c>
      <c r="Y59" s="35">
        <f t="shared" si="44"/>
        <v>50.490828620201185</v>
      </c>
      <c r="Z59" s="36">
        <f t="shared" si="45"/>
        <v>8.6518255141720246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v>8018</v>
      </c>
      <c r="E60" s="49">
        <v>8</v>
      </c>
      <c r="F60" s="3">
        <f t="shared" si="37"/>
        <v>9.9775505113494645E-4</v>
      </c>
      <c r="G60" s="2">
        <v>0.5</v>
      </c>
      <c r="H60" s="3">
        <f t="shared" si="38"/>
        <v>4.9763622791739242E-3</v>
      </c>
      <c r="I60" s="3">
        <f t="shared" si="39"/>
        <v>0.99502363772082603</v>
      </c>
      <c r="J60" s="5">
        <f t="shared" si="46"/>
        <v>98757.086870448897</v>
      </c>
      <c r="K60" s="5">
        <f t="shared" si="40"/>
        <v>491.45104190320433</v>
      </c>
      <c r="L60" s="5">
        <f t="shared" si="41"/>
        <v>492556.80674748641</v>
      </c>
      <c r="M60" s="5">
        <f t="shared" si="32"/>
        <v>5371544.8064501369</v>
      </c>
      <c r="N60" s="33">
        <f t="shared" si="42"/>
        <v>54.391486997754541</v>
      </c>
      <c r="O60" s="4"/>
      <c r="Q60" s="27" t="s">
        <v>46</v>
      </c>
      <c r="R60" s="29">
        <f t="shared" si="33"/>
        <v>98757.086870448897</v>
      </c>
      <c r="S60" s="29">
        <f t="shared" si="34"/>
        <v>492556.80674748641</v>
      </c>
      <c r="T60" s="35">
        <f t="shared" si="35"/>
        <v>54.391486997754541</v>
      </c>
      <c r="U60" s="42">
        <v>0.95736753435116873</v>
      </c>
      <c r="V60" s="43">
        <f t="shared" si="47"/>
        <v>4.2632465648831275E-2</v>
      </c>
      <c r="W60" s="29">
        <f t="shared" si="43"/>
        <v>471557.89560372615</v>
      </c>
      <c r="X60" s="29">
        <f t="shared" si="36"/>
        <v>4531627.0075325873</v>
      </c>
      <c r="Y60" s="35">
        <f t="shared" si="44"/>
        <v>45.886600659629089</v>
      </c>
      <c r="Z60" s="36">
        <f t="shared" si="45"/>
        <v>8.504886338125452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v>7835</v>
      </c>
      <c r="E61" s="49">
        <v>10</v>
      </c>
      <c r="F61" s="3">
        <f t="shared" si="37"/>
        <v>1.2763241863433313E-3</v>
      </c>
      <c r="G61" s="2">
        <v>0.5</v>
      </c>
      <c r="H61" s="3">
        <f t="shared" si="38"/>
        <v>6.3613231552162855E-3</v>
      </c>
      <c r="I61" s="3">
        <f t="shared" si="39"/>
        <v>0.99363867684478369</v>
      </c>
      <c r="J61" s="5">
        <f t="shared" si="46"/>
        <v>98265.635828545681</v>
      </c>
      <c r="K61" s="5">
        <f t="shared" si="40"/>
        <v>625.09946455817862</v>
      </c>
      <c r="L61" s="5">
        <f t="shared" si="41"/>
        <v>489765.43048133294</v>
      </c>
      <c r="M61" s="5">
        <f t="shared" si="32"/>
        <v>4878987.9997026501</v>
      </c>
      <c r="N61" s="33">
        <f t="shared" si="42"/>
        <v>49.651009313322206</v>
      </c>
      <c r="O61" s="4"/>
      <c r="Q61" s="27" t="s">
        <v>48</v>
      </c>
      <c r="R61" s="29">
        <f t="shared" si="33"/>
        <v>98265.635828545681</v>
      </c>
      <c r="S61" s="29">
        <f t="shared" si="34"/>
        <v>489765.43048133294</v>
      </c>
      <c r="T61" s="35">
        <f t="shared" si="35"/>
        <v>49.651009313322206</v>
      </c>
      <c r="U61" s="42">
        <v>0.95681081085376496</v>
      </c>
      <c r="V61" s="43">
        <f t="shared" si="47"/>
        <v>4.3189189146235041E-2</v>
      </c>
      <c r="W61" s="29">
        <f t="shared" si="43"/>
        <v>468612.85866698739</v>
      </c>
      <c r="X61" s="29">
        <f t="shared" si="36"/>
        <v>4060069.1119288616</v>
      </c>
      <c r="Y61" s="35">
        <f t="shared" si="44"/>
        <v>41.317283277064305</v>
      </c>
      <c r="Z61" s="36">
        <f t="shared" si="45"/>
        <v>8.3337260362579002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v>7086</v>
      </c>
      <c r="E62" s="49">
        <v>16</v>
      </c>
      <c r="F62" s="3">
        <f t="shared" si="37"/>
        <v>2.2579734688117415E-3</v>
      </c>
      <c r="G62" s="2">
        <v>0.5</v>
      </c>
      <c r="H62" s="3">
        <f t="shared" si="38"/>
        <v>1.1226494527083916E-2</v>
      </c>
      <c r="I62" s="3">
        <f t="shared" si="39"/>
        <v>0.98877350547291609</v>
      </c>
      <c r="J62" s="5">
        <f t="shared" si="46"/>
        <v>97640.536363987499</v>
      </c>
      <c r="K62" s="5">
        <f t="shared" si="40"/>
        <v>1096.1609471118438</v>
      </c>
      <c r="L62" s="5">
        <f t="shared" si="41"/>
        <v>485462.27945215791</v>
      </c>
      <c r="M62" s="5">
        <f t="shared" si="32"/>
        <v>4389222.5692213168</v>
      </c>
      <c r="N62" s="33">
        <f t="shared" si="42"/>
        <v>44.952872369105322</v>
      </c>
      <c r="O62" s="4"/>
      <c r="Q62" s="27" t="s">
        <v>50</v>
      </c>
      <c r="R62" s="29">
        <f t="shared" si="33"/>
        <v>97640.536363987499</v>
      </c>
      <c r="S62" s="29">
        <f t="shared" si="34"/>
        <v>485462.27945215791</v>
      </c>
      <c r="T62" s="35">
        <f t="shared" si="35"/>
        <v>44.952872369105322</v>
      </c>
      <c r="U62" s="42">
        <v>0.94800928093814252</v>
      </c>
      <c r="V62" s="43">
        <f t="shared" si="47"/>
        <v>5.1990719061857482E-2</v>
      </c>
      <c r="W62" s="29">
        <f t="shared" si="43"/>
        <v>460222.74646603182</v>
      </c>
      <c r="X62" s="29">
        <f t="shared" si="36"/>
        <v>3591456.2532618744</v>
      </c>
      <c r="Y62" s="35">
        <f t="shared" si="44"/>
        <v>36.782430607238055</v>
      </c>
      <c r="Z62" s="36">
        <f t="shared" si="45"/>
        <v>8.1704417618672665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v>8132</v>
      </c>
      <c r="E63" s="49">
        <v>20</v>
      </c>
      <c r="F63" s="3">
        <f t="shared" si="37"/>
        <v>2.4594195769798328E-3</v>
      </c>
      <c r="G63" s="2">
        <v>0.5</v>
      </c>
      <c r="H63" s="3">
        <f t="shared" si="38"/>
        <v>1.2221950623319483E-2</v>
      </c>
      <c r="I63" s="3">
        <f t="shared" si="39"/>
        <v>0.98777804937668057</v>
      </c>
      <c r="J63" s="5">
        <f t="shared" si="46"/>
        <v>96544.375416875657</v>
      </c>
      <c r="K63" s="5">
        <f t="shared" si="40"/>
        <v>1179.9605893042735</v>
      </c>
      <c r="L63" s="5">
        <f t="shared" si="41"/>
        <v>479771.97561111761</v>
      </c>
      <c r="M63" s="5">
        <f t="shared" si="32"/>
        <v>3903760.2897691592</v>
      </c>
      <c r="N63" s="33">
        <f t="shared" si="42"/>
        <v>40.434880570855029</v>
      </c>
      <c r="O63" s="4"/>
      <c r="Q63" s="27" t="s">
        <v>52</v>
      </c>
      <c r="R63" s="29">
        <f t="shared" si="33"/>
        <v>96544.375416875657</v>
      </c>
      <c r="S63" s="29">
        <f t="shared" si="34"/>
        <v>479771.97561111761</v>
      </c>
      <c r="T63" s="35">
        <f t="shared" si="35"/>
        <v>40.434880570855029</v>
      </c>
      <c r="U63" s="42">
        <v>0.94216194080535964</v>
      </c>
      <c r="V63" s="43">
        <f t="shared" si="47"/>
        <v>5.7838059194640357E-2</v>
      </c>
      <c r="W63" s="29">
        <f t="shared" si="43"/>
        <v>452022.89568579226</v>
      </c>
      <c r="X63" s="29">
        <f t="shared" si="36"/>
        <v>3131233.5067958427</v>
      </c>
      <c r="Y63" s="35">
        <f t="shared" si="44"/>
        <v>32.43310128917684</v>
      </c>
      <c r="Z63" s="36">
        <f t="shared" si="45"/>
        <v>8.0017792816781892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v>9237</v>
      </c>
      <c r="E64" s="49">
        <v>35</v>
      </c>
      <c r="F64" s="3">
        <f t="shared" si="37"/>
        <v>3.789109018079463E-3</v>
      </c>
      <c r="G64" s="2">
        <v>0.5</v>
      </c>
      <c r="H64" s="3">
        <f t="shared" si="38"/>
        <v>1.8767762346506515E-2</v>
      </c>
      <c r="I64" s="3">
        <f t="shared" si="39"/>
        <v>0.98123223765349343</v>
      </c>
      <c r="J64" s="5">
        <f t="shared" si="46"/>
        <v>95364.414827571381</v>
      </c>
      <c r="K64" s="5">
        <f t="shared" si="40"/>
        <v>1789.7766737975217</v>
      </c>
      <c r="L64" s="5">
        <f t="shared" si="41"/>
        <v>472347.63245336304</v>
      </c>
      <c r="M64" s="5">
        <f t="shared" si="32"/>
        <v>3423988.3141580415</v>
      </c>
      <c r="N64" s="33">
        <f t="shared" si="42"/>
        <v>35.904255485119506</v>
      </c>
      <c r="O64" s="4"/>
      <c r="Q64" s="27" t="s">
        <v>54</v>
      </c>
      <c r="R64" s="29">
        <f t="shared" si="33"/>
        <v>95364.414827571381</v>
      </c>
      <c r="S64" s="29">
        <f t="shared" si="34"/>
        <v>472347.63245336304</v>
      </c>
      <c r="T64" s="35">
        <f t="shared" si="35"/>
        <v>35.904255485119506</v>
      </c>
      <c r="U64" s="42">
        <v>0.92489605986448908</v>
      </c>
      <c r="V64" s="43">
        <f t="shared" si="47"/>
        <v>7.5103940135510916E-2</v>
      </c>
      <c r="W64" s="29">
        <f t="shared" si="43"/>
        <v>436872.46414243535</v>
      </c>
      <c r="X64" s="29">
        <f t="shared" si="36"/>
        <v>2679210.6111100502</v>
      </c>
      <c r="Y64" s="35">
        <f t="shared" si="44"/>
        <v>28.094448185461392</v>
      </c>
      <c r="Z64" s="36">
        <f t="shared" si="45"/>
        <v>7.8098072996581145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v>9331</v>
      </c>
      <c r="E65" s="49">
        <v>66</v>
      </c>
      <c r="F65" s="3">
        <f t="shared" si="37"/>
        <v>7.0731968706462334E-3</v>
      </c>
      <c r="G65" s="2">
        <v>0.5</v>
      </c>
      <c r="H65" s="3">
        <f t="shared" si="38"/>
        <v>3.4751474304970519E-2</v>
      </c>
      <c r="I65" s="3">
        <f t="shared" si="39"/>
        <v>0.9652485256950295</v>
      </c>
      <c r="J65" s="5">
        <f t="shared" si="46"/>
        <v>93574.638153773849</v>
      </c>
      <c r="K65" s="5">
        <f t="shared" si="40"/>
        <v>3251.856633397786</v>
      </c>
      <c r="L65" s="5">
        <f t="shared" si="41"/>
        <v>459743.54918537481</v>
      </c>
      <c r="M65" s="5">
        <f t="shared" si="32"/>
        <v>2951640.6817046786</v>
      </c>
      <c r="N65" s="33">
        <f t="shared" si="42"/>
        <v>31.543169601726529</v>
      </c>
      <c r="O65" s="4"/>
      <c r="Q65" s="27" t="s">
        <v>56</v>
      </c>
      <c r="R65" s="29">
        <f t="shared" si="33"/>
        <v>93574.638153773849</v>
      </c>
      <c r="S65" s="29">
        <f t="shared" si="34"/>
        <v>459743.54918537481</v>
      </c>
      <c r="T65" s="35">
        <f t="shared" si="35"/>
        <v>31.543169601726529</v>
      </c>
      <c r="U65" s="42">
        <v>0.89970667843387275</v>
      </c>
      <c r="V65" s="43">
        <f t="shared" si="47"/>
        <v>0.10029332156612725</v>
      </c>
      <c r="W65" s="29">
        <f t="shared" si="43"/>
        <v>413634.34156897338</v>
      </c>
      <c r="X65" s="29">
        <f t="shared" si="36"/>
        <v>2242338.146967615</v>
      </c>
      <c r="Y65" s="35">
        <f t="shared" si="44"/>
        <v>23.963097172577012</v>
      </c>
      <c r="Z65" s="36">
        <f t="shared" si="45"/>
        <v>7.5800724291495172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v>9011</v>
      </c>
      <c r="E66" s="49">
        <v>57</v>
      </c>
      <c r="F66" s="3">
        <f t="shared" si="37"/>
        <v>6.3256020419487297E-3</v>
      </c>
      <c r="G66" s="2">
        <v>0.5</v>
      </c>
      <c r="H66" s="3">
        <f t="shared" si="38"/>
        <v>3.1135631179330315E-2</v>
      </c>
      <c r="I66" s="3">
        <f t="shared" si="39"/>
        <v>0.96886436882066973</v>
      </c>
      <c r="J66" s="5">
        <f t="shared" si="46"/>
        <v>90322.781520376069</v>
      </c>
      <c r="K66" s="5">
        <f t="shared" si="40"/>
        <v>2812.2568125096609</v>
      </c>
      <c r="L66" s="5">
        <f t="shared" si="41"/>
        <v>444583.26557060622</v>
      </c>
      <c r="M66" s="5">
        <f t="shared" si="32"/>
        <v>2491897.1325193038</v>
      </c>
      <c r="N66" s="33">
        <f t="shared" si="42"/>
        <v>27.588799753217881</v>
      </c>
      <c r="O66" s="4"/>
      <c r="Q66" s="27" t="s">
        <v>58</v>
      </c>
      <c r="R66" s="29">
        <f t="shared" si="33"/>
        <v>90322.781520376069</v>
      </c>
      <c r="S66" s="29">
        <f t="shared" si="34"/>
        <v>444583.26557060622</v>
      </c>
      <c r="T66" s="35">
        <f t="shared" si="35"/>
        <v>27.588799753217881</v>
      </c>
      <c r="U66" s="42">
        <v>0.86438699185239576</v>
      </c>
      <c r="V66" s="43">
        <f t="shared" si="47"/>
        <v>0.13561300814760424</v>
      </c>
      <c r="W66" s="29">
        <f t="shared" si="43"/>
        <v>384291.99155449111</v>
      </c>
      <c r="X66" s="29">
        <f t="shared" si="36"/>
        <v>1828703.8053986416</v>
      </c>
      <c r="Y66" s="35">
        <f t="shared" si="44"/>
        <v>20.246318532452428</v>
      </c>
      <c r="Z66" s="36">
        <f t="shared" si="45"/>
        <v>7.3424812207654533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v>6833</v>
      </c>
      <c r="E67" s="49">
        <v>65</v>
      </c>
      <c r="F67" s="3">
        <f t="shared" si="37"/>
        <v>9.5126591541050791E-3</v>
      </c>
      <c r="G67" s="2">
        <v>0.5</v>
      </c>
      <c r="H67" s="3">
        <f t="shared" si="38"/>
        <v>4.6458437567007377E-2</v>
      </c>
      <c r="I67" s="3">
        <f t="shared" si="39"/>
        <v>0.9535415624329926</v>
      </c>
      <c r="J67" s="5">
        <f t="shared" si="46"/>
        <v>87510.524707866411</v>
      </c>
      <c r="K67" s="5">
        <f t="shared" si="40"/>
        <v>4065.6022485964681</v>
      </c>
      <c r="L67" s="5">
        <f t="shared" si="41"/>
        <v>427388.61791784089</v>
      </c>
      <c r="M67" s="5">
        <f t="shared" si="32"/>
        <v>2047313.8669486975</v>
      </c>
      <c r="N67" s="33">
        <f t="shared" si="42"/>
        <v>23.395058751883617</v>
      </c>
      <c r="O67" s="4"/>
      <c r="Q67" s="27" t="s">
        <v>60</v>
      </c>
      <c r="R67" s="29">
        <f t="shared" si="33"/>
        <v>87510.524707866411</v>
      </c>
      <c r="S67" s="29">
        <f t="shared" si="34"/>
        <v>427388.61791784089</v>
      </c>
      <c r="T67" s="35">
        <f t="shared" si="35"/>
        <v>23.395058751883617</v>
      </c>
      <c r="U67" s="42">
        <v>0.82345390469096191</v>
      </c>
      <c r="V67" s="43">
        <f t="shared" si="47"/>
        <v>0.17654609530903809</v>
      </c>
      <c r="W67" s="29">
        <f t="shared" si="43"/>
        <v>351934.82624491968</v>
      </c>
      <c r="X67" s="29">
        <f t="shared" si="36"/>
        <v>1444411.8138441504</v>
      </c>
      <c r="Y67" s="35">
        <f t="shared" si="44"/>
        <v>16.505578256626666</v>
      </c>
      <c r="Z67" s="36">
        <f t="shared" si="45"/>
        <v>6.8894804952569508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v>5153</v>
      </c>
      <c r="E68" s="49">
        <v>74</v>
      </c>
      <c r="F68" s="3">
        <f t="shared" si="37"/>
        <v>1.4360566660197943E-2</v>
      </c>
      <c r="G68" s="2">
        <v>0.5</v>
      </c>
      <c r="H68" s="3">
        <f t="shared" si="38"/>
        <v>6.9314349943799175E-2</v>
      </c>
      <c r="I68" s="3">
        <f t="shared" si="39"/>
        <v>0.93068565005620085</v>
      </c>
      <c r="J68" s="5">
        <f t="shared" si="46"/>
        <v>83444.922459269947</v>
      </c>
      <c r="K68" s="5">
        <f t="shared" si="40"/>
        <v>5783.930556375024</v>
      </c>
      <c r="L68" s="5">
        <f t="shared" si="41"/>
        <v>402764.78590541217</v>
      </c>
      <c r="M68" s="5">
        <f t="shared" si="32"/>
        <v>1619925.2490308566</v>
      </c>
      <c r="N68" s="33">
        <f t="shared" si="42"/>
        <v>19.413107488014667</v>
      </c>
      <c r="O68" s="4"/>
      <c r="Q68" s="27" t="s">
        <v>62</v>
      </c>
      <c r="R68" s="29">
        <f t="shared" si="33"/>
        <v>83444.922459269947</v>
      </c>
      <c r="S68" s="29">
        <f t="shared" si="34"/>
        <v>402764.78590541217</v>
      </c>
      <c r="T68" s="35">
        <f t="shared" si="35"/>
        <v>19.413107488014667</v>
      </c>
      <c r="U68" s="42">
        <v>0.7557222850963411</v>
      </c>
      <c r="V68" s="43">
        <f t="shared" si="47"/>
        <v>0.2442777149036589</v>
      </c>
      <c r="W68" s="29">
        <f t="shared" si="43"/>
        <v>304378.32436077669</v>
      </c>
      <c r="X68" s="29">
        <f t="shared" si="36"/>
        <v>1092476.9875992308</v>
      </c>
      <c r="Y68" s="35">
        <f t="shared" si="44"/>
        <v>13.092192495384923</v>
      </c>
      <c r="Z68" s="36">
        <f t="shared" si="45"/>
        <v>6.3209149926297439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v>3514</v>
      </c>
      <c r="E69" s="49">
        <v>102</v>
      </c>
      <c r="F69" s="3">
        <f t="shared" si="37"/>
        <v>2.9026750142287991E-2</v>
      </c>
      <c r="G69" s="2">
        <v>0.5</v>
      </c>
      <c r="H69" s="3">
        <f t="shared" si="38"/>
        <v>0.13531440700451047</v>
      </c>
      <c r="I69" s="3">
        <f t="shared" si="39"/>
        <v>0.86468559299548953</v>
      </c>
      <c r="J69" s="5">
        <f t="shared" si="46"/>
        <v>77660.991902894923</v>
      </c>
      <c r="K69" s="5">
        <f t="shared" si="40"/>
        <v>10508.651066722316</v>
      </c>
      <c r="L69" s="5">
        <f t="shared" si="41"/>
        <v>362033.3318476688</v>
      </c>
      <c r="M69" s="5">
        <f t="shared" si="32"/>
        <v>1217160.4631254445</v>
      </c>
      <c r="N69" s="33">
        <f t="shared" si="42"/>
        <v>15.672739084344261</v>
      </c>
      <c r="O69" s="4"/>
      <c r="Q69" s="27" t="s">
        <v>64</v>
      </c>
      <c r="R69" s="29">
        <f t="shared" si="33"/>
        <v>77660.991902894923</v>
      </c>
      <c r="S69" s="29">
        <f t="shared" si="34"/>
        <v>362033.3318476688</v>
      </c>
      <c r="T69" s="35">
        <f t="shared" si="35"/>
        <v>15.672739084344261</v>
      </c>
      <c r="U69" s="42">
        <v>0.69850988448397933</v>
      </c>
      <c r="V69" s="43">
        <f t="shared" si="47"/>
        <v>0.30149011551602067</v>
      </c>
      <c r="W69" s="29">
        <f t="shared" si="43"/>
        <v>252883.86080826528</v>
      </c>
      <c r="X69" s="29">
        <f t="shared" si="36"/>
        <v>788098.66323845414</v>
      </c>
      <c r="Y69" s="35">
        <f t="shared" si="44"/>
        <v>10.147934554117853</v>
      </c>
      <c r="Z69" s="36">
        <f t="shared" si="45"/>
        <v>5.5248045302264082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v>2413</v>
      </c>
      <c r="E70" s="49">
        <v>97</v>
      </c>
      <c r="F70" s="3">
        <f t="shared" si="37"/>
        <v>4.0198922503108164E-2</v>
      </c>
      <c r="G70" s="2">
        <v>0.5</v>
      </c>
      <c r="H70" s="3">
        <f t="shared" si="38"/>
        <v>0.18263980418000378</v>
      </c>
      <c r="I70" s="3">
        <f t="shared" si="39"/>
        <v>0.81736019581999619</v>
      </c>
      <c r="J70" s="5">
        <f t="shared" si="46"/>
        <v>67152.340836172603</v>
      </c>
      <c r="K70" s="5">
        <f t="shared" si="40"/>
        <v>12264.690380547436</v>
      </c>
      <c r="L70" s="5">
        <f t="shared" si="41"/>
        <v>305099.97822949442</v>
      </c>
      <c r="M70" s="5">
        <f t="shared" si="32"/>
        <v>855127.13127777574</v>
      </c>
      <c r="N70" s="33">
        <f t="shared" si="42"/>
        <v>12.734137345472085</v>
      </c>
      <c r="O70" s="4"/>
      <c r="Q70" s="27" t="s">
        <v>66</v>
      </c>
      <c r="R70" s="29">
        <f t="shared" si="33"/>
        <v>67152.340836172603</v>
      </c>
      <c r="S70" s="29">
        <f t="shared" si="34"/>
        <v>305099.97822949442</v>
      </c>
      <c r="T70" s="35">
        <f t="shared" si="35"/>
        <v>12.734137345472085</v>
      </c>
      <c r="U70" s="42">
        <v>0.67065690345363116</v>
      </c>
      <c r="V70" s="43">
        <f t="shared" si="47"/>
        <v>0.32934309654636884</v>
      </c>
      <c r="W70" s="29">
        <f t="shared" si="43"/>
        <v>204617.40664316301</v>
      </c>
      <c r="X70" s="29">
        <f t="shared" si="36"/>
        <v>535214.80243018887</v>
      </c>
      <c r="Y70" s="35">
        <f t="shared" si="44"/>
        <v>7.9701585345463863</v>
      </c>
      <c r="Z70" s="36">
        <f t="shared" si="45"/>
        <v>4.7639788109256989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v>1358</v>
      </c>
      <c r="E71" s="49">
        <v>96</v>
      </c>
      <c r="F71" s="3">
        <f t="shared" si="37"/>
        <v>7.0692194403534608E-2</v>
      </c>
      <c r="G71" s="2">
        <v>0.5</v>
      </c>
      <c r="H71" s="3">
        <f t="shared" si="38"/>
        <v>0.30037546933667081</v>
      </c>
      <c r="I71" s="3">
        <f t="shared" si="39"/>
        <v>0.69962453066332919</v>
      </c>
      <c r="J71" s="5">
        <f t="shared" si="46"/>
        <v>54887.650455625168</v>
      </c>
      <c r="K71" s="5">
        <f t="shared" si="40"/>
        <v>16486.903766395542</v>
      </c>
      <c r="L71" s="5">
        <f t="shared" si="41"/>
        <v>233220.99286213695</v>
      </c>
      <c r="M71" s="5">
        <f>L71+M72</f>
        <v>550027.15304828133</v>
      </c>
      <c r="N71" s="33">
        <f t="shared" si="42"/>
        <v>10.020963704630788</v>
      </c>
      <c r="O71" s="4"/>
      <c r="Q71" s="27" t="s">
        <v>68</v>
      </c>
      <c r="R71" s="29">
        <f t="shared" si="33"/>
        <v>54887.650455625168</v>
      </c>
      <c r="S71" s="29">
        <f t="shared" si="34"/>
        <v>233220.99286213695</v>
      </c>
      <c r="T71" s="35">
        <f t="shared" si="35"/>
        <v>10.020963704630788</v>
      </c>
      <c r="U71" s="42">
        <v>0.63527807449444496</v>
      </c>
      <c r="V71" s="43">
        <f t="shared" si="47"/>
        <v>0.36472192550555504</v>
      </c>
      <c r="W71" s="29">
        <f t="shared" si="43"/>
        <v>148160.18327714104</v>
      </c>
      <c r="X71" s="29">
        <f>X72+W71</f>
        <v>330597.39578702586</v>
      </c>
      <c r="Y71" s="35">
        <f t="shared" si="44"/>
        <v>6.0231653758672508</v>
      </c>
      <c r="Z71" s="36">
        <f t="shared" si="45"/>
        <v>3.9977983287635368</v>
      </c>
    </row>
    <row r="72" spans="1:26" s="2" customFormat="1" ht="13.2">
      <c r="A72" s="12">
        <v>19</v>
      </c>
      <c r="B72" s="13" t="s">
        <v>69</v>
      </c>
      <c r="C72" s="12"/>
      <c r="D72" s="50">
        <v>1089</v>
      </c>
      <c r="E72" s="50">
        <v>132</v>
      </c>
      <c r="F72" s="17">
        <f t="shared" si="37"/>
        <v>0.12121212121212122</v>
      </c>
      <c r="G72" s="12"/>
      <c r="H72" s="17">
        <v>1</v>
      </c>
      <c r="I72" s="17">
        <f t="shared" si="39"/>
        <v>0</v>
      </c>
      <c r="J72" s="21">
        <f t="shared" si="46"/>
        <v>38400.746689229622</v>
      </c>
      <c r="K72" s="21">
        <f t="shared" si="40"/>
        <v>38400.746689229622</v>
      </c>
      <c r="L72" s="21">
        <f>K72/F72</f>
        <v>316806.16018614435</v>
      </c>
      <c r="M72" s="21">
        <f>L72</f>
        <v>316806.16018614435</v>
      </c>
      <c r="N72" s="34">
        <f t="shared" si="42"/>
        <v>8.25</v>
      </c>
      <c r="O72" s="4"/>
      <c r="Q72" s="30" t="s">
        <v>69</v>
      </c>
      <c r="R72" s="31">
        <f t="shared" si="33"/>
        <v>38400.746689229622</v>
      </c>
      <c r="S72" s="31">
        <f t="shared" si="34"/>
        <v>316806.16018614435</v>
      </c>
      <c r="T72" s="38">
        <f t="shared" si="35"/>
        <v>8.25</v>
      </c>
      <c r="U72" s="44">
        <v>0.57586384179742911</v>
      </c>
      <c r="V72" s="45">
        <f t="shared" si="47"/>
        <v>0.42413615820257089</v>
      </c>
      <c r="W72" s="31">
        <f t="shared" si="43"/>
        <v>182437.21250988482</v>
      </c>
      <c r="X72" s="31">
        <f>W72</f>
        <v>182437.21250988482</v>
      </c>
      <c r="Y72" s="38">
        <f t="shared" si="44"/>
        <v>4.7508766948287899</v>
      </c>
      <c r="Z72" s="37">
        <f t="shared" si="45"/>
        <v>3.4991233051712101</v>
      </c>
    </row>
    <row r="73" spans="1:26" s="2" customFormat="1" ht="13.2">
      <c r="B73" s="2" t="s">
        <v>70</v>
      </c>
      <c r="D73" s="25">
        <f>SUM(D54:D72)</f>
        <v>108961</v>
      </c>
      <c r="E73" s="25">
        <f>SUM(E54:E72)</f>
        <v>793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75.136228870413319</v>
      </c>
      <c r="F78" s="55">
        <f>$Y$4</f>
        <v>67.824198979209882</v>
      </c>
      <c r="G78" s="55">
        <f>E78-F78</f>
        <v>7.3120298912034372</v>
      </c>
    </row>
    <row r="79" spans="1:26" s="52" customFormat="1" ht="17.399999999999999">
      <c r="C79" s="53" t="s">
        <v>85</v>
      </c>
      <c r="D79" s="54">
        <v>0</v>
      </c>
      <c r="E79" s="55">
        <f>$N$29</f>
        <v>82.210620806232143</v>
      </c>
      <c r="F79" s="55">
        <f>$Y$29</f>
        <v>72.242066512147261</v>
      </c>
      <c r="G79" s="55">
        <f t="shared" ref="G79:G80" si="48">E79-F79</f>
        <v>9.9685542940848819</v>
      </c>
    </row>
    <row r="80" spans="1:26" s="52" customFormat="1" ht="17.399999999999999">
      <c r="C80" s="53" t="s">
        <v>86</v>
      </c>
      <c r="D80" s="54">
        <v>0</v>
      </c>
      <c r="E80" s="55">
        <f>$N$54</f>
        <v>78.575037181431284</v>
      </c>
      <c r="F80" s="55">
        <f>$Y$54</f>
        <v>69.230800486063529</v>
      </c>
      <c r="G80" s="55">
        <f t="shared" si="48"/>
        <v>9.3442366953677549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A28CD-F160-45FD-A0FB-83BA868E93AC}">
  <dimension ref="A1:Z80"/>
  <sheetViews>
    <sheetView tabSelected="1" topLeftCell="A46" workbookViewId="0">
      <selection activeCell="D54" sqref="D54:E72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6" t="s">
        <v>87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Q1" s="64" t="s">
        <v>90</v>
      </c>
      <c r="R1" s="65"/>
      <c r="S1" s="65"/>
      <c r="T1" s="65"/>
      <c r="U1" s="65"/>
      <c r="V1" s="65"/>
      <c r="W1" s="65"/>
      <c r="X1" s="65"/>
      <c r="Y1" s="65"/>
      <c r="Z1" s="66"/>
    </row>
    <row r="2" spans="1:26" s="9" customFormat="1" ht="35.549999999999997" customHeight="1">
      <c r="A2" s="7"/>
      <c r="B2" s="71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68" t="s">
        <v>15</v>
      </c>
      <c r="V2" s="68" t="s">
        <v>16</v>
      </c>
      <c r="W2" s="74" t="s">
        <v>17</v>
      </c>
      <c r="X2" s="74" t="s">
        <v>18</v>
      </c>
      <c r="Y2" s="75" t="s">
        <v>19</v>
      </c>
      <c r="Z2" s="75" t="s">
        <v>20</v>
      </c>
    </row>
    <row r="3" spans="1:26" s="10" customFormat="1" ht="23.25" customHeight="1" thickBot="1">
      <c r="B3" s="72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8"/>
      <c r="V3" s="68"/>
      <c r="W3" s="74"/>
      <c r="X3" s="74"/>
      <c r="Y3" s="75"/>
      <c r="Z3" s="75"/>
    </row>
    <row r="4" spans="1:26" s="2" customFormat="1" ht="15.6">
      <c r="A4" s="2">
        <v>1</v>
      </c>
      <c r="B4" s="1">
        <v>0</v>
      </c>
      <c r="C4" s="1">
        <v>1</v>
      </c>
      <c r="D4" s="61">
        <v>349</v>
      </c>
      <c r="E4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7559981.5301727867</v>
      </c>
      <c r="N4" s="32">
        <f>M4/J4</f>
        <v>75.599815301727872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75.599815301727872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6819862.9258090109</v>
      </c>
      <c r="Y4" s="40">
        <f>X4/R4</f>
        <v>68.198629258090108</v>
      </c>
      <c r="Z4" s="36">
        <f>T4-Y4</f>
        <v>7.4011860436377646</v>
      </c>
    </row>
    <row r="5" spans="1:26" s="2" customFormat="1" ht="15.6">
      <c r="A5" s="2">
        <v>2</v>
      </c>
      <c r="B5" s="1" t="s">
        <v>35</v>
      </c>
      <c r="C5" s="1">
        <v>4</v>
      </c>
      <c r="D5" s="62">
        <v>1746</v>
      </c>
      <c r="E5">
        <v>2</v>
      </c>
      <c r="F5" s="3">
        <f t="shared" ref="F5:F22" si="5">E5/D5</f>
        <v>1.145475372279496E-3</v>
      </c>
      <c r="G5" s="2">
        <v>0.4</v>
      </c>
      <c r="H5" s="3">
        <f t="shared" ref="H5:H21" si="6">C5*F5/(1+(1-G5)*C5*F5)</f>
        <v>4.5693397304089559E-3</v>
      </c>
      <c r="I5" s="3">
        <f t="shared" ref="I5:I22" si="7">1-H5</f>
        <v>0.99543066026959104</v>
      </c>
      <c r="J5" s="5">
        <f>I4*J4</f>
        <v>100000</v>
      </c>
      <c r="K5" s="5">
        <f t="shared" ref="K5:K22" si="8">J5*H5</f>
        <v>456.93397304089558</v>
      </c>
      <c r="L5" s="5">
        <f t="shared" ref="L5:L21" si="9">C5*(J6+G5*K5)</f>
        <v>398903.35846470186</v>
      </c>
      <c r="M5" s="5">
        <f t="shared" si="0"/>
        <v>7459981.5301727867</v>
      </c>
      <c r="N5" s="33">
        <f t="shared" ref="N5:N22" si="10">M5/J5</f>
        <v>74.599815301727872</v>
      </c>
      <c r="O5" s="4"/>
      <c r="Q5" s="27" t="s">
        <v>36</v>
      </c>
      <c r="R5" s="29">
        <f t="shared" si="1"/>
        <v>100000</v>
      </c>
      <c r="S5" s="29">
        <f t="shared" si="2"/>
        <v>398903.35846470186</v>
      </c>
      <c r="T5" s="35">
        <f t="shared" si="3"/>
        <v>74.599815301727872</v>
      </c>
      <c r="U5" s="42">
        <v>0.96680194174873568</v>
      </c>
      <c r="V5" s="43">
        <f>1-U5</f>
        <v>3.3198058251264317E-2</v>
      </c>
      <c r="W5" s="29">
        <f t="shared" ref="W5:W22" si="11">S5*U5</f>
        <v>385660.54153376573</v>
      </c>
      <c r="X5" s="29">
        <f t="shared" si="4"/>
        <v>6723182.7316341372</v>
      </c>
      <c r="Y5" s="35">
        <f t="shared" ref="Y5:Y22" si="12">X5/R5</f>
        <v>67.231827316341366</v>
      </c>
      <c r="Z5" s="36">
        <f t="shared" ref="Z5:Z22" si="13">T5-Y5</f>
        <v>7.367987985386506</v>
      </c>
    </row>
    <row r="6" spans="1:26" s="2" customFormat="1" ht="15.6">
      <c r="A6" s="2">
        <v>3</v>
      </c>
      <c r="B6" s="1" t="s">
        <v>37</v>
      </c>
      <c r="C6" s="1">
        <v>5</v>
      </c>
      <c r="D6" s="62">
        <v>2692</v>
      </c>
      <c r="E6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99543.066026959103</v>
      </c>
      <c r="K6" s="5">
        <f t="shared" si="8"/>
        <v>0</v>
      </c>
      <c r="L6" s="5">
        <f t="shared" si="9"/>
        <v>497715.33013479551</v>
      </c>
      <c r="M6" s="5">
        <f t="shared" si="0"/>
        <v>7061078.1717080846</v>
      </c>
      <c r="N6" s="33">
        <f t="shared" si="10"/>
        <v>70.934907407772059</v>
      </c>
      <c r="O6" s="4"/>
      <c r="Q6" s="27" t="s">
        <v>38</v>
      </c>
      <c r="R6" s="29">
        <f t="shared" si="1"/>
        <v>99543.066026959103</v>
      </c>
      <c r="S6" s="29">
        <f t="shared" si="2"/>
        <v>497715.33013479551</v>
      </c>
      <c r="T6" s="35">
        <f t="shared" si="3"/>
        <v>70.934907407772059</v>
      </c>
      <c r="U6" s="42">
        <v>0.96680194174873568</v>
      </c>
      <c r="V6" s="43">
        <f>1-U6</f>
        <v>3.3198058251264317E-2</v>
      </c>
      <c r="W6" s="29">
        <f t="shared" si="11"/>
        <v>481192.1476124333</v>
      </c>
      <c r="X6" s="29">
        <f t="shared" si="4"/>
        <v>6337522.1901003718</v>
      </c>
      <c r="Y6" s="35">
        <f t="shared" si="12"/>
        <v>63.666134097014755</v>
      </c>
      <c r="Z6" s="36">
        <f t="shared" si="13"/>
        <v>7.2687733107573038</v>
      </c>
    </row>
    <row r="7" spans="1:26" s="2" customFormat="1" ht="15.6">
      <c r="A7" s="2">
        <v>4</v>
      </c>
      <c r="B7" s="1" t="s">
        <v>39</v>
      </c>
      <c r="C7" s="1">
        <v>5</v>
      </c>
      <c r="D7" s="62">
        <v>3284</v>
      </c>
      <c r="E7">
        <v>3</v>
      </c>
      <c r="F7" s="3">
        <f t="shared" si="5"/>
        <v>9.1352009744214368E-4</v>
      </c>
      <c r="G7" s="2">
        <v>0.5</v>
      </c>
      <c r="H7" s="3">
        <f t="shared" si="6"/>
        <v>4.5571927692541394E-3</v>
      </c>
      <c r="I7" s="3">
        <f t="shared" si="7"/>
        <v>0.99544280723074585</v>
      </c>
      <c r="J7" s="5">
        <f t="shared" si="14"/>
        <v>99543.066026959103</v>
      </c>
      <c r="K7" s="5">
        <f t="shared" si="8"/>
        <v>453.63694072744539</v>
      </c>
      <c r="L7" s="5">
        <f t="shared" si="9"/>
        <v>496581.23778297688</v>
      </c>
      <c r="M7" s="5">
        <f t="shared" si="0"/>
        <v>6563362.8415732887</v>
      </c>
      <c r="N7" s="33">
        <f t="shared" si="10"/>
        <v>65.934907407772059</v>
      </c>
      <c r="O7" s="4"/>
      <c r="Q7" s="27" t="s">
        <v>40</v>
      </c>
      <c r="R7" s="29">
        <f t="shared" si="1"/>
        <v>99543.066026959103</v>
      </c>
      <c r="S7" s="29">
        <f t="shared" si="2"/>
        <v>496581.23778297688</v>
      </c>
      <c r="T7" s="35">
        <f t="shared" si="3"/>
        <v>65.934907407772059</v>
      </c>
      <c r="U7" s="42">
        <v>0.96680194174873568</v>
      </c>
      <c r="V7" s="43">
        <f>1-U7</f>
        <v>3.3198058251264317E-2</v>
      </c>
      <c r="W7" s="29">
        <f t="shared" si="11"/>
        <v>480095.70492457267</v>
      </c>
      <c r="X7" s="29">
        <f t="shared" si="4"/>
        <v>5856330.0424879389</v>
      </c>
      <c r="Y7" s="35">
        <f t="shared" si="12"/>
        <v>58.832124388271076</v>
      </c>
      <c r="Z7" s="36">
        <f t="shared" si="13"/>
        <v>7.1027830195009827</v>
      </c>
    </row>
    <row r="8" spans="1:26" s="2" customFormat="1" ht="15.6">
      <c r="A8" s="2">
        <v>5</v>
      </c>
      <c r="B8" s="1" t="s">
        <v>41</v>
      </c>
      <c r="C8" s="1">
        <v>5</v>
      </c>
      <c r="D8" s="62">
        <v>3355</v>
      </c>
      <c r="E8">
        <v>3</v>
      </c>
      <c r="F8" s="3">
        <f t="shared" si="5"/>
        <v>8.9418777943368107E-4</v>
      </c>
      <c r="G8" s="2">
        <v>0.5</v>
      </c>
      <c r="H8" s="3">
        <f t="shared" si="6"/>
        <v>4.4609665427509295E-3</v>
      </c>
      <c r="I8" s="3">
        <f t="shared" si="7"/>
        <v>0.99553903345724903</v>
      </c>
      <c r="J8" s="5">
        <f t="shared" si="14"/>
        <v>99089.429086231656</v>
      </c>
      <c r="K8" s="5">
        <f t="shared" si="8"/>
        <v>442.03462789397025</v>
      </c>
      <c r="L8" s="5">
        <f t="shared" si="9"/>
        <v>494342.05886142334</v>
      </c>
      <c r="M8" s="5">
        <f t="shared" si="0"/>
        <v>6066781.6037903121</v>
      </c>
      <c r="N8" s="33">
        <f t="shared" si="10"/>
        <v>61.225315956869139</v>
      </c>
      <c r="O8" s="4"/>
      <c r="Q8" s="27" t="s">
        <v>42</v>
      </c>
      <c r="R8" s="29">
        <f t="shared" si="1"/>
        <v>99089.429086231656</v>
      </c>
      <c r="S8" s="29">
        <f t="shared" si="2"/>
        <v>494342.05886142334</v>
      </c>
      <c r="T8" s="35">
        <f t="shared" si="3"/>
        <v>61.225315956869139</v>
      </c>
      <c r="U8" s="42">
        <v>0.96680194174873568</v>
      </c>
      <c r="V8" s="43">
        <f>1-U8</f>
        <v>3.3198058251264317E-2</v>
      </c>
      <c r="W8" s="29">
        <f t="shared" si="11"/>
        <v>477930.86239529186</v>
      </c>
      <c r="X8" s="29">
        <f t="shared" si="4"/>
        <v>5376234.3375633666</v>
      </c>
      <c r="Y8" s="35">
        <f t="shared" si="12"/>
        <v>54.256386247666725</v>
      </c>
      <c r="Z8" s="36">
        <f t="shared" si="13"/>
        <v>6.9689297092024134</v>
      </c>
    </row>
    <row r="9" spans="1:26" s="2" customFormat="1" ht="15.6">
      <c r="A9" s="2">
        <v>6</v>
      </c>
      <c r="B9" s="1" t="s">
        <v>43</v>
      </c>
      <c r="C9" s="1">
        <v>5</v>
      </c>
      <c r="D9" s="62">
        <v>3344</v>
      </c>
      <c r="E9">
        <v>3</v>
      </c>
      <c r="F9" s="3">
        <f t="shared" si="5"/>
        <v>8.9712918660287083E-4</v>
      </c>
      <c r="G9" s="2">
        <v>0.5</v>
      </c>
      <c r="H9" s="3">
        <f t="shared" si="6"/>
        <v>4.4756079367447412E-3</v>
      </c>
      <c r="I9" s="3">
        <f t="shared" si="7"/>
        <v>0.99552439206325527</v>
      </c>
      <c r="J9" s="5">
        <f t="shared" si="14"/>
        <v>98647.394458337687</v>
      </c>
      <c r="K9" s="5">
        <f t="shared" si="8"/>
        <v>441.50706157692537</v>
      </c>
      <c r="L9" s="5">
        <f t="shared" si="9"/>
        <v>492133.20463774615</v>
      </c>
      <c r="M9" s="5">
        <f t="shared" si="0"/>
        <v>5572439.5449288888</v>
      </c>
      <c r="N9" s="33">
        <f t="shared" si="10"/>
        <v>56.488461510073932</v>
      </c>
      <c r="O9" s="4"/>
      <c r="Q9" s="27" t="s">
        <v>44</v>
      </c>
      <c r="R9" s="29">
        <f t="shared" si="1"/>
        <v>98647.394458337687</v>
      </c>
      <c r="S9" s="29">
        <f t="shared" si="2"/>
        <v>492133.20463774615</v>
      </c>
      <c r="T9" s="35">
        <f t="shared" si="3"/>
        <v>56.488461510073932</v>
      </c>
      <c r="U9" s="42">
        <v>0.9555940589531835</v>
      </c>
      <c r="V9" s="43">
        <f t="shared" ref="V9:V22" si="15">1-U9</f>
        <v>4.4405941046816499E-2</v>
      </c>
      <c r="W9" s="29">
        <f t="shared" si="11"/>
        <v>470279.56656542153</v>
      </c>
      <c r="X9" s="29">
        <f t="shared" si="4"/>
        <v>4898303.4751680745</v>
      </c>
      <c r="Y9" s="35">
        <f t="shared" si="12"/>
        <v>49.654666522761559</v>
      </c>
      <c r="Z9" s="36">
        <f t="shared" si="13"/>
        <v>6.8337949873123733</v>
      </c>
    </row>
    <row r="10" spans="1:26" s="2" customFormat="1" ht="15.6">
      <c r="A10" s="2">
        <v>7</v>
      </c>
      <c r="B10" s="1" t="s">
        <v>45</v>
      </c>
      <c r="C10" s="1">
        <v>5</v>
      </c>
      <c r="D10" s="62">
        <v>4062</v>
      </c>
      <c r="E10">
        <v>6</v>
      </c>
      <c r="F10" s="3">
        <f t="shared" si="5"/>
        <v>1.4771048744460858E-3</v>
      </c>
      <c r="G10" s="2">
        <v>0.5</v>
      </c>
      <c r="H10" s="3">
        <f t="shared" si="6"/>
        <v>7.3583517292126572E-3</v>
      </c>
      <c r="I10" s="3">
        <f t="shared" si="7"/>
        <v>0.99264164827078738</v>
      </c>
      <c r="J10" s="5">
        <f t="shared" si="14"/>
        <v>98205.887396760765</v>
      </c>
      <c r="K10" s="5">
        <f t="shared" si="8"/>
        <v>722.6334613448181</v>
      </c>
      <c r="L10" s="5">
        <f t="shared" si="9"/>
        <v>489222.85333044181</v>
      </c>
      <c r="M10" s="5">
        <f t="shared" si="0"/>
        <v>5080306.3402911425</v>
      </c>
      <c r="N10" s="33">
        <f t="shared" si="10"/>
        <v>51.73117900524884</v>
      </c>
      <c r="O10" s="4"/>
      <c r="Q10" s="27" t="s">
        <v>46</v>
      </c>
      <c r="R10" s="29">
        <f t="shared" si="1"/>
        <v>98205.887396760765</v>
      </c>
      <c r="S10" s="29">
        <f t="shared" si="2"/>
        <v>489222.85333044181</v>
      </c>
      <c r="T10" s="35">
        <f t="shared" si="3"/>
        <v>51.73117900524884</v>
      </c>
      <c r="U10" s="42">
        <v>0.96363095511775332</v>
      </c>
      <c r="V10" s="43">
        <f t="shared" si="15"/>
        <v>3.6369044882246682E-2</v>
      </c>
      <c r="W10" s="29">
        <f t="shared" si="11"/>
        <v>471430.28542024619</v>
      </c>
      <c r="X10" s="29">
        <f t="shared" si="4"/>
        <v>4428023.9086026531</v>
      </c>
      <c r="Y10" s="35">
        <f t="shared" si="12"/>
        <v>45.089189925172526</v>
      </c>
      <c r="Z10" s="36">
        <f t="shared" si="13"/>
        <v>6.6419890800763142</v>
      </c>
    </row>
    <row r="11" spans="1:26" s="2" customFormat="1" ht="15.6">
      <c r="A11" s="2">
        <v>8</v>
      </c>
      <c r="B11" s="1" t="s">
        <v>47</v>
      </c>
      <c r="C11" s="1">
        <v>5</v>
      </c>
      <c r="D11" s="62">
        <v>4138</v>
      </c>
      <c r="E11">
        <v>6</v>
      </c>
      <c r="F11" s="3">
        <f t="shared" si="5"/>
        <v>1.4499758337361043E-3</v>
      </c>
      <c r="G11" s="2">
        <v>0.5</v>
      </c>
      <c r="H11" s="3">
        <f t="shared" si="6"/>
        <v>7.2236937153864677E-3</v>
      </c>
      <c r="I11" s="3">
        <f t="shared" si="7"/>
        <v>0.99277630628461355</v>
      </c>
      <c r="J11" s="5">
        <f t="shared" si="14"/>
        <v>97483.253935415953</v>
      </c>
      <c r="K11" s="5">
        <f t="shared" si="8"/>
        <v>704.18916880868733</v>
      </c>
      <c r="L11" s="5">
        <f t="shared" si="9"/>
        <v>485655.79675505805</v>
      </c>
      <c r="M11" s="5">
        <f t="shared" si="0"/>
        <v>4591083.4869607007</v>
      </c>
      <c r="N11" s="33">
        <f t="shared" si="10"/>
        <v>47.096124735458247</v>
      </c>
      <c r="O11" s="4"/>
      <c r="Q11" s="27" t="s">
        <v>48</v>
      </c>
      <c r="R11" s="29">
        <f t="shared" si="1"/>
        <v>97483.253935415953</v>
      </c>
      <c r="S11" s="29">
        <f t="shared" si="2"/>
        <v>485655.79675505805</v>
      </c>
      <c r="T11" s="35">
        <f t="shared" si="3"/>
        <v>47.096124735458247</v>
      </c>
      <c r="U11" s="42">
        <v>0.96005435016735896</v>
      </c>
      <c r="V11" s="43">
        <f t="shared" si="15"/>
        <v>3.9945649832641039E-2</v>
      </c>
      <c r="W11" s="29">
        <f t="shared" si="11"/>
        <v>466255.9603586882</v>
      </c>
      <c r="X11" s="29">
        <f t="shared" si="4"/>
        <v>3956593.6231824071</v>
      </c>
      <c r="Y11" s="35">
        <f t="shared" si="12"/>
        <v>40.587418489371586</v>
      </c>
      <c r="Z11" s="36">
        <f t="shared" si="13"/>
        <v>6.5087062460866605</v>
      </c>
    </row>
    <row r="12" spans="1:26" s="2" customFormat="1" ht="15.6">
      <c r="A12" s="2">
        <v>9</v>
      </c>
      <c r="B12" s="1" t="s">
        <v>49</v>
      </c>
      <c r="C12" s="1">
        <v>5</v>
      </c>
      <c r="D12" s="62">
        <v>3646</v>
      </c>
      <c r="E12">
        <v>11</v>
      </c>
      <c r="F12" s="3">
        <f t="shared" si="5"/>
        <v>3.0170049369171695E-3</v>
      </c>
      <c r="G12" s="2">
        <v>0.5</v>
      </c>
      <c r="H12" s="3">
        <f t="shared" si="6"/>
        <v>1.4972097454743432E-2</v>
      </c>
      <c r="I12" s="3">
        <f t="shared" si="7"/>
        <v>0.98502790254525652</v>
      </c>
      <c r="J12" s="5">
        <f t="shared" si="14"/>
        <v>96779.064766607262</v>
      </c>
      <c r="K12" s="5">
        <f t="shared" si="8"/>
        <v>1448.9855892645703</v>
      </c>
      <c r="L12" s="5">
        <f t="shared" si="9"/>
        <v>480272.85985987488</v>
      </c>
      <c r="M12" s="5">
        <f t="shared" si="0"/>
        <v>4105427.690205643</v>
      </c>
      <c r="N12" s="33">
        <f t="shared" si="10"/>
        <v>42.420617517913684</v>
      </c>
      <c r="O12" s="4"/>
      <c r="Q12" s="27" t="s">
        <v>50</v>
      </c>
      <c r="R12" s="29">
        <f t="shared" si="1"/>
        <v>96779.064766607262</v>
      </c>
      <c r="S12" s="29">
        <f t="shared" si="2"/>
        <v>480272.85985987488</v>
      </c>
      <c r="T12" s="35">
        <f t="shared" si="3"/>
        <v>42.420617517913684</v>
      </c>
      <c r="U12" s="42">
        <v>0.94127750867207383</v>
      </c>
      <c r="V12" s="43">
        <f t="shared" si="15"/>
        <v>5.8722491327926174E-2</v>
      </c>
      <c r="W12" s="29">
        <f t="shared" si="11"/>
        <v>452070.04101171508</v>
      </c>
      <c r="X12" s="29">
        <f t="shared" si="4"/>
        <v>3490337.662823719</v>
      </c>
      <c r="Y12" s="35">
        <f t="shared" si="12"/>
        <v>36.065007150472361</v>
      </c>
      <c r="Z12" s="36">
        <f t="shared" si="13"/>
        <v>6.3556103674413222</v>
      </c>
    </row>
    <row r="13" spans="1:26" s="2" customFormat="1" ht="15.6">
      <c r="A13" s="2">
        <v>10</v>
      </c>
      <c r="B13" s="1" t="s">
        <v>51</v>
      </c>
      <c r="C13" s="1">
        <v>5</v>
      </c>
      <c r="D13" s="62">
        <v>4055</v>
      </c>
      <c r="E13">
        <v>20</v>
      </c>
      <c r="F13" s="3">
        <f t="shared" si="5"/>
        <v>4.9321824907521579E-3</v>
      </c>
      <c r="G13" s="2">
        <v>0.5</v>
      </c>
      <c r="H13" s="3">
        <f t="shared" si="6"/>
        <v>2.4360535931790498E-2</v>
      </c>
      <c r="I13" s="3">
        <f t="shared" si="7"/>
        <v>0.97563946406820945</v>
      </c>
      <c r="J13" s="5">
        <f t="shared" si="14"/>
        <v>95330.07917734269</v>
      </c>
      <c r="K13" s="5">
        <f t="shared" si="8"/>
        <v>2322.29181918009</v>
      </c>
      <c r="L13" s="5">
        <f t="shared" si="9"/>
        <v>470844.6663387632</v>
      </c>
      <c r="M13" s="5">
        <f t="shared" si="0"/>
        <v>3625154.830345768</v>
      </c>
      <c r="N13" s="33">
        <f t="shared" si="10"/>
        <v>38.027397665346392</v>
      </c>
      <c r="O13" s="4"/>
      <c r="Q13" s="27" t="s">
        <v>52</v>
      </c>
      <c r="R13" s="29">
        <f t="shared" si="1"/>
        <v>95330.07917734269</v>
      </c>
      <c r="S13" s="29">
        <f t="shared" si="2"/>
        <v>470844.6663387632</v>
      </c>
      <c r="T13" s="35">
        <f t="shared" si="3"/>
        <v>38.027397665346392</v>
      </c>
      <c r="U13" s="42">
        <v>0.95386474178345915</v>
      </c>
      <c r="V13" s="43">
        <f t="shared" si="15"/>
        <v>4.6135258216540853E-2</v>
      </c>
      <c r="W13" s="29">
        <f t="shared" si="11"/>
        <v>449122.12607734336</v>
      </c>
      <c r="X13" s="29">
        <f t="shared" si="4"/>
        <v>3038267.6218120037</v>
      </c>
      <c r="Y13" s="35">
        <f t="shared" si="12"/>
        <v>31.871027990650358</v>
      </c>
      <c r="Z13" s="36">
        <f t="shared" si="13"/>
        <v>6.1563696746960339</v>
      </c>
    </row>
    <row r="14" spans="1:26" s="2" customFormat="1" ht="15.6">
      <c r="A14" s="2">
        <v>11</v>
      </c>
      <c r="B14" s="1" t="s">
        <v>53</v>
      </c>
      <c r="C14" s="1">
        <v>5</v>
      </c>
      <c r="D14" s="62">
        <v>4434</v>
      </c>
      <c r="E14">
        <v>22</v>
      </c>
      <c r="F14" s="3">
        <f t="shared" si="5"/>
        <v>4.9616599007668016E-3</v>
      </c>
      <c r="G14" s="2">
        <v>0.5</v>
      </c>
      <c r="H14" s="3">
        <f t="shared" si="6"/>
        <v>2.450434395188238E-2</v>
      </c>
      <c r="I14" s="3">
        <f t="shared" si="7"/>
        <v>0.97549565604811761</v>
      </c>
      <c r="J14" s="5">
        <f t="shared" si="14"/>
        <v>93007.78735816259</v>
      </c>
      <c r="K14" s="5">
        <f t="shared" si="8"/>
        <v>2279.0948116279537</v>
      </c>
      <c r="L14" s="5">
        <f t="shared" si="9"/>
        <v>459341.19976174308</v>
      </c>
      <c r="M14" s="5">
        <f t="shared" si="0"/>
        <v>3154310.1640070048</v>
      </c>
      <c r="N14" s="33">
        <f t="shared" si="10"/>
        <v>33.914473761859412</v>
      </c>
      <c r="O14" s="4"/>
      <c r="Q14" s="27" t="s">
        <v>54</v>
      </c>
      <c r="R14" s="29">
        <f t="shared" si="1"/>
        <v>93007.78735816259</v>
      </c>
      <c r="S14" s="29">
        <f t="shared" si="2"/>
        <v>459341.19976174308</v>
      </c>
      <c r="T14" s="35">
        <f t="shared" si="3"/>
        <v>33.914473761859412</v>
      </c>
      <c r="U14" s="42">
        <v>0.94210046609890041</v>
      </c>
      <c r="V14" s="43">
        <f t="shared" si="15"/>
        <v>5.7899533901099587E-2</v>
      </c>
      <c r="W14" s="29">
        <f t="shared" si="11"/>
        <v>432745.55839396629</v>
      </c>
      <c r="X14" s="29">
        <f t="shared" si="4"/>
        <v>2589145.4957346604</v>
      </c>
      <c r="Y14" s="35">
        <f t="shared" si="12"/>
        <v>27.837943136569315</v>
      </c>
      <c r="Z14" s="36">
        <f t="shared" si="13"/>
        <v>6.076530625290097</v>
      </c>
    </row>
    <row r="15" spans="1:26" s="2" customFormat="1" ht="15.6">
      <c r="A15" s="2">
        <v>12</v>
      </c>
      <c r="B15" s="1" t="s">
        <v>55</v>
      </c>
      <c r="C15" s="1">
        <v>5</v>
      </c>
      <c r="D15" s="62">
        <v>4605</v>
      </c>
      <c r="E15">
        <v>40</v>
      </c>
      <c r="F15" s="3">
        <f t="shared" si="5"/>
        <v>8.6862106406080351E-3</v>
      </c>
      <c r="G15" s="2">
        <v>0.5</v>
      </c>
      <c r="H15" s="3">
        <f t="shared" si="6"/>
        <v>4.2507970244420837E-2</v>
      </c>
      <c r="I15" s="3">
        <f t="shared" si="7"/>
        <v>0.95749202975557912</v>
      </c>
      <c r="J15" s="5">
        <f t="shared" si="14"/>
        <v>90728.692546534628</v>
      </c>
      <c r="K15" s="5">
        <f t="shared" si="8"/>
        <v>3856.6925630833007</v>
      </c>
      <c r="L15" s="5">
        <f t="shared" si="9"/>
        <v>444001.7313249649</v>
      </c>
      <c r="M15" s="5">
        <f t="shared" si="0"/>
        <v>2694968.9642452616</v>
      </c>
      <c r="N15" s="33">
        <f t="shared" si="10"/>
        <v>29.703601899289087</v>
      </c>
      <c r="O15" s="4"/>
      <c r="Q15" s="27" t="s">
        <v>56</v>
      </c>
      <c r="R15" s="29">
        <f t="shared" si="1"/>
        <v>90728.692546534628</v>
      </c>
      <c r="S15" s="29">
        <f t="shared" si="2"/>
        <v>444001.7313249649</v>
      </c>
      <c r="T15" s="35">
        <f t="shared" si="3"/>
        <v>29.703601899289087</v>
      </c>
      <c r="U15" s="42">
        <v>0.91645683631107144</v>
      </c>
      <c r="V15" s="43">
        <f t="shared" si="15"/>
        <v>8.3543163688928557E-2</v>
      </c>
      <c r="W15" s="29">
        <f t="shared" si="11"/>
        <v>406908.42200671567</v>
      </c>
      <c r="X15" s="29">
        <f t="shared" si="4"/>
        <v>2156399.937340694</v>
      </c>
      <c r="Y15" s="35">
        <f t="shared" si="12"/>
        <v>23.767563235132915</v>
      </c>
      <c r="Z15" s="36">
        <f t="shared" si="13"/>
        <v>5.9360386641561718</v>
      </c>
    </row>
    <row r="16" spans="1:26" s="2" customFormat="1" ht="15.6">
      <c r="A16" s="2">
        <v>13</v>
      </c>
      <c r="B16" s="1" t="s">
        <v>57</v>
      </c>
      <c r="C16" s="1">
        <v>5</v>
      </c>
      <c r="D16" s="62">
        <v>4408</v>
      </c>
      <c r="E16">
        <v>38</v>
      </c>
      <c r="F16" s="3">
        <f t="shared" si="5"/>
        <v>8.6206896551724137E-3</v>
      </c>
      <c r="G16" s="2">
        <v>0.5</v>
      </c>
      <c r="H16" s="3">
        <f t="shared" si="6"/>
        <v>4.2194092827004225E-2</v>
      </c>
      <c r="I16" s="3">
        <f t="shared" si="7"/>
        <v>0.95780590717299574</v>
      </c>
      <c r="J16" s="5">
        <f t="shared" si="14"/>
        <v>86871.999983451329</v>
      </c>
      <c r="K16" s="5">
        <f t="shared" si="8"/>
        <v>3665.485231369255</v>
      </c>
      <c r="L16" s="5">
        <f t="shared" si="9"/>
        <v>425196.28683883353</v>
      </c>
      <c r="M16" s="5">
        <f t="shared" si="0"/>
        <v>2250967.2329202965</v>
      </c>
      <c r="N16" s="33">
        <f t="shared" si="10"/>
        <v>25.911308975839098</v>
      </c>
      <c r="O16" s="4"/>
      <c r="Q16" s="27" t="s">
        <v>58</v>
      </c>
      <c r="R16" s="29">
        <f t="shared" si="1"/>
        <v>86871.999983451329</v>
      </c>
      <c r="S16" s="29">
        <f t="shared" si="2"/>
        <v>425196.28683883353</v>
      </c>
      <c r="T16" s="35">
        <f t="shared" si="3"/>
        <v>25.911308975839098</v>
      </c>
      <c r="U16" s="42">
        <v>0.8859396016463057</v>
      </c>
      <c r="V16" s="43">
        <f t="shared" si="15"/>
        <v>0.1140603983536943</v>
      </c>
      <c r="W16" s="29">
        <f t="shared" si="11"/>
        <v>376698.2289834845</v>
      </c>
      <c r="X16" s="29">
        <f t="shared" si="4"/>
        <v>1749491.5153339782</v>
      </c>
      <c r="Y16" s="35">
        <f t="shared" si="12"/>
        <v>20.138727273082782</v>
      </c>
      <c r="Z16" s="36">
        <f t="shared" si="13"/>
        <v>5.772581702756316</v>
      </c>
    </row>
    <row r="17" spans="1:26" s="2" customFormat="1" ht="15.6">
      <c r="A17" s="2">
        <v>14</v>
      </c>
      <c r="B17" s="1" t="s">
        <v>59</v>
      </c>
      <c r="C17" s="1">
        <v>5</v>
      </c>
      <c r="D17" s="62">
        <v>3516</v>
      </c>
      <c r="E17">
        <v>45</v>
      </c>
      <c r="F17" s="3">
        <f t="shared" si="5"/>
        <v>1.2798634812286689E-2</v>
      </c>
      <c r="G17" s="2">
        <v>0.5</v>
      </c>
      <c r="H17" s="3">
        <f t="shared" si="6"/>
        <v>6.2009094667217858E-2</v>
      </c>
      <c r="I17" s="3">
        <f t="shared" si="7"/>
        <v>0.93799090533278218</v>
      </c>
      <c r="J17" s="5">
        <f t="shared" si="14"/>
        <v>83206.514752082076</v>
      </c>
      <c r="K17" s="5">
        <f t="shared" si="8"/>
        <v>5159.560650191117</v>
      </c>
      <c r="L17" s="5">
        <f t="shared" si="9"/>
        <v>403133.67213493265</v>
      </c>
      <c r="M17" s="5">
        <f t="shared" si="0"/>
        <v>1825770.9460814628</v>
      </c>
      <c r="N17" s="33">
        <f t="shared" si="10"/>
        <v>21.942644173012624</v>
      </c>
      <c r="O17" s="4"/>
      <c r="Q17" s="27" t="s">
        <v>60</v>
      </c>
      <c r="R17" s="29">
        <f t="shared" si="1"/>
        <v>83206.514752082076</v>
      </c>
      <c r="S17" s="29">
        <f t="shared" si="2"/>
        <v>403133.67213493265</v>
      </c>
      <c r="T17" s="35">
        <f t="shared" si="3"/>
        <v>21.942644173012624</v>
      </c>
      <c r="U17" s="42">
        <v>0.85631920960893304</v>
      </c>
      <c r="V17" s="43">
        <f t="shared" si="15"/>
        <v>0.14368079039106696</v>
      </c>
      <c r="W17" s="29">
        <f t="shared" si="11"/>
        <v>345211.10748933227</v>
      </c>
      <c r="X17" s="29">
        <f t="shared" si="4"/>
        <v>1372793.2863504938</v>
      </c>
      <c r="Y17" s="35">
        <f t="shared" si="12"/>
        <v>16.498627426479757</v>
      </c>
      <c r="Z17" s="36">
        <f t="shared" si="13"/>
        <v>5.444016746532867</v>
      </c>
    </row>
    <row r="18" spans="1:26" s="2" customFormat="1" ht="15.6">
      <c r="A18" s="2">
        <v>15</v>
      </c>
      <c r="B18" s="1" t="s">
        <v>61</v>
      </c>
      <c r="C18" s="1">
        <v>5</v>
      </c>
      <c r="D18" s="62">
        <v>2602</v>
      </c>
      <c r="E18">
        <v>44</v>
      </c>
      <c r="F18" s="3">
        <f t="shared" si="5"/>
        <v>1.6910069177555727E-2</v>
      </c>
      <c r="G18" s="2">
        <v>0.5</v>
      </c>
      <c r="H18" s="3">
        <f t="shared" si="6"/>
        <v>8.1120943952802366E-2</v>
      </c>
      <c r="I18" s="3">
        <f t="shared" si="7"/>
        <v>0.91887905604719766</v>
      </c>
      <c r="J18" s="5">
        <f t="shared" si="14"/>
        <v>78046.954101890966</v>
      </c>
      <c r="K18" s="5">
        <f t="shared" si="8"/>
        <v>6331.2425893864356</v>
      </c>
      <c r="L18" s="5">
        <f t="shared" si="9"/>
        <v>374406.6640359888</v>
      </c>
      <c r="M18" s="5">
        <f t="shared" si="0"/>
        <v>1422637.2739465302</v>
      </c>
      <c r="N18" s="33">
        <f t="shared" si="10"/>
        <v>18.227966617239989</v>
      </c>
      <c r="O18" s="4"/>
      <c r="Q18" s="27" t="s">
        <v>62</v>
      </c>
      <c r="R18" s="29">
        <f t="shared" si="1"/>
        <v>78046.954101890966</v>
      </c>
      <c r="S18" s="29">
        <f t="shared" si="2"/>
        <v>374406.6640359888</v>
      </c>
      <c r="T18" s="35">
        <f t="shared" si="3"/>
        <v>18.227966617239989</v>
      </c>
      <c r="U18" s="42">
        <v>0.77613843304153718</v>
      </c>
      <c r="V18" s="43">
        <f t="shared" si="15"/>
        <v>0.22386156695846282</v>
      </c>
      <c r="W18" s="29">
        <f t="shared" si="11"/>
        <v>290591.4015452016</v>
      </c>
      <c r="X18" s="29">
        <f t="shared" si="4"/>
        <v>1027582.1788611615</v>
      </c>
      <c r="Y18" s="35">
        <f t="shared" si="12"/>
        <v>13.166204763348537</v>
      </c>
      <c r="Z18" s="36">
        <f t="shared" si="13"/>
        <v>5.0617618538914524</v>
      </c>
    </row>
    <row r="19" spans="1:26" s="2" customFormat="1" ht="15.6">
      <c r="A19" s="2">
        <v>16</v>
      </c>
      <c r="B19" s="1" t="s">
        <v>63</v>
      </c>
      <c r="C19" s="1">
        <v>5</v>
      </c>
      <c r="D19" s="62">
        <v>1684</v>
      </c>
      <c r="E19">
        <v>54</v>
      </c>
      <c r="F19" s="3">
        <f t="shared" si="5"/>
        <v>3.2066508313539195E-2</v>
      </c>
      <c r="G19" s="2">
        <v>0.5</v>
      </c>
      <c r="H19" s="3">
        <f t="shared" si="6"/>
        <v>0.14843320505772403</v>
      </c>
      <c r="I19" s="3">
        <f t="shared" si="7"/>
        <v>0.85156679494227594</v>
      </c>
      <c r="J19" s="5">
        <f t="shared" si="14"/>
        <v>71715.711512504538</v>
      </c>
      <c r="K19" s="5">
        <f t="shared" si="8"/>
        <v>10644.992912796166</v>
      </c>
      <c r="L19" s="5">
        <f t="shared" si="9"/>
        <v>331966.07528053224</v>
      </c>
      <c r="M19" s="5">
        <f t="shared" si="0"/>
        <v>1048230.6099105414</v>
      </c>
      <c r="N19" s="33">
        <f t="shared" si="10"/>
        <v>14.616470893240308</v>
      </c>
      <c r="O19" s="4"/>
      <c r="Q19" s="27" t="s">
        <v>64</v>
      </c>
      <c r="R19" s="29">
        <f t="shared" si="1"/>
        <v>71715.711512504538</v>
      </c>
      <c r="S19" s="29">
        <f t="shared" si="2"/>
        <v>331966.07528053224</v>
      </c>
      <c r="T19" s="35">
        <f t="shared" si="3"/>
        <v>14.616470893240308</v>
      </c>
      <c r="U19" s="42">
        <v>0.73716277889453141</v>
      </c>
      <c r="V19" s="43">
        <f t="shared" si="15"/>
        <v>0.26283722110546859</v>
      </c>
      <c r="W19" s="29">
        <f t="shared" si="11"/>
        <v>244713.03455250835</v>
      </c>
      <c r="X19" s="29">
        <f t="shared" si="4"/>
        <v>736990.7773159598</v>
      </c>
      <c r="Y19" s="35">
        <f t="shared" si="12"/>
        <v>10.276559512171278</v>
      </c>
      <c r="Z19" s="36">
        <f t="shared" si="13"/>
        <v>4.3399113810690295</v>
      </c>
    </row>
    <row r="20" spans="1:26" s="2" customFormat="1" ht="15.6">
      <c r="A20" s="2">
        <v>17</v>
      </c>
      <c r="B20" s="1" t="s">
        <v>65</v>
      </c>
      <c r="C20" s="1">
        <v>5</v>
      </c>
      <c r="D20" s="62">
        <v>1074</v>
      </c>
      <c r="E20">
        <v>55</v>
      </c>
      <c r="F20" s="3">
        <f t="shared" si="5"/>
        <v>5.1210428305400374E-2</v>
      </c>
      <c r="G20" s="2">
        <v>0.5</v>
      </c>
      <c r="H20" s="3">
        <f t="shared" si="6"/>
        <v>0.22699133305819227</v>
      </c>
      <c r="I20" s="3">
        <f t="shared" si="7"/>
        <v>0.7730086669418077</v>
      </c>
      <c r="J20" s="5">
        <f t="shared" si="14"/>
        <v>61070.718599708372</v>
      </c>
      <c r="K20" s="5">
        <f t="shared" si="8"/>
        <v>13862.52382576954</v>
      </c>
      <c r="L20" s="5">
        <f t="shared" si="9"/>
        <v>270697.28343411803</v>
      </c>
      <c r="M20" s="5">
        <f t="shared" si="0"/>
        <v>716264.53463000921</v>
      </c>
      <c r="N20" s="33">
        <f t="shared" si="10"/>
        <v>11.728444515690201</v>
      </c>
      <c r="O20" s="4"/>
      <c r="Q20" s="27" t="s">
        <v>66</v>
      </c>
      <c r="R20" s="29">
        <f t="shared" si="1"/>
        <v>61070.718599708372</v>
      </c>
      <c r="S20" s="29">
        <f t="shared" si="2"/>
        <v>270697.28343411803</v>
      </c>
      <c r="T20" s="35">
        <f t="shared" si="3"/>
        <v>11.728444515690201</v>
      </c>
      <c r="U20" s="42">
        <v>0.7271372759570951</v>
      </c>
      <c r="V20" s="43">
        <f t="shared" si="15"/>
        <v>0.2728627240429049</v>
      </c>
      <c r="W20" s="29">
        <f t="shared" si="11"/>
        <v>196834.08528527027</v>
      </c>
      <c r="X20" s="29">
        <f t="shared" si="4"/>
        <v>492277.74276345142</v>
      </c>
      <c r="Y20" s="35">
        <f t="shared" si="12"/>
        <v>8.0607818943496454</v>
      </c>
      <c r="Z20" s="36">
        <f t="shared" si="13"/>
        <v>3.6676626213405559</v>
      </c>
    </row>
    <row r="21" spans="1:26" s="2" customFormat="1" ht="15.6">
      <c r="A21" s="2">
        <v>18</v>
      </c>
      <c r="B21" s="1" t="s">
        <v>67</v>
      </c>
      <c r="C21" s="1">
        <v>5</v>
      </c>
      <c r="D21" s="62">
        <v>629</v>
      </c>
      <c r="E21">
        <v>40</v>
      </c>
      <c r="F21" s="3">
        <f t="shared" si="5"/>
        <v>6.3593004769475353E-2</v>
      </c>
      <c r="G21" s="2">
        <v>0.5</v>
      </c>
      <c r="H21" s="3">
        <f t="shared" si="6"/>
        <v>0.27434842249657065</v>
      </c>
      <c r="I21" s="3">
        <f t="shared" si="7"/>
        <v>0.72565157750342935</v>
      </c>
      <c r="J21" s="5">
        <f t="shared" si="14"/>
        <v>47208.194773938827</v>
      </c>
      <c r="K21" s="5">
        <f t="shared" si="8"/>
        <v>12951.493765140967</v>
      </c>
      <c r="L21" s="5">
        <f t="shared" si="9"/>
        <v>203662.23945684172</v>
      </c>
      <c r="M21" s="5">
        <f>L21+M22</f>
        <v>445567.25119589118</v>
      </c>
      <c r="N21" s="33">
        <f t="shared" si="10"/>
        <v>9.4383454679750969</v>
      </c>
      <c r="O21" s="4"/>
      <c r="Q21" s="27" t="s">
        <v>68</v>
      </c>
      <c r="R21" s="29">
        <f t="shared" si="1"/>
        <v>47208.194773938827</v>
      </c>
      <c r="S21" s="29">
        <f t="shared" si="2"/>
        <v>203662.23945684172</v>
      </c>
      <c r="T21" s="35">
        <f t="shared" si="3"/>
        <v>9.4383454679750969</v>
      </c>
      <c r="U21" s="42">
        <v>0.68635947845240242</v>
      </c>
      <c r="V21" s="43">
        <f t="shared" si="15"/>
        <v>0.31364052154759758</v>
      </c>
      <c r="W21" s="29">
        <f t="shared" si="11"/>
        <v>139785.50845404618</v>
      </c>
      <c r="X21" s="29">
        <f>X22+W21</f>
        <v>295443.65747818118</v>
      </c>
      <c r="Y21" s="35">
        <f t="shared" si="12"/>
        <v>6.2583129664869146</v>
      </c>
      <c r="Z21" s="36">
        <f t="shared" si="13"/>
        <v>3.1800325014881823</v>
      </c>
    </row>
    <row r="22" spans="1:26" s="2" customFormat="1" ht="15.6">
      <c r="A22" s="12">
        <v>19</v>
      </c>
      <c r="B22" s="13" t="s">
        <v>69</v>
      </c>
      <c r="C22" s="12"/>
      <c r="D22" s="62">
        <v>459</v>
      </c>
      <c r="E22">
        <v>65</v>
      </c>
      <c r="F22" s="17">
        <f t="shared" si="5"/>
        <v>0.14161220043572983</v>
      </c>
      <c r="G22" s="12"/>
      <c r="H22" s="17">
        <v>1</v>
      </c>
      <c r="I22" s="17">
        <f t="shared" si="7"/>
        <v>0</v>
      </c>
      <c r="J22" s="21">
        <f t="shared" si="14"/>
        <v>34256.701008797856</v>
      </c>
      <c r="K22" s="21">
        <f t="shared" si="8"/>
        <v>34256.701008797856</v>
      </c>
      <c r="L22" s="21">
        <f>K22/F22</f>
        <v>241905.01173904949</v>
      </c>
      <c r="M22" s="21">
        <f>L22</f>
        <v>241905.01173904949</v>
      </c>
      <c r="N22" s="34">
        <f t="shared" si="10"/>
        <v>7.0615384615384622</v>
      </c>
      <c r="O22" s="4"/>
      <c r="Q22" s="30" t="s">
        <v>69</v>
      </c>
      <c r="R22" s="31">
        <f t="shared" si="1"/>
        <v>34256.701008797856</v>
      </c>
      <c r="S22" s="31">
        <f t="shared" si="2"/>
        <v>241905.01173904949</v>
      </c>
      <c r="T22" s="38">
        <f t="shared" si="3"/>
        <v>7.0615384615384622</v>
      </c>
      <c r="U22" s="44">
        <v>0.64346806172022719</v>
      </c>
      <c r="V22" s="45">
        <f t="shared" si="15"/>
        <v>0.35653193827977281</v>
      </c>
      <c r="W22" s="31">
        <f t="shared" si="11"/>
        <v>155658.14902413497</v>
      </c>
      <c r="X22" s="31">
        <f>W22</f>
        <v>155658.14902413497</v>
      </c>
      <c r="Y22" s="38">
        <f t="shared" si="12"/>
        <v>4.5438744666089885</v>
      </c>
      <c r="Z22" s="37">
        <f t="shared" si="13"/>
        <v>2.5176639949294737</v>
      </c>
    </row>
    <row r="23" spans="1:26" s="2" customFormat="1" ht="13.2">
      <c r="B23" s="2" t="s">
        <v>70</v>
      </c>
      <c r="D23" s="25">
        <f>SUM(D4:D22)</f>
        <v>54082</v>
      </c>
      <c r="E23" s="57">
        <f>SUM(E4:E22)</f>
        <v>457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7" t="s">
        <v>88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Q26" s="64" t="s">
        <v>91</v>
      </c>
      <c r="R26" s="65"/>
      <c r="S26" s="65"/>
      <c r="T26" s="65"/>
      <c r="U26" s="65"/>
      <c r="V26" s="65"/>
      <c r="W26" s="65"/>
      <c r="X26" s="65"/>
      <c r="Y26" s="65"/>
      <c r="Z26" s="66"/>
    </row>
    <row r="27" spans="1:26" s="9" customFormat="1" ht="14.25" customHeight="1">
      <c r="A27" s="7"/>
      <c r="B27" s="71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7" t="s">
        <v>14</v>
      </c>
      <c r="S27" s="67"/>
      <c r="T27" s="67"/>
      <c r="U27" s="68" t="s">
        <v>15</v>
      </c>
      <c r="V27" s="69" t="s">
        <v>16</v>
      </c>
      <c r="W27" s="70" t="s">
        <v>17</v>
      </c>
      <c r="X27" s="70" t="s">
        <v>18</v>
      </c>
      <c r="Y27" s="63" t="s">
        <v>19</v>
      </c>
      <c r="Z27" s="63" t="s">
        <v>20</v>
      </c>
    </row>
    <row r="28" spans="1:26" s="10" customFormat="1" ht="32.549999999999997" customHeight="1" thickBot="1">
      <c r="B28" s="72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8"/>
      <c r="V28" s="69"/>
      <c r="W28" s="70"/>
      <c r="X28" s="70"/>
      <c r="Y28" s="63"/>
      <c r="Z28" s="63"/>
    </row>
    <row r="29" spans="1:26" s="2" customFormat="1" ht="15.6">
      <c r="A29" s="2">
        <v>1</v>
      </c>
      <c r="B29" s="1">
        <v>0</v>
      </c>
      <c r="C29" s="1">
        <v>1</v>
      </c>
      <c r="D29" s="61">
        <v>337</v>
      </c>
      <c r="E29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8329878.1780321999</v>
      </c>
      <c r="N29" s="32">
        <f>M29/J29</f>
        <v>83.298781780322003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83.298781780322003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7299920.5396553744</v>
      </c>
      <c r="Y29" s="40">
        <f>X29/R29</f>
        <v>72.999205396553748</v>
      </c>
      <c r="Z29" s="36">
        <f>T29-Y29</f>
        <v>10.299576383768255</v>
      </c>
    </row>
    <row r="30" spans="1:26" s="2" customFormat="1" ht="15.6">
      <c r="A30" s="2">
        <v>2</v>
      </c>
      <c r="B30" s="1" t="s">
        <v>35</v>
      </c>
      <c r="C30" s="1">
        <v>4</v>
      </c>
      <c r="D30" s="62">
        <v>1713</v>
      </c>
      <c r="E30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8229878.1780321999</v>
      </c>
      <c r="N30" s="33">
        <f t="shared" ref="N30:N47" si="26">M30/J30</f>
        <v>82.298781780322003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82.298781780322003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7204055.8656524103</v>
      </c>
      <c r="Y30" s="35">
        <f t="shared" ref="Y30:Y47" si="28">X30/R30</f>
        <v>72.040558656524098</v>
      </c>
      <c r="Z30" s="36">
        <f t="shared" ref="Z30:Z47" si="29">T30-Y30</f>
        <v>10.258223123797904</v>
      </c>
    </row>
    <row r="31" spans="1:26" s="2" customFormat="1" ht="15.6">
      <c r="A31" s="2">
        <v>3</v>
      </c>
      <c r="B31" s="1" t="s">
        <v>37</v>
      </c>
      <c r="C31" s="1">
        <v>5</v>
      </c>
      <c r="D31" s="62">
        <v>2756</v>
      </c>
      <c r="E31">
        <v>1</v>
      </c>
      <c r="F31" s="3">
        <f t="shared" si="21"/>
        <v>3.6284470246734398E-4</v>
      </c>
      <c r="G31" s="2">
        <v>0.5</v>
      </c>
      <c r="H31" s="3">
        <f t="shared" si="22"/>
        <v>1.8125793003443901E-3</v>
      </c>
      <c r="I31" s="3">
        <f t="shared" si="23"/>
        <v>0.9981874206996556</v>
      </c>
      <c r="J31" s="5">
        <f t="shared" ref="J31:J47" si="30">I30*J30</f>
        <v>100000</v>
      </c>
      <c r="K31" s="5">
        <f t="shared" si="24"/>
        <v>181.257930034439</v>
      </c>
      <c r="L31" s="5">
        <f t="shared" si="25"/>
        <v>499546.85517491394</v>
      </c>
      <c r="M31" s="5">
        <f t="shared" si="16"/>
        <v>7829878.1780321999</v>
      </c>
      <c r="N31" s="33">
        <f t="shared" si="26"/>
        <v>78.298781780322003</v>
      </c>
      <c r="O31" s="4"/>
      <c r="Q31" s="27" t="s">
        <v>38</v>
      </c>
      <c r="R31" s="29">
        <f t="shared" si="17"/>
        <v>100000</v>
      </c>
      <c r="S31" s="29">
        <f t="shared" si="18"/>
        <v>499546.85517491394</v>
      </c>
      <c r="T31" s="35">
        <f t="shared" si="19"/>
        <v>78.298781780322003</v>
      </c>
      <c r="U31" s="42">
        <v>0.95864674002964168</v>
      </c>
      <c r="V31" s="43">
        <f>1-U31</f>
        <v>4.1353259970358325E-2</v>
      </c>
      <c r="W31" s="29">
        <f t="shared" si="27"/>
        <v>478888.96420549077</v>
      </c>
      <c r="X31" s="29">
        <f t="shared" si="20"/>
        <v>6820597.1696405532</v>
      </c>
      <c r="Y31" s="35">
        <f t="shared" si="28"/>
        <v>68.205971696405527</v>
      </c>
      <c r="Z31" s="36">
        <f t="shared" si="29"/>
        <v>10.092810083916476</v>
      </c>
    </row>
    <row r="32" spans="1:26" s="2" customFormat="1" ht="15.6">
      <c r="A32" s="2">
        <v>4</v>
      </c>
      <c r="B32" s="1" t="s">
        <v>39</v>
      </c>
      <c r="C32" s="1">
        <v>5</v>
      </c>
      <c r="D32" s="62">
        <v>3108</v>
      </c>
      <c r="E32">
        <v>1</v>
      </c>
      <c r="F32" s="3">
        <f t="shared" si="21"/>
        <v>3.2175032175032174E-4</v>
      </c>
      <c r="G32" s="2">
        <v>0.5</v>
      </c>
      <c r="H32" s="3">
        <f t="shared" si="22"/>
        <v>1.6074586079408452E-3</v>
      </c>
      <c r="I32" s="3">
        <f t="shared" si="23"/>
        <v>0.99839254139205913</v>
      </c>
      <c r="J32" s="5">
        <f t="shared" si="30"/>
        <v>99818.742069965563</v>
      </c>
      <c r="K32" s="5">
        <f t="shared" si="24"/>
        <v>160.45449617419314</v>
      </c>
      <c r="L32" s="5">
        <f t="shared" si="25"/>
        <v>498692.57410939236</v>
      </c>
      <c r="M32" s="5">
        <f t="shared" si="16"/>
        <v>7330331.3228572858</v>
      </c>
      <c r="N32" s="33">
        <f t="shared" si="26"/>
        <v>73.436422568010983</v>
      </c>
      <c r="O32" s="4"/>
      <c r="Q32" s="27" t="s">
        <v>40</v>
      </c>
      <c r="R32" s="29">
        <f t="shared" si="17"/>
        <v>99818.742069965563</v>
      </c>
      <c r="S32" s="29">
        <f t="shared" si="18"/>
        <v>498692.57410939236</v>
      </c>
      <c r="T32" s="35">
        <f t="shared" si="19"/>
        <v>73.436422568010983</v>
      </c>
      <c r="U32" s="42">
        <v>0.95864674002964168</v>
      </c>
      <c r="V32" s="43">
        <f>1-U32</f>
        <v>4.1353259970358325E-2</v>
      </c>
      <c r="W32" s="29">
        <f t="shared" si="27"/>
        <v>478070.01044695947</v>
      </c>
      <c r="X32" s="29">
        <f t="shared" si="20"/>
        <v>6341708.2054350628</v>
      </c>
      <c r="Y32" s="35">
        <f t="shared" si="28"/>
        <v>63.532239276167132</v>
      </c>
      <c r="Z32" s="36">
        <f t="shared" si="29"/>
        <v>9.9041832918438502</v>
      </c>
    </row>
    <row r="33" spans="1:26" s="2" customFormat="1" ht="15.6">
      <c r="A33" s="2">
        <v>5</v>
      </c>
      <c r="B33" s="1" t="s">
        <v>41</v>
      </c>
      <c r="C33" s="1">
        <v>5</v>
      </c>
      <c r="D33" s="62">
        <v>3107</v>
      </c>
      <c r="E33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99658.287573791371</v>
      </c>
      <c r="K33" s="5">
        <f t="shared" si="24"/>
        <v>0</v>
      </c>
      <c r="L33" s="5">
        <f t="shared" si="25"/>
        <v>498291.43786895683</v>
      </c>
      <c r="M33" s="5">
        <f t="shared" si="16"/>
        <v>6831638.7487478936</v>
      </c>
      <c r="N33" s="33">
        <f t="shared" si="26"/>
        <v>68.550633520463094</v>
      </c>
      <c r="O33" s="4"/>
      <c r="Q33" s="27" t="s">
        <v>42</v>
      </c>
      <c r="R33" s="29">
        <f t="shared" si="17"/>
        <v>99658.287573791371</v>
      </c>
      <c r="S33" s="29">
        <f t="shared" si="18"/>
        <v>498291.43786895683</v>
      </c>
      <c r="T33" s="35">
        <f t="shared" si="19"/>
        <v>68.550633520463094</v>
      </c>
      <c r="U33" s="42">
        <v>0.95864674002964168</v>
      </c>
      <c r="V33" s="43">
        <f>1-U33</f>
        <v>4.1353259970358325E-2</v>
      </c>
      <c r="W33" s="29">
        <f t="shared" si="27"/>
        <v>477685.46249775821</v>
      </c>
      <c r="X33" s="29">
        <f t="shared" si="20"/>
        <v>5863638.1949881036</v>
      </c>
      <c r="Y33" s="35">
        <f t="shared" si="28"/>
        <v>58.837436782629929</v>
      </c>
      <c r="Z33" s="36">
        <f t="shared" si="29"/>
        <v>9.7131967378331652</v>
      </c>
    </row>
    <row r="34" spans="1:26" s="2" customFormat="1" ht="15.6">
      <c r="A34" s="2">
        <v>6</v>
      </c>
      <c r="B34" s="1" t="s">
        <v>43</v>
      </c>
      <c r="C34" s="1">
        <v>5</v>
      </c>
      <c r="D34" s="62">
        <v>3334</v>
      </c>
      <c r="E34">
        <v>1</v>
      </c>
      <c r="F34" s="3">
        <f t="shared" si="21"/>
        <v>2.9994001199760045E-4</v>
      </c>
      <c r="G34" s="2">
        <v>0.5</v>
      </c>
      <c r="H34" s="3">
        <f t="shared" si="22"/>
        <v>1.4985763524651579E-3</v>
      </c>
      <c r="I34" s="3">
        <f t="shared" si="23"/>
        <v>0.9985014236475348</v>
      </c>
      <c r="J34" s="5">
        <f t="shared" si="30"/>
        <v>99658.287573791371</v>
      </c>
      <c r="K34" s="5">
        <f t="shared" si="24"/>
        <v>149.34555308525606</v>
      </c>
      <c r="L34" s="5">
        <f t="shared" si="25"/>
        <v>497918.07398624369</v>
      </c>
      <c r="M34" s="5">
        <f t="shared" si="16"/>
        <v>6333347.3108789371</v>
      </c>
      <c r="N34" s="33">
        <f t="shared" si="26"/>
        <v>63.550633520463101</v>
      </c>
      <c r="O34" s="4"/>
      <c r="Q34" s="27" t="s">
        <v>44</v>
      </c>
      <c r="R34" s="29">
        <f t="shared" si="17"/>
        <v>99658.287573791371</v>
      </c>
      <c r="S34" s="29">
        <f t="shared" si="18"/>
        <v>497918.07398624369</v>
      </c>
      <c r="T34" s="35">
        <f t="shared" si="19"/>
        <v>63.550633520463101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482572.34712563333</v>
      </c>
      <c r="X34" s="29">
        <f t="shared" si="20"/>
        <v>5385952.7324903449</v>
      </c>
      <c r="Y34" s="35">
        <f t="shared" si="28"/>
        <v>54.044203082481715</v>
      </c>
      <c r="Z34" s="36">
        <f t="shared" si="29"/>
        <v>9.5064304379813862</v>
      </c>
    </row>
    <row r="35" spans="1:26" s="2" customFormat="1" ht="15.6">
      <c r="A35" s="2">
        <v>7</v>
      </c>
      <c r="B35" s="1" t="s">
        <v>45</v>
      </c>
      <c r="C35" s="1">
        <v>5</v>
      </c>
      <c r="D35" s="62">
        <v>3797</v>
      </c>
      <c r="E35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99508.942020706105</v>
      </c>
      <c r="K35" s="5">
        <f t="shared" si="24"/>
        <v>0</v>
      </c>
      <c r="L35" s="5">
        <f t="shared" si="25"/>
        <v>497544.71010353055</v>
      </c>
      <c r="M35" s="5">
        <f t="shared" si="16"/>
        <v>5835429.2368926937</v>
      </c>
      <c r="N35" s="33">
        <f t="shared" si="26"/>
        <v>58.642259865233427</v>
      </c>
      <c r="O35" s="4"/>
      <c r="Q35" s="27" t="s">
        <v>46</v>
      </c>
      <c r="R35" s="29">
        <f t="shared" si="17"/>
        <v>99508.942020706105</v>
      </c>
      <c r="S35" s="29">
        <f t="shared" si="18"/>
        <v>497544.71010353055</v>
      </c>
      <c r="T35" s="35">
        <f t="shared" si="19"/>
        <v>58.642259865233427</v>
      </c>
      <c r="U35" s="42">
        <v>0.96192878092594225</v>
      </c>
      <c r="V35" s="43">
        <f t="shared" si="31"/>
        <v>3.8071219074057749E-2</v>
      </c>
      <c r="W35" s="29">
        <f t="shared" si="27"/>
        <v>478602.57644604048</v>
      </c>
      <c r="X35" s="29">
        <f t="shared" si="20"/>
        <v>4903380.3853647113</v>
      </c>
      <c r="Y35" s="35">
        <f t="shared" si="28"/>
        <v>49.275776485940348</v>
      </c>
      <c r="Z35" s="36">
        <f t="shared" si="29"/>
        <v>9.3664833792930793</v>
      </c>
    </row>
    <row r="36" spans="1:26" s="2" customFormat="1" ht="15.6">
      <c r="A36" s="2">
        <v>8</v>
      </c>
      <c r="B36" s="1" t="s">
        <v>47</v>
      </c>
      <c r="C36" s="1">
        <v>5</v>
      </c>
      <c r="D36" s="62">
        <v>3788</v>
      </c>
      <c r="E36">
        <v>2</v>
      </c>
      <c r="F36" s="3">
        <f t="shared" si="21"/>
        <v>5.2798310454065466E-4</v>
      </c>
      <c r="G36" s="2">
        <v>0.5</v>
      </c>
      <c r="H36" s="3">
        <f t="shared" si="22"/>
        <v>2.6364355391510679E-3</v>
      </c>
      <c r="I36" s="3">
        <f t="shared" si="23"/>
        <v>0.99736356446084895</v>
      </c>
      <c r="J36" s="5">
        <f t="shared" si="30"/>
        <v>99508.942020706105</v>
      </c>
      <c r="K36" s="5">
        <f t="shared" si="24"/>
        <v>262.34891120671267</v>
      </c>
      <c r="L36" s="5">
        <f t="shared" si="25"/>
        <v>496888.83782551379</v>
      </c>
      <c r="M36" s="5">
        <f t="shared" si="16"/>
        <v>5337884.5267891632</v>
      </c>
      <c r="N36" s="33">
        <f t="shared" si="26"/>
        <v>53.642259865233427</v>
      </c>
      <c r="O36" s="4"/>
      <c r="Q36" s="27" t="s">
        <v>48</v>
      </c>
      <c r="R36" s="29">
        <f t="shared" si="17"/>
        <v>99508.942020706105</v>
      </c>
      <c r="S36" s="29">
        <f t="shared" si="18"/>
        <v>496888.83782551379</v>
      </c>
      <c r="T36" s="35">
        <f t="shared" si="19"/>
        <v>53.642259865233427</v>
      </c>
      <c r="U36" s="42">
        <v>0.95558309086652893</v>
      </c>
      <c r="V36" s="43">
        <f t="shared" si="31"/>
        <v>4.4416909133471072E-2</v>
      </c>
      <c r="W36" s="29">
        <f t="shared" si="27"/>
        <v>474818.57146638189</v>
      </c>
      <c r="X36" s="29">
        <f t="shared" si="20"/>
        <v>4424777.8089186708</v>
      </c>
      <c r="Y36" s="35">
        <f t="shared" si="28"/>
        <v>44.466132581310639</v>
      </c>
      <c r="Z36" s="36">
        <f t="shared" si="29"/>
        <v>9.1761272839227885</v>
      </c>
    </row>
    <row r="37" spans="1:26" s="2" customFormat="1" ht="15.6">
      <c r="A37" s="2">
        <v>9</v>
      </c>
      <c r="B37" s="1" t="s">
        <v>49</v>
      </c>
      <c r="C37" s="1">
        <v>5</v>
      </c>
      <c r="D37" s="62">
        <v>3367</v>
      </c>
      <c r="E37">
        <v>4</v>
      </c>
      <c r="F37" s="3">
        <f t="shared" si="21"/>
        <v>1.1880011880011879E-3</v>
      </c>
      <c r="G37" s="2">
        <v>0.5</v>
      </c>
      <c r="H37" s="3">
        <f t="shared" si="22"/>
        <v>5.9224163458691135E-3</v>
      </c>
      <c r="I37" s="3">
        <f t="shared" si="23"/>
        <v>0.9940775836541309</v>
      </c>
      <c r="J37" s="5">
        <f t="shared" si="30"/>
        <v>99246.593109499401</v>
      </c>
      <c r="K37" s="5">
        <f t="shared" si="24"/>
        <v>587.77964530352017</v>
      </c>
      <c r="L37" s="5">
        <f t="shared" si="25"/>
        <v>494763.51643423829</v>
      </c>
      <c r="M37" s="5">
        <f t="shared" si="16"/>
        <v>4840995.6889636498</v>
      </c>
      <c r="N37" s="33">
        <f t="shared" si="26"/>
        <v>48.777449555598835</v>
      </c>
      <c r="O37" s="4"/>
      <c r="Q37" s="27" t="s">
        <v>50</v>
      </c>
      <c r="R37" s="29">
        <f t="shared" si="17"/>
        <v>99246.593109499401</v>
      </c>
      <c r="S37" s="29">
        <f t="shared" si="18"/>
        <v>494763.51643423829</v>
      </c>
      <c r="T37" s="35">
        <f t="shared" si="19"/>
        <v>48.777449555598835</v>
      </c>
      <c r="U37" s="42">
        <v>0.95343645724036619</v>
      </c>
      <c r="V37" s="43">
        <f t="shared" si="31"/>
        <v>4.6563542759633814E-2</v>
      </c>
      <c r="W37" s="29">
        <f t="shared" si="27"/>
        <v>471725.57428084587</v>
      </c>
      <c r="X37" s="29">
        <f t="shared" si="20"/>
        <v>3949959.2374522886</v>
      </c>
      <c r="Y37" s="35">
        <f t="shared" si="28"/>
        <v>39.799444128971494</v>
      </c>
      <c r="Z37" s="36">
        <f t="shared" si="29"/>
        <v>8.978005426627341</v>
      </c>
    </row>
    <row r="38" spans="1:26" s="2" customFormat="1" ht="15.6">
      <c r="A38" s="2">
        <v>10</v>
      </c>
      <c r="B38" s="1" t="s">
        <v>51</v>
      </c>
      <c r="C38" s="1">
        <v>5</v>
      </c>
      <c r="D38" s="62">
        <v>3862</v>
      </c>
      <c r="E38">
        <v>5</v>
      </c>
      <c r="F38" s="3">
        <f t="shared" si="21"/>
        <v>1.2946659761781461E-3</v>
      </c>
      <c r="G38" s="2">
        <v>0.5</v>
      </c>
      <c r="H38" s="3">
        <f t="shared" si="22"/>
        <v>6.4524454768357204E-3</v>
      </c>
      <c r="I38" s="3">
        <f t="shared" si="23"/>
        <v>0.99354755452316423</v>
      </c>
      <c r="J38" s="5">
        <f t="shared" si="30"/>
        <v>98658.81346419589</v>
      </c>
      <c r="K38" s="5">
        <f t="shared" si="24"/>
        <v>636.59061468702987</v>
      </c>
      <c r="L38" s="5">
        <f t="shared" si="25"/>
        <v>491702.59078426182</v>
      </c>
      <c r="M38" s="5">
        <f t="shared" si="16"/>
        <v>4346232.1725294115</v>
      </c>
      <c r="N38" s="33">
        <f t="shared" si="26"/>
        <v>44.053156731980117</v>
      </c>
      <c r="O38" s="4"/>
      <c r="Q38" s="27" t="s">
        <v>52</v>
      </c>
      <c r="R38" s="29">
        <f t="shared" si="17"/>
        <v>98658.81346419589</v>
      </c>
      <c r="S38" s="29">
        <f t="shared" si="18"/>
        <v>491702.59078426182</v>
      </c>
      <c r="T38" s="35">
        <f t="shared" si="19"/>
        <v>44.053156731980117</v>
      </c>
      <c r="U38" s="42">
        <v>0.93748024841036759</v>
      </c>
      <c r="V38" s="43">
        <f t="shared" si="31"/>
        <v>6.2519751589632411E-2</v>
      </c>
      <c r="W38" s="29">
        <f t="shared" si="27"/>
        <v>460961.4669524511</v>
      </c>
      <c r="X38" s="29">
        <f t="shared" si="20"/>
        <v>3478233.6631714427</v>
      </c>
      <c r="Y38" s="35">
        <f t="shared" si="28"/>
        <v>35.255174282363761</v>
      </c>
      <c r="Z38" s="36">
        <f t="shared" si="29"/>
        <v>8.7979824496163559</v>
      </c>
    </row>
    <row r="39" spans="1:26" s="2" customFormat="1" ht="15.6">
      <c r="A39" s="2">
        <v>11</v>
      </c>
      <c r="B39" s="1" t="s">
        <v>53</v>
      </c>
      <c r="C39" s="1">
        <v>5</v>
      </c>
      <c r="D39" s="62">
        <v>4516</v>
      </c>
      <c r="E39">
        <v>8</v>
      </c>
      <c r="F39" s="3">
        <f t="shared" si="21"/>
        <v>1.7714791851195749E-3</v>
      </c>
      <c r="G39" s="2">
        <v>0.5</v>
      </c>
      <c r="H39" s="3">
        <f t="shared" si="22"/>
        <v>8.8183421516754845E-3</v>
      </c>
      <c r="I39" s="3">
        <f t="shared" si="23"/>
        <v>0.99118165784832457</v>
      </c>
      <c r="J39" s="5">
        <f t="shared" si="30"/>
        <v>98022.222849508849</v>
      </c>
      <c r="K39" s="5">
        <f t="shared" si="24"/>
        <v>864.39349955475166</v>
      </c>
      <c r="L39" s="5">
        <f t="shared" si="25"/>
        <v>487950.13049865735</v>
      </c>
      <c r="M39" s="5">
        <f t="shared" si="16"/>
        <v>3854529.5817451496</v>
      </c>
      <c r="N39" s="33">
        <f t="shared" si="26"/>
        <v>39.323017471894261</v>
      </c>
      <c r="O39" s="4"/>
      <c r="Q39" s="27" t="s">
        <v>54</v>
      </c>
      <c r="R39" s="29">
        <f t="shared" si="17"/>
        <v>98022.222849508849</v>
      </c>
      <c r="S39" s="29">
        <f t="shared" si="18"/>
        <v>487950.13049865735</v>
      </c>
      <c r="T39" s="35">
        <f t="shared" si="19"/>
        <v>39.323017471894261</v>
      </c>
      <c r="U39" s="42">
        <v>0.91788799906018037</v>
      </c>
      <c r="V39" s="43">
        <f t="shared" si="31"/>
        <v>8.2112000939819629E-2</v>
      </c>
      <c r="W39" s="29">
        <f t="shared" si="27"/>
        <v>447883.5689245665</v>
      </c>
      <c r="X39" s="29">
        <f t="shared" si="20"/>
        <v>3017272.1962189917</v>
      </c>
      <c r="Y39" s="35">
        <f t="shared" si="28"/>
        <v>30.781511666505835</v>
      </c>
      <c r="Z39" s="36">
        <f t="shared" si="29"/>
        <v>8.5415058053884252</v>
      </c>
    </row>
    <row r="40" spans="1:26" s="2" customFormat="1" ht="15.6">
      <c r="A40" s="2">
        <v>12</v>
      </c>
      <c r="B40" s="1" t="s">
        <v>55</v>
      </c>
      <c r="C40" s="1">
        <v>5</v>
      </c>
      <c r="D40" s="62">
        <v>4679</v>
      </c>
      <c r="E40">
        <v>13</v>
      </c>
      <c r="F40" s="3">
        <f t="shared" si="21"/>
        <v>2.7783714468903611E-3</v>
      </c>
      <c r="G40" s="2">
        <v>0.5</v>
      </c>
      <c r="H40" s="3">
        <f t="shared" si="22"/>
        <v>1.3796030988008063E-2</v>
      </c>
      <c r="I40" s="3">
        <f t="shared" si="23"/>
        <v>0.98620396901199192</v>
      </c>
      <c r="J40" s="5">
        <f t="shared" si="30"/>
        <v>97157.829349954103</v>
      </c>
      <c r="K40" s="5">
        <f t="shared" si="24"/>
        <v>1340.3924244395662</v>
      </c>
      <c r="L40" s="5">
        <f t="shared" si="25"/>
        <v>482438.16568867158</v>
      </c>
      <c r="M40" s="5">
        <f t="shared" si="16"/>
        <v>3366579.4512464921</v>
      </c>
      <c r="N40" s="33">
        <f t="shared" si="26"/>
        <v>34.650624388903992</v>
      </c>
      <c r="O40" s="4"/>
      <c r="Q40" s="27" t="s">
        <v>56</v>
      </c>
      <c r="R40" s="29">
        <f t="shared" si="17"/>
        <v>97157.829349954103</v>
      </c>
      <c r="S40" s="29">
        <f t="shared" si="18"/>
        <v>482438.16568867158</v>
      </c>
      <c r="T40" s="35">
        <f t="shared" si="19"/>
        <v>34.650624388903992</v>
      </c>
      <c r="U40" s="42">
        <v>0.89571782863194893</v>
      </c>
      <c r="V40" s="43">
        <f t="shared" si="31"/>
        <v>0.10428217136805107</v>
      </c>
      <c r="W40" s="29">
        <f t="shared" si="27"/>
        <v>432128.46621983731</v>
      </c>
      <c r="X40" s="29">
        <f t="shared" si="20"/>
        <v>2569388.6272944254</v>
      </c>
      <c r="Y40" s="35">
        <f t="shared" si="28"/>
        <v>26.445512878223223</v>
      </c>
      <c r="Z40" s="36">
        <f t="shared" si="29"/>
        <v>8.2051115106807693</v>
      </c>
    </row>
    <row r="41" spans="1:26" s="2" customFormat="1" ht="15.6">
      <c r="A41" s="2">
        <v>13</v>
      </c>
      <c r="B41" s="1" t="s">
        <v>57</v>
      </c>
      <c r="C41" s="1">
        <v>5</v>
      </c>
      <c r="D41" s="62">
        <v>4700</v>
      </c>
      <c r="E41">
        <v>13</v>
      </c>
      <c r="F41" s="3">
        <f t="shared" si="21"/>
        <v>2.7659574468085106E-3</v>
      </c>
      <c r="G41" s="2">
        <v>0.5</v>
      </c>
      <c r="H41" s="3">
        <f t="shared" si="22"/>
        <v>1.3734812466983623E-2</v>
      </c>
      <c r="I41" s="3">
        <f t="shared" si="23"/>
        <v>0.9862651875330164</v>
      </c>
      <c r="J41" s="5">
        <f t="shared" si="30"/>
        <v>95817.436925514528</v>
      </c>
      <c r="K41" s="5">
        <f t="shared" si="24"/>
        <v>1316.0345272389739</v>
      </c>
      <c r="L41" s="5">
        <f t="shared" si="25"/>
        <v>475797.09830947523</v>
      </c>
      <c r="M41" s="5">
        <f t="shared" si="16"/>
        <v>2884141.2855578205</v>
      </c>
      <c r="N41" s="33">
        <f t="shared" si="26"/>
        <v>30.100380244984652</v>
      </c>
      <c r="O41" s="4"/>
      <c r="Q41" s="27" t="s">
        <v>58</v>
      </c>
      <c r="R41" s="29">
        <f t="shared" si="17"/>
        <v>95817.436925514528</v>
      </c>
      <c r="S41" s="29">
        <f t="shared" si="18"/>
        <v>475797.09830947523</v>
      </c>
      <c r="T41" s="35">
        <f t="shared" si="19"/>
        <v>30.100380244984652</v>
      </c>
      <c r="U41" s="42">
        <v>0.86473435856680392</v>
      </c>
      <c r="V41" s="43">
        <f t="shared" si="31"/>
        <v>0.13526564143319608</v>
      </c>
      <c r="W41" s="29">
        <f t="shared" si="27"/>
        <v>411438.09861459059</v>
      </c>
      <c r="X41" s="29">
        <f t="shared" si="20"/>
        <v>2137260.1610745881</v>
      </c>
      <c r="Y41" s="35">
        <f t="shared" si="28"/>
        <v>22.305545103821</v>
      </c>
      <c r="Z41" s="36">
        <f t="shared" si="29"/>
        <v>7.7948351411636523</v>
      </c>
    </row>
    <row r="42" spans="1:26" s="2" customFormat="1" ht="15.6">
      <c r="A42" s="2">
        <v>14</v>
      </c>
      <c r="B42" s="1" t="s">
        <v>59</v>
      </c>
      <c r="C42" s="1">
        <v>5</v>
      </c>
      <c r="D42" s="62">
        <v>3656</v>
      </c>
      <c r="E42">
        <v>20</v>
      </c>
      <c r="F42" s="3">
        <f t="shared" si="21"/>
        <v>5.4704595185995622E-3</v>
      </c>
      <c r="G42" s="2">
        <v>0.5</v>
      </c>
      <c r="H42" s="3">
        <f t="shared" si="22"/>
        <v>2.6983270372369132E-2</v>
      </c>
      <c r="I42" s="3">
        <f t="shared" si="23"/>
        <v>0.97301672962763086</v>
      </c>
      <c r="J42" s="5">
        <f t="shared" si="30"/>
        <v>94501.402398275561</v>
      </c>
      <c r="K42" s="5">
        <f t="shared" si="24"/>
        <v>2549.9568914807223</v>
      </c>
      <c r="L42" s="5">
        <f t="shared" si="25"/>
        <v>466132.11976267601</v>
      </c>
      <c r="M42" s="5">
        <f t="shared" si="16"/>
        <v>2408344.1872483455</v>
      </c>
      <c r="N42" s="33">
        <f t="shared" si="26"/>
        <v>25.484745476034252</v>
      </c>
      <c r="O42" s="4"/>
      <c r="Q42" s="27" t="s">
        <v>60</v>
      </c>
      <c r="R42" s="29">
        <f t="shared" si="17"/>
        <v>94501.402398275561</v>
      </c>
      <c r="S42" s="29">
        <f t="shared" si="18"/>
        <v>466132.11976267601</v>
      </c>
      <c r="T42" s="35">
        <f t="shared" si="19"/>
        <v>25.484745476034252</v>
      </c>
      <c r="U42" s="42">
        <v>0.81758889711164551</v>
      </c>
      <c r="V42" s="43">
        <f t="shared" si="31"/>
        <v>0.18241110288835449</v>
      </c>
      <c r="W42" s="29">
        <f t="shared" si="27"/>
        <v>381104.44570507976</v>
      </c>
      <c r="X42" s="29">
        <f t="shared" si="20"/>
        <v>1725822.0624599976</v>
      </c>
      <c r="Y42" s="35">
        <f t="shared" si="28"/>
        <v>18.262396310125975</v>
      </c>
      <c r="Z42" s="36">
        <f t="shared" si="29"/>
        <v>7.2223491659082768</v>
      </c>
    </row>
    <row r="43" spans="1:26" s="2" customFormat="1" ht="15.6">
      <c r="A43" s="2">
        <v>15</v>
      </c>
      <c r="B43" s="1" t="s">
        <v>61</v>
      </c>
      <c r="C43" s="1">
        <v>5</v>
      </c>
      <c r="D43" s="62">
        <v>2829</v>
      </c>
      <c r="E43">
        <v>25</v>
      </c>
      <c r="F43" s="3">
        <f t="shared" si="21"/>
        <v>8.8370448921880531E-3</v>
      </c>
      <c r="G43" s="2">
        <v>0.5</v>
      </c>
      <c r="H43" s="3">
        <f t="shared" si="22"/>
        <v>4.3230157357772789E-2</v>
      </c>
      <c r="I43" s="3">
        <f t="shared" si="23"/>
        <v>0.9567698426422272</v>
      </c>
      <c r="J43" s="5">
        <f t="shared" si="30"/>
        <v>91951.445506794844</v>
      </c>
      <c r="K43" s="5">
        <f t="shared" si="24"/>
        <v>3975.0754585334107</v>
      </c>
      <c r="L43" s="5">
        <f t="shared" si="25"/>
        <v>449819.53888764075</v>
      </c>
      <c r="M43" s="5">
        <f t="shared" si="16"/>
        <v>1942212.0674856694</v>
      </c>
      <c r="N43" s="33">
        <f t="shared" si="26"/>
        <v>21.12214829012283</v>
      </c>
      <c r="O43" s="4"/>
      <c r="Q43" s="27" t="s">
        <v>62</v>
      </c>
      <c r="R43" s="29">
        <f t="shared" si="17"/>
        <v>91951.445506794844</v>
      </c>
      <c r="S43" s="29">
        <f t="shared" si="18"/>
        <v>449819.53888764075</v>
      </c>
      <c r="T43" s="35">
        <f t="shared" si="19"/>
        <v>21.12214829012283</v>
      </c>
      <c r="U43" s="42">
        <v>0.77888026534586052</v>
      </c>
      <c r="V43" s="43">
        <f t="shared" si="31"/>
        <v>0.22111973465413948</v>
      </c>
      <c r="W43" s="29">
        <f t="shared" si="27"/>
        <v>350355.56180655828</v>
      </c>
      <c r="X43" s="29">
        <f t="shared" si="20"/>
        <v>1344717.6167549179</v>
      </c>
      <c r="Y43" s="35">
        <f t="shared" si="28"/>
        <v>14.624214000589568</v>
      </c>
      <c r="Z43" s="36">
        <f t="shared" si="29"/>
        <v>6.4979342895332621</v>
      </c>
    </row>
    <row r="44" spans="1:26" s="2" customFormat="1" ht="15.6">
      <c r="A44" s="2">
        <v>16</v>
      </c>
      <c r="B44" s="1" t="s">
        <v>63</v>
      </c>
      <c r="C44" s="1">
        <v>5</v>
      </c>
      <c r="D44" s="62">
        <v>1986</v>
      </c>
      <c r="E44">
        <v>51</v>
      </c>
      <c r="F44" s="3">
        <f t="shared" si="21"/>
        <v>2.5679758308157101E-2</v>
      </c>
      <c r="G44" s="2">
        <v>0.5</v>
      </c>
      <c r="H44" s="3">
        <f t="shared" si="22"/>
        <v>0.12065294535131299</v>
      </c>
      <c r="I44" s="3">
        <f t="shared" si="23"/>
        <v>0.87934705464868701</v>
      </c>
      <c r="J44" s="5">
        <f t="shared" si="30"/>
        <v>87976.370048261437</v>
      </c>
      <c r="K44" s="5">
        <f t="shared" si="24"/>
        <v>10614.608167639775</v>
      </c>
      <c r="L44" s="5">
        <f t="shared" si="25"/>
        <v>413345.3298222078</v>
      </c>
      <c r="M44" s="5">
        <f t="shared" si="16"/>
        <v>1492392.5285980287</v>
      </c>
      <c r="N44" s="33">
        <f t="shared" si="26"/>
        <v>16.963561099183142</v>
      </c>
      <c r="O44" s="4"/>
      <c r="Q44" s="27" t="s">
        <v>64</v>
      </c>
      <c r="R44" s="29">
        <f t="shared" si="17"/>
        <v>87976.370048261437</v>
      </c>
      <c r="S44" s="29">
        <f t="shared" si="18"/>
        <v>413345.3298222078</v>
      </c>
      <c r="T44" s="35">
        <f t="shared" si="19"/>
        <v>16.963561099183142</v>
      </c>
      <c r="U44" s="42">
        <v>0.71980976748499381</v>
      </c>
      <c r="V44" s="43">
        <f t="shared" si="31"/>
        <v>0.28019023251500619</v>
      </c>
      <c r="W44" s="29">
        <f t="shared" si="27"/>
        <v>297530.0057503315</v>
      </c>
      <c r="X44" s="29">
        <f t="shared" si="20"/>
        <v>994362.0549483595</v>
      </c>
      <c r="Y44" s="35">
        <f t="shared" si="28"/>
        <v>11.302603806032002</v>
      </c>
      <c r="Z44" s="36">
        <f t="shared" si="29"/>
        <v>5.6609572931511405</v>
      </c>
    </row>
    <row r="45" spans="1:26" s="2" customFormat="1" ht="15.6">
      <c r="A45" s="2">
        <v>17</v>
      </c>
      <c r="B45" s="1" t="s">
        <v>65</v>
      </c>
      <c r="C45" s="1">
        <v>5</v>
      </c>
      <c r="D45" s="62">
        <v>1443</v>
      </c>
      <c r="E45">
        <v>61</v>
      </c>
      <c r="F45" s="3">
        <f t="shared" si="21"/>
        <v>4.2273042273042273E-2</v>
      </c>
      <c r="G45" s="2">
        <v>0.5</v>
      </c>
      <c r="H45" s="3">
        <f t="shared" si="22"/>
        <v>0.19116264493889062</v>
      </c>
      <c r="I45" s="3">
        <f t="shared" si="23"/>
        <v>0.80883735506110943</v>
      </c>
      <c r="J45" s="5">
        <f t="shared" si="30"/>
        <v>77361.761880621663</v>
      </c>
      <c r="K45" s="5">
        <f t="shared" si="24"/>
        <v>14788.679018232282</v>
      </c>
      <c r="L45" s="5">
        <f t="shared" si="25"/>
        <v>349837.11185752763</v>
      </c>
      <c r="M45" s="5">
        <f t="shared" si="16"/>
        <v>1079047.1987758209</v>
      </c>
      <c r="N45" s="33">
        <f t="shared" si="26"/>
        <v>13.9480690788935</v>
      </c>
      <c r="O45" s="4"/>
      <c r="Q45" s="27" t="s">
        <v>66</v>
      </c>
      <c r="R45" s="29">
        <f t="shared" si="17"/>
        <v>77361.761880621663</v>
      </c>
      <c r="S45" s="29">
        <f t="shared" si="18"/>
        <v>349837.11185752763</v>
      </c>
      <c r="T45" s="35">
        <f t="shared" si="19"/>
        <v>13.9480690788935</v>
      </c>
      <c r="U45" s="42">
        <v>0.68480776711742686</v>
      </c>
      <c r="V45" s="43">
        <f t="shared" si="31"/>
        <v>0.31519223288257314</v>
      </c>
      <c r="W45" s="29">
        <f t="shared" si="27"/>
        <v>239571.171425963</v>
      </c>
      <c r="X45" s="29">
        <f t="shared" si="20"/>
        <v>696832.04919802793</v>
      </c>
      <c r="Y45" s="35">
        <f t="shared" si="28"/>
        <v>9.0074480241714525</v>
      </c>
      <c r="Z45" s="36">
        <f t="shared" si="29"/>
        <v>4.9406210547220475</v>
      </c>
    </row>
    <row r="46" spans="1:26" s="2" customFormat="1" ht="15.6">
      <c r="A46" s="2">
        <v>18</v>
      </c>
      <c r="B46" s="1" t="s">
        <v>67</v>
      </c>
      <c r="C46" s="1">
        <v>5</v>
      </c>
      <c r="D46" s="62">
        <v>851</v>
      </c>
      <c r="E46">
        <v>53</v>
      </c>
      <c r="F46" s="3">
        <f t="shared" si="21"/>
        <v>6.2279670975323151E-2</v>
      </c>
      <c r="G46" s="2">
        <v>0.5</v>
      </c>
      <c r="H46" s="3">
        <f t="shared" si="22"/>
        <v>0.26944585663446874</v>
      </c>
      <c r="I46" s="3">
        <f t="shared" si="23"/>
        <v>0.73055414336553126</v>
      </c>
      <c r="J46" s="5">
        <f t="shared" si="30"/>
        <v>62573.082862389383</v>
      </c>
      <c r="K46" s="5">
        <f t="shared" si="24"/>
        <v>16860.057914116103</v>
      </c>
      <c r="L46" s="5">
        <f t="shared" si="25"/>
        <v>270715.26952665666</v>
      </c>
      <c r="M46" s="5">
        <f>L46+M47</f>
        <v>729210.08691829315</v>
      </c>
      <c r="N46" s="33">
        <f t="shared" si="26"/>
        <v>11.65373437843826</v>
      </c>
      <c r="O46" s="4"/>
      <c r="Q46" s="27" t="s">
        <v>68</v>
      </c>
      <c r="R46" s="29">
        <f t="shared" si="17"/>
        <v>62573.082862389383</v>
      </c>
      <c r="S46" s="29">
        <f t="shared" si="18"/>
        <v>270715.26952665666</v>
      </c>
      <c r="T46" s="35">
        <f t="shared" si="19"/>
        <v>11.65373437843826</v>
      </c>
      <c r="U46" s="42">
        <v>0.65629805890441617</v>
      </c>
      <c r="V46" s="43">
        <f t="shared" si="31"/>
        <v>0.34370194109558383</v>
      </c>
      <c r="W46" s="29">
        <f t="shared" si="27"/>
        <v>177669.90590613062</v>
      </c>
      <c r="X46" s="29">
        <f>X47+W46</f>
        <v>457260.87777206494</v>
      </c>
      <c r="Y46" s="35">
        <f t="shared" si="28"/>
        <v>7.3076290451866068</v>
      </c>
      <c r="Z46" s="36">
        <f t="shared" si="29"/>
        <v>4.3461053332516535</v>
      </c>
    </row>
    <row r="47" spans="1:26" s="2" customFormat="1" ht="15.6">
      <c r="A47" s="12">
        <v>19</v>
      </c>
      <c r="B47" s="13" t="s">
        <v>69</v>
      </c>
      <c r="C47" s="12"/>
      <c r="D47" s="62">
        <v>672</v>
      </c>
      <c r="E47">
        <v>67</v>
      </c>
      <c r="F47" s="17">
        <f t="shared" si="21"/>
        <v>9.9702380952380959E-2</v>
      </c>
      <c r="G47" s="12"/>
      <c r="H47" s="17">
        <v>1</v>
      </c>
      <c r="I47" s="17">
        <f t="shared" si="23"/>
        <v>0</v>
      </c>
      <c r="J47" s="21">
        <f t="shared" si="30"/>
        <v>45713.024948273283</v>
      </c>
      <c r="K47" s="21">
        <f t="shared" si="24"/>
        <v>45713.024948273283</v>
      </c>
      <c r="L47" s="21">
        <f>K47/F47</f>
        <v>458494.81739163649</v>
      </c>
      <c r="M47" s="21">
        <f>L47</f>
        <v>458494.81739163649</v>
      </c>
      <c r="N47" s="34">
        <f t="shared" si="26"/>
        <v>10.029850746268655</v>
      </c>
      <c r="O47" s="4"/>
      <c r="Q47" s="30" t="s">
        <v>69</v>
      </c>
      <c r="R47" s="31">
        <f t="shared" si="17"/>
        <v>45713.024948273283</v>
      </c>
      <c r="S47" s="31">
        <f t="shared" si="18"/>
        <v>458494.81739163649</v>
      </c>
      <c r="T47" s="38">
        <f t="shared" si="19"/>
        <v>10.029850746268655</v>
      </c>
      <c r="U47" s="44">
        <v>0.6098018151143324</v>
      </c>
      <c r="V47" s="45">
        <f t="shared" si="31"/>
        <v>0.3901981848856676</v>
      </c>
      <c r="W47" s="31">
        <f t="shared" si="27"/>
        <v>279590.97186593432</v>
      </c>
      <c r="X47" s="31">
        <f>W47</f>
        <v>279590.97186593432</v>
      </c>
      <c r="Y47" s="38">
        <f t="shared" si="28"/>
        <v>6.1162211904004682</v>
      </c>
      <c r="Z47" s="37">
        <f t="shared" si="29"/>
        <v>3.9136295558681873</v>
      </c>
    </row>
    <row r="48" spans="1:26" s="2" customFormat="1" ht="13.2">
      <c r="B48" s="2" t="s">
        <v>70</v>
      </c>
      <c r="D48" s="25">
        <f>SUM(D29:D47)</f>
        <v>54501</v>
      </c>
      <c r="E48" s="57">
        <f>SUM(E29:E47)</f>
        <v>325</v>
      </c>
    </row>
    <row r="51" spans="1:26" s="2" customFormat="1" ht="18" thickBot="1">
      <c r="B51" s="78" t="s">
        <v>89</v>
      </c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Q51" s="64" t="s">
        <v>92</v>
      </c>
      <c r="R51" s="65"/>
      <c r="S51" s="65"/>
      <c r="T51" s="65"/>
      <c r="U51" s="65"/>
      <c r="V51" s="65"/>
      <c r="W51" s="65"/>
      <c r="X51" s="65"/>
      <c r="Y51" s="65"/>
      <c r="Z51" s="66"/>
    </row>
    <row r="52" spans="1:26" s="9" customFormat="1" ht="14.25" customHeight="1">
      <c r="A52" s="7"/>
      <c r="B52" s="71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7" t="s">
        <v>14</v>
      </c>
      <c r="S52" s="67"/>
      <c r="T52" s="67"/>
      <c r="U52" s="68" t="s">
        <v>15</v>
      </c>
      <c r="V52" s="69" t="s">
        <v>16</v>
      </c>
      <c r="W52" s="70" t="s">
        <v>17</v>
      </c>
      <c r="X52" s="70" t="s">
        <v>18</v>
      </c>
      <c r="Y52" s="63" t="s">
        <v>19</v>
      </c>
      <c r="Z52" s="63" t="s">
        <v>20</v>
      </c>
    </row>
    <row r="53" spans="1:26" s="10" customFormat="1" ht="35.549999999999997" customHeight="1" thickBot="1">
      <c r="B53" s="72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8"/>
      <c r="V53" s="69"/>
      <c r="W53" s="70"/>
      <c r="X53" s="70"/>
      <c r="Y53" s="63"/>
      <c r="Z53" s="63"/>
    </row>
    <row r="54" spans="1:26" s="2" customFormat="1" ht="13.2">
      <c r="A54" s="2">
        <v>1</v>
      </c>
      <c r="B54" s="1">
        <v>0</v>
      </c>
      <c r="C54" s="1">
        <v>1</v>
      </c>
      <c r="D54" s="49">
        <v>686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7925927.4465385033</v>
      </c>
      <c r="N54" s="32">
        <f>M54/J54</f>
        <v>79.259274465385033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79.259274465385033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6971807.8881449364</v>
      </c>
      <c r="Y54" s="40">
        <f>X54/R54</f>
        <v>69.718078881449358</v>
      </c>
      <c r="Z54" s="36">
        <f>T54-Y54</f>
        <v>9.541195583935675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v>3459</v>
      </c>
      <c r="E55" s="49">
        <v>2</v>
      </c>
      <c r="F55" s="3">
        <f t="shared" ref="F55:F72" si="37">E55/D55</f>
        <v>5.7820179242555657E-4</v>
      </c>
      <c r="G55" s="2">
        <v>0.4</v>
      </c>
      <c r="H55" s="3">
        <f t="shared" ref="H55:H71" si="38">C55*F55/(1+(1-G55)*C55*F55)</f>
        <v>2.309602171026041E-3</v>
      </c>
      <c r="I55" s="3">
        <f t="shared" ref="I55:I72" si="39">1-H55</f>
        <v>0.99769039782897395</v>
      </c>
      <c r="J55" s="5">
        <f>I54*J54</f>
        <v>100000</v>
      </c>
      <c r="K55" s="5">
        <f t="shared" ref="K55:K72" si="40">J55*H55</f>
        <v>230.9602171026041</v>
      </c>
      <c r="L55" s="5">
        <f t="shared" ref="L55:L71" si="41">C55*(J56+G55*K55)</f>
        <v>399445.69547895377</v>
      </c>
      <c r="M55" s="5">
        <f t="shared" si="32"/>
        <v>7825927.4465385033</v>
      </c>
      <c r="N55" s="33">
        <f t="shared" ref="N55:N72" si="42">M55/J55</f>
        <v>78.259274465385033</v>
      </c>
      <c r="O55" s="4"/>
      <c r="Q55" s="27" t="s">
        <v>36</v>
      </c>
      <c r="R55" s="29">
        <f t="shared" si="33"/>
        <v>100000</v>
      </c>
      <c r="S55" s="29">
        <f t="shared" si="34"/>
        <v>399445.69547895377</v>
      </c>
      <c r="T55" s="35">
        <f t="shared" si="35"/>
        <v>78.259274465385033</v>
      </c>
      <c r="U55" s="42">
        <v>0.96170886472285344</v>
      </c>
      <c r="V55" s="43">
        <f>1-U55</f>
        <v>3.829113527714656E-2</v>
      </c>
      <c r="W55" s="29">
        <f t="shared" ref="W55:W72" si="43">S55*U55</f>
        <v>384150.46631749527</v>
      </c>
      <c r="X55" s="29">
        <f t="shared" si="36"/>
        <v>6875637.0016726507</v>
      </c>
      <c r="Y55" s="35">
        <f t="shared" ref="Y55:Y72" si="44">X55/R55</f>
        <v>68.756370016726507</v>
      </c>
      <c r="Z55" s="36">
        <f t="shared" ref="Z55:Z72" si="45">T55-Y55</f>
        <v>9.5029044486585263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v>5448</v>
      </c>
      <c r="E56" s="49">
        <v>1</v>
      </c>
      <c r="F56" s="3">
        <f t="shared" si="37"/>
        <v>1.8355359765051394E-4</v>
      </c>
      <c r="G56" s="2">
        <v>0.5</v>
      </c>
      <c r="H56" s="3">
        <f t="shared" si="38"/>
        <v>9.1734703238235027E-4</v>
      </c>
      <c r="I56" s="3">
        <f t="shared" si="39"/>
        <v>0.99908265296761767</v>
      </c>
      <c r="J56" s="5">
        <f t="shared" ref="J56:J72" si="46">I55*J55</f>
        <v>99769.039782897395</v>
      </c>
      <c r="K56" s="5">
        <f t="shared" si="40"/>
        <v>91.522832568477568</v>
      </c>
      <c r="L56" s="5">
        <f t="shared" si="41"/>
        <v>498616.39183306578</v>
      </c>
      <c r="M56" s="5">
        <f t="shared" si="32"/>
        <v>7426481.7510595499</v>
      </c>
      <c r="N56" s="33">
        <f t="shared" si="42"/>
        <v>74.436736759419148</v>
      </c>
      <c r="O56" s="4"/>
      <c r="Q56" s="27" t="s">
        <v>38</v>
      </c>
      <c r="R56" s="29">
        <f t="shared" si="33"/>
        <v>99769.039782897395</v>
      </c>
      <c r="S56" s="29">
        <f t="shared" si="34"/>
        <v>498616.39183306578</v>
      </c>
      <c r="T56" s="35">
        <f t="shared" si="35"/>
        <v>74.436736759419148</v>
      </c>
      <c r="U56" s="42">
        <v>0.96170886472285344</v>
      </c>
      <c r="V56" s="43">
        <f>1-U56</f>
        <v>3.829113527714656E-2</v>
      </c>
      <c r="W56" s="29">
        <f t="shared" si="43"/>
        <v>479523.80412198312</v>
      </c>
      <c r="X56" s="29">
        <f t="shared" si="36"/>
        <v>6491486.5353551554</v>
      </c>
      <c r="Y56" s="35">
        <f t="shared" si="44"/>
        <v>65.065139942019755</v>
      </c>
      <c r="Z56" s="36">
        <f t="shared" si="45"/>
        <v>9.3715968173993929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v>6392</v>
      </c>
      <c r="E57" s="49">
        <v>4</v>
      </c>
      <c r="F57" s="3">
        <f t="shared" si="37"/>
        <v>6.2578222778473093E-4</v>
      </c>
      <c r="G57" s="2">
        <v>0.5</v>
      </c>
      <c r="H57" s="3">
        <f t="shared" si="38"/>
        <v>3.1240237425804434E-3</v>
      </c>
      <c r="I57" s="3">
        <f t="shared" si="39"/>
        <v>0.99687597625741953</v>
      </c>
      <c r="J57" s="5">
        <f t="shared" si="46"/>
        <v>99677.516950328922</v>
      </c>
      <c r="K57" s="5">
        <f t="shared" si="40"/>
        <v>311.39492955429216</v>
      </c>
      <c r="L57" s="5">
        <f t="shared" si="41"/>
        <v>497609.09742775885</v>
      </c>
      <c r="M57" s="5">
        <f t="shared" si="32"/>
        <v>6927865.3592264839</v>
      </c>
      <c r="N57" s="33">
        <f t="shared" si="42"/>
        <v>69.502788303592695</v>
      </c>
      <c r="O57" s="4"/>
      <c r="Q57" s="27" t="s">
        <v>40</v>
      </c>
      <c r="R57" s="29">
        <f t="shared" si="33"/>
        <v>99677.516950328922</v>
      </c>
      <c r="S57" s="29">
        <f t="shared" si="34"/>
        <v>497609.09742775885</v>
      </c>
      <c r="T57" s="35">
        <f t="shared" si="35"/>
        <v>69.502788303592695</v>
      </c>
      <c r="U57" s="42">
        <v>0.96170886472285344</v>
      </c>
      <c r="V57" s="43">
        <f>1-U57</f>
        <v>3.829113527714656E-2</v>
      </c>
      <c r="W57" s="29">
        <f t="shared" si="43"/>
        <v>478555.08016301371</v>
      </c>
      <c r="X57" s="29">
        <f t="shared" si="36"/>
        <v>6011962.7312331721</v>
      </c>
      <c r="Y57" s="35">
        <f t="shared" si="44"/>
        <v>60.314130158649917</v>
      </c>
      <c r="Z57" s="36">
        <f t="shared" si="45"/>
        <v>9.188658144942778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v>6462</v>
      </c>
      <c r="E58" s="49">
        <v>3</v>
      </c>
      <c r="F58" s="3">
        <f t="shared" si="37"/>
        <v>4.6425255338904364E-4</v>
      </c>
      <c r="G58" s="2">
        <v>0.5</v>
      </c>
      <c r="H58" s="3">
        <f t="shared" si="38"/>
        <v>2.3185717597959659E-3</v>
      </c>
      <c r="I58" s="3">
        <f t="shared" si="39"/>
        <v>0.997681428240204</v>
      </c>
      <c r="J58" s="5">
        <f t="shared" si="46"/>
        <v>99366.122020774623</v>
      </c>
      <c r="K58" s="5">
        <f t="shared" si="40"/>
        <v>230.38748439780809</v>
      </c>
      <c r="L58" s="5">
        <f t="shared" si="41"/>
        <v>496254.64139287855</v>
      </c>
      <c r="M58" s="5">
        <f t="shared" si="32"/>
        <v>6430256.2617987245</v>
      </c>
      <c r="N58" s="33">
        <f t="shared" si="42"/>
        <v>64.712762569664747</v>
      </c>
      <c r="O58" s="4"/>
      <c r="Q58" s="27" t="s">
        <v>42</v>
      </c>
      <c r="R58" s="29">
        <f t="shared" si="33"/>
        <v>99366.122020774623</v>
      </c>
      <c r="S58" s="29">
        <f t="shared" si="34"/>
        <v>496254.64139287855</v>
      </c>
      <c r="T58" s="35">
        <f t="shared" si="35"/>
        <v>64.712762569664747</v>
      </c>
      <c r="U58" s="42">
        <v>0.96170886472285344</v>
      </c>
      <c r="V58" s="43">
        <f>1-U58</f>
        <v>3.829113527714656E-2</v>
      </c>
      <c r="W58" s="29">
        <f t="shared" si="43"/>
        <v>477252.48778739199</v>
      </c>
      <c r="X58" s="29">
        <f t="shared" si="36"/>
        <v>5533407.651070158</v>
      </c>
      <c r="Y58" s="35">
        <f t="shared" si="44"/>
        <v>55.687064550162077</v>
      </c>
      <c r="Z58" s="36">
        <f t="shared" si="45"/>
        <v>9.0256980195026699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v>6678</v>
      </c>
      <c r="E59" s="49">
        <v>4</v>
      </c>
      <c r="F59" s="3">
        <f t="shared" si="37"/>
        <v>5.9898173105720279E-4</v>
      </c>
      <c r="G59" s="2">
        <v>0.5</v>
      </c>
      <c r="H59" s="3">
        <f t="shared" si="38"/>
        <v>2.9904306220095698E-3</v>
      </c>
      <c r="I59" s="3">
        <f t="shared" si="39"/>
        <v>0.99700956937799046</v>
      </c>
      <c r="J59" s="5">
        <f t="shared" si="46"/>
        <v>99135.734536376811</v>
      </c>
      <c r="K59" s="5">
        <f t="shared" si="40"/>
        <v>296.4585362929929</v>
      </c>
      <c r="L59" s="5">
        <f t="shared" si="41"/>
        <v>494937.52634115156</v>
      </c>
      <c r="M59" s="5">
        <f t="shared" si="32"/>
        <v>5934001.6204058463</v>
      </c>
      <c r="N59" s="33">
        <f t="shared" si="42"/>
        <v>59.857342543101119</v>
      </c>
      <c r="O59" s="4"/>
      <c r="Q59" s="27" t="s">
        <v>44</v>
      </c>
      <c r="R59" s="29">
        <f t="shared" si="33"/>
        <v>99135.734536376811</v>
      </c>
      <c r="S59" s="29">
        <f t="shared" si="34"/>
        <v>494937.52634115156</v>
      </c>
      <c r="T59" s="35">
        <f t="shared" si="35"/>
        <v>59.857342543101119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476670.21824795048</v>
      </c>
      <c r="X59" s="29">
        <f t="shared" si="36"/>
        <v>5056155.163282766</v>
      </c>
      <c r="Y59" s="35">
        <f t="shared" si="44"/>
        <v>51.002347306232579</v>
      </c>
      <c r="Z59" s="36">
        <f t="shared" si="45"/>
        <v>8.8549952368685396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v>7859</v>
      </c>
      <c r="E60" s="49">
        <v>6</v>
      </c>
      <c r="F60" s="3">
        <f t="shared" si="37"/>
        <v>7.6345591042117314E-4</v>
      </c>
      <c r="G60" s="2">
        <v>0.5</v>
      </c>
      <c r="H60" s="3">
        <f t="shared" si="38"/>
        <v>3.8100076200152403E-3</v>
      </c>
      <c r="I60" s="3">
        <f t="shared" si="39"/>
        <v>0.99618999237998473</v>
      </c>
      <c r="J60" s="5">
        <f t="shared" si="46"/>
        <v>98839.276000083817</v>
      </c>
      <c r="K60" s="5">
        <f t="shared" si="40"/>
        <v>376.57839471710884</v>
      </c>
      <c r="L60" s="5">
        <f t="shared" si="41"/>
        <v>493254.93401362625</v>
      </c>
      <c r="M60" s="5">
        <f t="shared" si="32"/>
        <v>5439064.0940646948</v>
      </c>
      <c r="N60" s="33">
        <f t="shared" si="42"/>
        <v>55.029380163206397</v>
      </c>
      <c r="O60" s="4"/>
      <c r="Q60" s="27" t="s">
        <v>46</v>
      </c>
      <c r="R60" s="29">
        <f t="shared" si="33"/>
        <v>98839.276000083817</v>
      </c>
      <c r="S60" s="29">
        <f t="shared" si="34"/>
        <v>493254.93401362625</v>
      </c>
      <c r="T60" s="35">
        <f t="shared" si="35"/>
        <v>55.029380163206397</v>
      </c>
      <c r="U60" s="42">
        <v>0.95736753435116873</v>
      </c>
      <c r="V60" s="43">
        <f t="shared" si="47"/>
        <v>4.2632465648831275E-2</v>
      </c>
      <c r="W60" s="29">
        <f t="shared" si="43"/>
        <v>472226.2599831738</v>
      </c>
      <c r="X60" s="29">
        <f t="shared" si="36"/>
        <v>4579484.9450348159</v>
      </c>
      <c r="Y60" s="35">
        <f t="shared" si="44"/>
        <v>46.332643563991027</v>
      </c>
      <c r="Z60" s="36">
        <f t="shared" si="45"/>
        <v>8.6967365992153702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v>7926</v>
      </c>
      <c r="E61" s="49">
        <v>8</v>
      </c>
      <c r="F61" s="3">
        <f t="shared" si="37"/>
        <v>1.0093363613424174E-3</v>
      </c>
      <c r="G61" s="2">
        <v>0.5</v>
      </c>
      <c r="H61" s="3">
        <f t="shared" si="38"/>
        <v>5.0339793606846211E-3</v>
      </c>
      <c r="I61" s="3">
        <f t="shared" si="39"/>
        <v>0.99496602063931538</v>
      </c>
      <c r="J61" s="5">
        <f t="shared" si="46"/>
        <v>98462.697605366702</v>
      </c>
      <c r="K61" s="5">
        <f t="shared" si="40"/>
        <v>495.65918754274702</v>
      </c>
      <c r="L61" s="5">
        <f t="shared" si="41"/>
        <v>491074.34005797666</v>
      </c>
      <c r="M61" s="5">
        <f t="shared" si="32"/>
        <v>4945809.1600510683</v>
      </c>
      <c r="N61" s="33">
        <f t="shared" si="42"/>
        <v>50.230282943024882</v>
      </c>
      <c r="O61" s="4"/>
      <c r="Q61" s="27" t="s">
        <v>48</v>
      </c>
      <c r="R61" s="29">
        <f t="shared" si="33"/>
        <v>98462.697605366702</v>
      </c>
      <c r="S61" s="29">
        <f t="shared" si="34"/>
        <v>491074.34005797666</v>
      </c>
      <c r="T61" s="35">
        <f t="shared" si="35"/>
        <v>50.230282943024882</v>
      </c>
      <c r="U61" s="42">
        <v>0.95681081085376496</v>
      </c>
      <c r="V61" s="43">
        <f t="shared" si="47"/>
        <v>4.3189189146235041E-2</v>
      </c>
      <c r="W61" s="29">
        <f t="shared" si="43"/>
        <v>469865.23750035017</v>
      </c>
      <c r="X61" s="29">
        <f t="shared" si="36"/>
        <v>4107258.6850516424</v>
      </c>
      <c r="Y61" s="35">
        <f t="shared" si="44"/>
        <v>41.713854941424806</v>
      </c>
      <c r="Z61" s="36">
        <f t="shared" si="45"/>
        <v>8.516428001600076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v>7013</v>
      </c>
      <c r="E62" s="49">
        <v>15</v>
      </c>
      <c r="F62" s="3">
        <f t="shared" si="37"/>
        <v>2.138884927990874E-3</v>
      </c>
      <c r="G62" s="2">
        <v>0.5</v>
      </c>
      <c r="H62" s="3">
        <f t="shared" si="38"/>
        <v>1.0637543436635699E-2</v>
      </c>
      <c r="I62" s="3">
        <f t="shared" si="39"/>
        <v>0.9893624565633643</v>
      </c>
      <c r="J62" s="5">
        <f t="shared" si="46"/>
        <v>97967.038417823962</v>
      </c>
      <c r="K62" s="5">
        <f t="shared" si="40"/>
        <v>1042.1286265281606</v>
      </c>
      <c r="L62" s="5">
        <f t="shared" si="41"/>
        <v>487229.87052279938</v>
      </c>
      <c r="M62" s="5">
        <f t="shared" si="32"/>
        <v>4454734.8199930917</v>
      </c>
      <c r="N62" s="33">
        <f t="shared" si="42"/>
        <v>45.471771852425462</v>
      </c>
      <c r="O62" s="4"/>
      <c r="Q62" s="27" t="s">
        <v>50</v>
      </c>
      <c r="R62" s="29">
        <f t="shared" si="33"/>
        <v>97967.038417823962</v>
      </c>
      <c r="S62" s="29">
        <f t="shared" si="34"/>
        <v>487229.87052279938</v>
      </c>
      <c r="T62" s="35">
        <f t="shared" si="35"/>
        <v>45.471771852425462</v>
      </c>
      <c r="U62" s="42">
        <v>0.94800928093814252</v>
      </c>
      <c r="V62" s="43">
        <f t="shared" si="47"/>
        <v>5.1990719061857482E-2</v>
      </c>
      <c r="W62" s="29">
        <f t="shared" si="43"/>
        <v>461898.43920590333</v>
      </c>
      <c r="X62" s="29">
        <f t="shared" si="36"/>
        <v>3637393.4475512924</v>
      </c>
      <c r="Y62" s="35">
        <f t="shared" si="44"/>
        <v>37.128747651205011</v>
      </c>
      <c r="Z62" s="36">
        <f t="shared" si="45"/>
        <v>8.3430242012204516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v>7917</v>
      </c>
      <c r="E63" s="49">
        <v>25</v>
      </c>
      <c r="F63" s="3">
        <f t="shared" si="37"/>
        <v>3.1577617784514338E-3</v>
      </c>
      <c r="G63" s="2">
        <v>0.5</v>
      </c>
      <c r="H63" s="3">
        <f t="shared" si="38"/>
        <v>1.5665141926185851E-2</v>
      </c>
      <c r="I63" s="3">
        <f t="shared" si="39"/>
        <v>0.98433485807381416</v>
      </c>
      <c r="J63" s="5">
        <f t="shared" si="46"/>
        <v>96924.909791295795</v>
      </c>
      <c r="K63" s="5">
        <f t="shared" si="40"/>
        <v>1518.3424680634093</v>
      </c>
      <c r="L63" s="5">
        <f t="shared" si="41"/>
        <v>480828.69278632046</v>
      </c>
      <c r="M63" s="5">
        <f t="shared" si="32"/>
        <v>3967504.9494702923</v>
      </c>
      <c r="N63" s="33">
        <f t="shared" si="42"/>
        <v>40.933800795000465</v>
      </c>
      <c r="O63" s="4"/>
      <c r="Q63" s="27" t="s">
        <v>52</v>
      </c>
      <c r="R63" s="29">
        <f t="shared" si="33"/>
        <v>96924.909791295795</v>
      </c>
      <c r="S63" s="29">
        <f t="shared" si="34"/>
        <v>480828.69278632046</v>
      </c>
      <c r="T63" s="35">
        <f t="shared" si="35"/>
        <v>40.933800795000465</v>
      </c>
      <c r="U63" s="42">
        <v>0.94216194080535964</v>
      </c>
      <c r="V63" s="43">
        <f t="shared" si="47"/>
        <v>5.7838059194640357E-2</v>
      </c>
      <c r="W63" s="29">
        <f t="shared" si="43"/>
        <v>453018.49439046369</v>
      </c>
      <c r="X63" s="29">
        <f t="shared" si="36"/>
        <v>3175495.0083453888</v>
      </c>
      <c r="Y63" s="35">
        <f t="shared" si="44"/>
        <v>32.762424181596295</v>
      </c>
      <c r="Z63" s="36">
        <f t="shared" si="45"/>
        <v>8.1713766134041705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v>8950</v>
      </c>
      <c r="E64" s="49">
        <v>30</v>
      </c>
      <c r="F64" s="3">
        <f t="shared" si="37"/>
        <v>3.3519553072625698E-3</v>
      </c>
      <c r="G64" s="2">
        <v>0.5</v>
      </c>
      <c r="H64" s="3">
        <f t="shared" si="38"/>
        <v>1.6620498614958446E-2</v>
      </c>
      <c r="I64" s="3">
        <f t="shared" si="39"/>
        <v>0.9833795013850416</v>
      </c>
      <c r="J64" s="5">
        <f t="shared" si="46"/>
        <v>95406.56732323239</v>
      </c>
      <c r="K64" s="5">
        <f t="shared" si="40"/>
        <v>1585.7047200537236</v>
      </c>
      <c r="L64" s="5">
        <f t="shared" si="41"/>
        <v>473068.57481602766</v>
      </c>
      <c r="M64" s="5">
        <f t="shared" si="32"/>
        <v>3486676.2566839717</v>
      </c>
      <c r="N64" s="33">
        <f t="shared" si="42"/>
        <v>36.545453363512152</v>
      </c>
      <c r="O64" s="4"/>
      <c r="Q64" s="27" t="s">
        <v>54</v>
      </c>
      <c r="R64" s="29">
        <f t="shared" si="33"/>
        <v>95406.56732323239</v>
      </c>
      <c r="S64" s="29">
        <f t="shared" si="34"/>
        <v>473068.57481602766</v>
      </c>
      <c r="T64" s="35">
        <f t="shared" si="35"/>
        <v>36.545453363512152</v>
      </c>
      <c r="U64" s="42">
        <v>0.92489605986448908</v>
      </c>
      <c r="V64" s="43">
        <f t="shared" si="47"/>
        <v>7.5103940135510916E-2</v>
      </c>
      <c r="W64" s="29">
        <f t="shared" si="43"/>
        <v>437539.26089305326</v>
      </c>
      <c r="X64" s="29">
        <f t="shared" si="36"/>
        <v>2722476.5139549254</v>
      </c>
      <c r="Y64" s="35">
        <f t="shared" si="44"/>
        <v>28.535525282356289</v>
      </c>
      <c r="Z64" s="36">
        <f t="shared" si="45"/>
        <v>8.0099280811558629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v>9284</v>
      </c>
      <c r="E65" s="49">
        <v>53</v>
      </c>
      <c r="F65" s="3">
        <f t="shared" si="37"/>
        <v>5.7087462300732441E-3</v>
      </c>
      <c r="G65" s="2">
        <v>0.5</v>
      </c>
      <c r="H65" s="3">
        <f t="shared" si="38"/>
        <v>2.8142091010460366E-2</v>
      </c>
      <c r="I65" s="3">
        <f t="shared" si="39"/>
        <v>0.97185790898953961</v>
      </c>
      <c r="J65" s="5">
        <f t="shared" si="46"/>
        <v>93820.86260317867</v>
      </c>
      <c r="K65" s="5">
        <f t="shared" si="40"/>
        <v>2640.3152540585515</v>
      </c>
      <c r="L65" s="5">
        <f t="shared" si="41"/>
        <v>462503.5248807469</v>
      </c>
      <c r="M65" s="5">
        <f t="shared" si="32"/>
        <v>3013607.6818679441</v>
      </c>
      <c r="N65" s="33">
        <f t="shared" si="42"/>
        <v>32.120869476698275</v>
      </c>
      <c r="O65" s="4"/>
      <c r="Q65" s="27" t="s">
        <v>56</v>
      </c>
      <c r="R65" s="29">
        <f t="shared" si="33"/>
        <v>93820.86260317867</v>
      </c>
      <c r="S65" s="29">
        <f t="shared" si="34"/>
        <v>462503.5248807469</v>
      </c>
      <c r="T65" s="35">
        <f t="shared" si="35"/>
        <v>32.120869476698275</v>
      </c>
      <c r="U65" s="42">
        <v>0.89970667843387275</v>
      </c>
      <c r="V65" s="43">
        <f t="shared" si="47"/>
        <v>0.10029332156612725</v>
      </c>
      <c r="W65" s="29">
        <f t="shared" si="43"/>
        <v>416117.51013441483</v>
      </c>
      <c r="X65" s="29">
        <f t="shared" si="36"/>
        <v>2284937.253061872</v>
      </c>
      <c r="Y65" s="35">
        <f t="shared" si="44"/>
        <v>24.3542554359808</v>
      </c>
      <c r="Z65" s="36">
        <f t="shared" si="45"/>
        <v>7.7666140407174744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v>9108</v>
      </c>
      <c r="E66" s="49">
        <v>51</v>
      </c>
      <c r="F66" s="3">
        <f t="shared" si="37"/>
        <v>5.5994729907773389E-3</v>
      </c>
      <c r="G66" s="2">
        <v>0.5</v>
      </c>
      <c r="H66" s="3">
        <f t="shared" si="38"/>
        <v>2.7610849439662175E-2</v>
      </c>
      <c r="I66" s="3">
        <f t="shared" si="39"/>
        <v>0.97238915056033781</v>
      </c>
      <c r="J66" s="5">
        <f t="shared" si="46"/>
        <v>91180.547349120112</v>
      </c>
      <c r="K66" s="5">
        <f t="shared" si="40"/>
        <v>2517.5723646825436</v>
      </c>
      <c r="L66" s="5">
        <f t="shared" si="41"/>
        <v>449608.80583389418</v>
      </c>
      <c r="M66" s="5">
        <f t="shared" si="32"/>
        <v>2551104.1569871972</v>
      </c>
      <c r="N66" s="33">
        <f t="shared" si="42"/>
        <v>27.97860104106751</v>
      </c>
      <c r="O66" s="4"/>
      <c r="Q66" s="27" t="s">
        <v>58</v>
      </c>
      <c r="R66" s="29">
        <f t="shared" si="33"/>
        <v>91180.547349120112</v>
      </c>
      <c r="S66" s="29">
        <f t="shared" si="34"/>
        <v>449608.80583389418</v>
      </c>
      <c r="T66" s="35">
        <f t="shared" si="35"/>
        <v>27.97860104106751</v>
      </c>
      <c r="U66" s="42">
        <v>0.86438699185239576</v>
      </c>
      <c r="V66" s="43">
        <f t="shared" si="47"/>
        <v>0.13561300814760424</v>
      </c>
      <c r="W66" s="29">
        <f t="shared" si="43"/>
        <v>388636.00318510766</v>
      </c>
      <c r="X66" s="29">
        <f t="shared" si="36"/>
        <v>1868819.742927457</v>
      </c>
      <c r="Y66" s="35">
        <f t="shared" si="44"/>
        <v>20.49581623777663</v>
      </c>
      <c r="Z66" s="36">
        <f t="shared" si="45"/>
        <v>7.4827848032908797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v>7172</v>
      </c>
      <c r="E67" s="49">
        <v>65</v>
      </c>
      <c r="F67" s="3">
        <f t="shared" si="37"/>
        <v>9.063022866703848E-3</v>
      </c>
      <c r="G67" s="2">
        <v>0.5</v>
      </c>
      <c r="H67" s="3">
        <f t="shared" si="38"/>
        <v>4.4311132319858212E-2</v>
      </c>
      <c r="I67" s="3">
        <f t="shared" si="39"/>
        <v>0.95568886768014183</v>
      </c>
      <c r="J67" s="5">
        <f t="shared" si="46"/>
        <v>88662.974984437562</v>
      </c>
      <c r="K67" s="5">
        <f t="shared" si="40"/>
        <v>3928.7568164076915</v>
      </c>
      <c r="L67" s="5">
        <f t="shared" si="41"/>
        <v>433492.9828811686</v>
      </c>
      <c r="M67" s="5">
        <f t="shared" si="32"/>
        <v>2101495.3511533029</v>
      </c>
      <c r="N67" s="33">
        <f t="shared" si="42"/>
        <v>23.702062236487834</v>
      </c>
      <c r="O67" s="4"/>
      <c r="Q67" s="27" t="s">
        <v>60</v>
      </c>
      <c r="R67" s="29">
        <f t="shared" si="33"/>
        <v>88662.974984437562</v>
      </c>
      <c r="S67" s="29">
        <f t="shared" si="34"/>
        <v>433492.9828811686</v>
      </c>
      <c r="T67" s="35">
        <f t="shared" si="35"/>
        <v>23.702062236487834</v>
      </c>
      <c r="U67" s="42">
        <v>0.82345390469096191</v>
      </c>
      <c r="V67" s="43">
        <f t="shared" si="47"/>
        <v>0.17654609530903809</v>
      </c>
      <c r="W67" s="29">
        <f t="shared" si="43"/>
        <v>356961.48940963059</v>
      </c>
      <c r="X67" s="29">
        <f t="shared" si="36"/>
        <v>1480183.7397423494</v>
      </c>
      <c r="Y67" s="35">
        <f t="shared" si="44"/>
        <v>16.694496659988641</v>
      </c>
      <c r="Z67" s="36">
        <f t="shared" si="45"/>
        <v>7.0075655764991929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v>5431</v>
      </c>
      <c r="E68" s="49">
        <v>69</v>
      </c>
      <c r="F68" s="3">
        <f t="shared" si="37"/>
        <v>1.2704842570429019E-2</v>
      </c>
      <c r="G68" s="2">
        <v>0.5</v>
      </c>
      <c r="H68" s="3">
        <f t="shared" si="38"/>
        <v>6.1568662443115922E-2</v>
      </c>
      <c r="I68" s="3">
        <f t="shared" si="39"/>
        <v>0.93843133755688413</v>
      </c>
      <c r="J68" s="5">
        <f t="shared" si="46"/>
        <v>84734.218168029867</v>
      </c>
      <c r="K68" s="5">
        <f t="shared" si="40"/>
        <v>5216.9724757687709</v>
      </c>
      <c r="L68" s="5">
        <f t="shared" si="41"/>
        <v>410628.65965072741</v>
      </c>
      <c r="M68" s="5">
        <f t="shared" si="32"/>
        <v>1668002.3682721346</v>
      </c>
      <c r="N68" s="33">
        <f t="shared" si="42"/>
        <v>19.685109561811831</v>
      </c>
      <c r="O68" s="4"/>
      <c r="Q68" s="27" t="s">
        <v>62</v>
      </c>
      <c r="R68" s="29">
        <f t="shared" si="33"/>
        <v>84734.218168029867</v>
      </c>
      <c r="S68" s="29">
        <f t="shared" si="34"/>
        <v>410628.65965072741</v>
      </c>
      <c r="T68" s="35">
        <f t="shared" si="35"/>
        <v>19.685109561811831</v>
      </c>
      <c r="U68" s="42">
        <v>0.7557222850963411</v>
      </c>
      <c r="V68" s="43">
        <f t="shared" si="47"/>
        <v>0.2442777149036589</v>
      </c>
      <c r="W68" s="29">
        <f t="shared" si="43"/>
        <v>310321.22899729543</v>
      </c>
      <c r="X68" s="29">
        <f t="shared" si="36"/>
        <v>1123222.2503327187</v>
      </c>
      <c r="Y68" s="35">
        <f t="shared" si="44"/>
        <v>13.255828337323461</v>
      </c>
      <c r="Z68" s="36">
        <f t="shared" si="45"/>
        <v>6.4292812244883706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v>3670</v>
      </c>
      <c r="E69" s="49">
        <v>105</v>
      </c>
      <c r="F69" s="3">
        <f t="shared" si="37"/>
        <v>2.8610354223433242E-2</v>
      </c>
      <c r="G69" s="2">
        <v>0.5</v>
      </c>
      <c r="H69" s="3">
        <f t="shared" si="38"/>
        <v>0.13350286077558804</v>
      </c>
      <c r="I69" s="3">
        <f t="shared" si="39"/>
        <v>0.86649713922441196</v>
      </c>
      <c r="J69" s="5">
        <f t="shared" si="46"/>
        <v>79517.245692261102</v>
      </c>
      <c r="K69" s="5">
        <f t="shared" si="40"/>
        <v>10615.779780912162</v>
      </c>
      <c r="L69" s="5">
        <f t="shared" si="41"/>
        <v>371046.77900902514</v>
      </c>
      <c r="M69" s="5">
        <f t="shared" si="32"/>
        <v>1257373.7086214072</v>
      </c>
      <c r="N69" s="33">
        <f t="shared" si="42"/>
        <v>15.812591314940114</v>
      </c>
      <c r="O69" s="4"/>
      <c r="Q69" s="27" t="s">
        <v>64</v>
      </c>
      <c r="R69" s="29">
        <f t="shared" si="33"/>
        <v>79517.245692261102</v>
      </c>
      <c r="S69" s="29">
        <f t="shared" si="34"/>
        <v>371046.77900902514</v>
      </c>
      <c r="T69" s="35">
        <f t="shared" si="35"/>
        <v>15.812591314940114</v>
      </c>
      <c r="U69" s="42">
        <v>0.69850988448397933</v>
      </c>
      <c r="V69" s="43">
        <f t="shared" si="47"/>
        <v>0.30149011551602067</v>
      </c>
      <c r="W69" s="29">
        <f t="shared" si="43"/>
        <v>259179.84274374676</v>
      </c>
      <c r="X69" s="29">
        <f t="shared" si="36"/>
        <v>812901.02133542323</v>
      </c>
      <c r="Y69" s="35">
        <f t="shared" si="44"/>
        <v>10.222952445830725</v>
      </c>
      <c r="Z69" s="36">
        <f t="shared" si="45"/>
        <v>5.5896388691093897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v>2517</v>
      </c>
      <c r="E70" s="49">
        <v>116</v>
      </c>
      <c r="F70" s="3">
        <f t="shared" si="37"/>
        <v>4.6086611044894712E-2</v>
      </c>
      <c r="G70" s="2">
        <v>0.5</v>
      </c>
      <c r="H70" s="3">
        <f t="shared" si="38"/>
        <v>0.20662629141432132</v>
      </c>
      <c r="I70" s="3">
        <f t="shared" si="39"/>
        <v>0.79337370858567868</v>
      </c>
      <c r="J70" s="5">
        <f t="shared" si="46"/>
        <v>68901.465911348947</v>
      </c>
      <c r="K70" s="5">
        <f t="shared" si="40"/>
        <v>14236.854374272314</v>
      </c>
      <c r="L70" s="5">
        <f t="shared" si="41"/>
        <v>308915.19362106395</v>
      </c>
      <c r="M70" s="5">
        <f t="shared" si="32"/>
        <v>886326.92961238208</v>
      </c>
      <c r="N70" s="33">
        <f t="shared" si="42"/>
        <v>12.863687555686573</v>
      </c>
      <c r="O70" s="4"/>
      <c r="Q70" s="27" t="s">
        <v>66</v>
      </c>
      <c r="R70" s="29">
        <f t="shared" si="33"/>
        <v>68901.465911348947</v>
      </c>
      <c r="S70" s="29">
        <f t="shared" si="34"/>
        <v>308915.19362106395</v>
      </c>
      <c r="T70" s="35">
        <f t="shared" si="35"/>
        <v>12.863687555686573</v>
      </c>
      <c r="U70" s="42">
        <v>0.67065690345363116</v>
      </c>
      <c r="V70" s="43">
        <f t="shared" si="47"/>
        <v>0.32934309654636884</v>
      </c>
      <c r="W70" s="29">
        <f t="shared" si="43"/>
        <v>207176.10718368166</v>
      </c>
      <c r="X70" s="29">
        <f t="shared" si="36"/>
        <v>553721.17859167641</v>
      </c>
      <c r="Y70" s="35">
        <f t="shared" si="44"/>
        <v>8.0364208695372827</v>
      </c>
      <c r="Z70" s="36">
        <f t="shared" si="45"/>
        <v>4.8272666861492901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v>1480</v>
      </c>
      <c r="E71" s="49">
        <v>93</v>
      </c>
      <c r="F71" s="3">
        <f t="shared" si="37"/>
        <v>6.2837837837837834E-2</v>
      </c>
      <c r="G71" s="2">
        <v>0.5</v>
      </c>
      <c r="H71" s="3">
        <f t="shared" si="38"/>
        <v>0.27153284671532846</v>
      </c>
      <c r="I71" s="3">
        <f t="shared" si="39"/>
        <v>0.7284671532846716</v>
      </c>
      <c r="J71" s="5">
        <f t="shared" si="46"/>
        <v>54664.611537076635</v>
      </c>
      <c r="K71" s="5">
        <f t="shared" si="40"/>
        <v>14843.237585250004</v>
      </c>
      <c r="L71" s="5">
        <f t="shared" si="41"/>
        <v>236214.96372225817</v>
      </c>
      <c r="M71" s="5">
        <f>L71+M72</f>
        <v>577411.73599131813</v>
      </c>
      <c r="N71" s="33">
        <f t="shared" si="42"/>
        <v>10.562806901128068</v>
      </c>
      <c r="O71" s="4"/>
      <c r="Q71" s="27" t="s">
        <v>68</v>
      </c>
      <c r="R71" s="29">
        <f t="shared" si="33"/>
        <v>54664.611537076635</v>
      </c>
      <c r="S71" s="29">
        <f t="shared" si="34"/>
        <v>236214.96372225817</v>
      </c>
      <c r="T71" s="35">
        <f t="shared" si="35"/>
        <v>10.562806901128068</v>
      </c>
      <c r="U71" s="42">
        <v>0.63527807449444496</v>
      </c>
      <c r="V71" s="43">
        <f t="shared" si="47"/>
        <v>0.36472192550555504</v>
      </c>
      <c r="W71" s="29">
        <f t="shared" si="43"/>
        <v>150062.18732025134</v>
      </c>
      <c r="X71" s="29">
        <f>X72+W71</f>
        <v>346545.07140799472</v>
      </c>
      <c r="Y71" s="35">
        <f t="shared" si="44"/>
        <v>6.3394774363840165</v>
      </c>
      <c r="Z71" s="36">
        <f t="shared" si="45"/>
        <v>4.2233294647440518</v>
      </c>
    </row>
    <row r="72" spans="1:26" s="2" customFormat="1" ht="13.2">
      <c r="A72" s="12">
        <v>19</v>
      </c>
      <c r="B72" s="13" t="s">
        <v>69</v>
      </c>
      <c r="C72" s="12"/>
      <c r="D72" s="50">
        <v>1131</v>
      </c>
      <c r="E72" s="50">
        <v>132</v>
      </c>
      <c r="F72" s="17">
        <f t="shared" si="37"/>
        <v>0.11671087533156499</v>
      </c>
      <c r="G72" s="12"/>
      <c r="H72" s="17">
        <v>1</v>
      </c>
      <c r="I72" s="17">
        <f t="shared" si="39"/>
        <v>0</v>
      </c>
      <c r="J72" s="21">
        <f t="shared" si="46"/>
        <v>39821.37395182663</v>
      </c>
      <c r="K72" s="21">
        <f t="shared" si="40"/>
        <v>39821.37395182663</v>
      </c>
      <c r="L72" s="21">
        <f>K72/F72</f>
        <v>341196.77226905996</v>
      </c>
      <c r="M72" s="21">
        <f>L72</f>
        <v>341196.77226905996</v>
      </c>
      <c r="N72" s="34">
        <f t="shared" si="42"/>
        <v>8.5681818181818183</v>
      </c>
      <c r="O72" s="4"/>
      <c r="Q72" s="30" t="s">
        <v>69</v>
      </c>
      <c r="R72" s="31">
        <f t="shared" si="33"/>
        <v>39821.37395182663</v>
      </c>
      <c r="S72" s="31">
        <f t="shared" si="34"/>
        <v>341196.77226905996</v>
      </c>
      <c r="T72" s="38">
        <f t="shared" si="35"/>
        <v>8.5681818181818183</v>
      </c>
      <c r="U72" s="44">
        <v>0.57586384179742911</v>
      </c>
      <c r="V72" s="45">
        <f t="shared" si="47"/>
        <v>0.42413615820257089</v>
      </c>
      <c r="W72" s="31">
        <f t="shared" si="43"/>
        <v>196482.88408774338</v>
      </c>
      <c r="X72" s="31">
        <f>W72</f>
        <v>196482.88408774338</v>
      </c>
      <c r="Y72" s="38">
        <f t="shared" si="44"/>
        <v>4.934106099037062</v>
      </c>
      <c r="Z72" s="37">
        <f t="shared" si="45"/>
        <v>3.6340757191447564</v>
      </c>
    </row>
    <row r="73" spans="1:26" s="2" customFormat="1" ht="13.2">
      <c r="B73" s="2" t="s">
        <v>70</v>
      </c>
      <c r="D73" s="25">
        <f>SUM(D54:D72)</f>
        <v>108583</v>
      </c>
      <c r="E73" s="25">
        <f>SUM(E54:E72)</f>
        <v>782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75.599815301727872</v>
      </c>
      <c r="F78" s="55">
        <f>$Y$4</f>
        <v>68.198629258090108</v>
      </c>
      <c r="G78" s="55">
        <f>E78-F78</f>
        <v>7.4011860436377646</v>
      </c>
    </row>
    <row r="79" spans="1:26" s="52" customFormat="1" ht="17.399999999999999">
      <c r="C79" s="53" t="s">
        <v>85</v>
      </c>
      <c r="D79" s="54">
        <v>0</v>
      </c>
      <c r="E79" s="55">
        <f>$N$29</f>
        <v>83.298781780322003</v>
      </c>
      <c r="F79" s="55">
        <f>$Y$29</f>
        <v>72.999205396553748</v>
      </c>
      <c r="G79" s="55">
        <f t="shared" ref="G79:G80" si="48">E79-F79</f>
        <v>10.299576383768255</v>
      </c>
    </row>
    <row r="80" spans="1:26" s="52" customFormat="1" ht="17.399999999999999">
      <c r="C80" s="53" t="s">
        <v>86</v>
      </c>
      <c r="D80" s="54">
        <v>0</v>
      </c>
      <c r="E80" s="55">
        <f>$N$54</f>
        <v>79.259274465385033</v>
      </c>
      <c r="F80" s="55">
        <f>$Y$54</f>
        <v>69.718078881449358</v>
      </c>
      <c r="G80" s="55">
        <f t="shared" si="48"/>
        <v>9.541195583935675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2026-01-22T14:38:59Z</dcterms:modified>
  <cp:category/>
  <cp:contentStatus/>
</cp:coreProperties>
</file>