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เกิดตาย\New folder\"/>
    </mc:Choice>
  </mc:AlternateContent>
  <xr:revisionPtr revIDLastSave="0" documentId="13_ncr:1_{A39DD054-2186-44BD-837D-0CEC478A94F3}" xr6:coauthVersionLast="47" xr6:coauthVersionMax="47" xr10:uidLastSave="{00000000-0000-0000-0000-000000000000}"/>
  <bookViews>
    <workbookView xWindow="-108" yWindow="-108" windowWidth="23256" windowHeight="12456" firstSheet="1" activeTab="12" xr2:uid="{00000000-000D-0000-FFFF-FFFF00000000}"/>
  </bookViews>
  <sheets>
    <sheet name="2556" sheetId="1" r:id="rId1"/>
    <sheet name="2557" sheetId="5" r:id="rId2"/>
    <sheet name="2558" sheetId="6" r:id="rId3"/>
    <sheet name="2559" sheetId="7" r:id="rId4"/>
    <sheet name="2560" sheetId="8" r:id="rId5"/>
    <sheet name="2561" sheetId="9" r:id="rId6"/>
    <sheet name="2562" sheetId="10" r:id="rId7"/>
    <sheet name="2563" sheetId="11" r:id="rId8"/>
    <sheet name="2564" sheetId="12" r:id="rId9"/>
    <sheet name="2565" sheetId="13" r:id="rId10"/>
    <sheet name="2566" sheetId="15" r:id="rId11"/>
    <sheet name="2567" sheetId="16" r:id="rId12"/>
    <sheet name="2568" sheetId="17" r:id="rId1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8" i="17" l="1"/>
  <c r="D48" i="17"/>
  <c r="E23" i="17"/>
  <c r="D23" i="17"/>
  <c r="E23" i="16"/>
  <c r="E48" i="16"/>
  <c r="D48" i="16"/>
  <c r="D23" i="16"/>
  <c r="V72" i="15"/>
  <c r="I72" i="15"/>
  <c r="E72" i="15"/>
  <c r="D72" i="15"/>
  <c r="V71" i="15"/>
  <c r="E71" i="15"/>
  <c r="D71" i="15"/>
  <c r="V70" i="15"/>
  <c r="E70" i="15"/>
  <c r="D70" i="15"/>
  <c r="V69" i="15"/>
  <c r="E69" i="15"/>
  <c r="D69" i="15"/>
  <c r="V68" i="15"/>
  <c r="E68" i="15"/>
  <c r="D68" i="15"/>
  <c r="V67" i="15"/>
  <c r="E67" i="15"/>
  <c r="F67" i="15" s="1"/>
  <c r="H67" i="15" s="1"/>
  <c r="I67" i="15" s="1"/>
  <c r="D67" i="15"/>
  <c r="V66" i="15"/>
  <c r="E66" i="15"/>
  <c r="D66" i="15"/>
  <c r="V65" i="15"/>
  <c r="E65" i="15"/>
  <c r="F65" i="15" s="1"/>
  <c r="H65" i="15" s="1"/>
  <c r="I65" i="15" s="1"/>
  <c r="D65" i="15"/>
  <c r="V64" i="15"/>
  <c r="E64" i="15"/>
  <c r="D64" i="15"/>
  <c r="V63" i="15"/>
  <c r="E63" i="15"/>
  <c r="D63" i="15"/>
  <c r="V62" i="15"/>
  <c r="E62" i="15"/>
  <c r="D62" i="15"/>
  <c r="V61" i="15"/>
  <c r="E61" i="15"/>
  <c r="D61" i="15"/>
  <c r="V60" i="15"/>
  <c r="E60" i="15"/>
  <c r="D60" i="15"/>
  <c r="V59" i="15"/>
  <c r="E59" i="15"/>
  <c r="D59" i="15"/>
  <c r="V58" i="15"/>
  <c r="E58" i="15"/>
  <c r="D58" i="15"/>
  <c r="V57" i="15"/>
  <c r="E57" i="15"/>
  <c r="D57" i="15"/>
  <c r="V56" i="15"/>
  <c r="E56" i="15"/>
  <c r="D56" i="15"/>
  <c r="V55" i="15"/>
  <c r="E55" i="15"/>
  <c r="D55" i="15"/>
  <c r="V54" i="15"/>
  <c r="R54" i="15"/>
  <c r="E54" i="15"/>
  <c r="D54" i="15"/>
  <c r="E48" i="15"/>
  <c r="D48" i="15"/>
  <c r="V47" i="15"/>
  <c r="I47" i="15"/>
  <c r="F47" i="15"/>
  <c r="V46" i="15"/>
  <c r="F46" i="15"/>
  <c r="H46" i="15" s="1"/>
  <c r="I46" i="15" s="1"/>
  <c r="V45" i="15"/>
  <c r="H45" i="15"/>
  <c r="I45" i="15" s="1"/>
  <c r="F45" i="15"/>
  <c r="V44" i="15"/>
  <c r="F44" i="15"/>
  <c r="H44" i="15" s="1"/>
  <c r="I44" i="15" s="1"/>
  <c r="V43" i="15"/>
  <c r="F43" i="15"/>
  <c r="H43" i="15" s="1"/>
  <c r="I43" i="15" s="1"/>
  <c r="V42" i="15"/>
  <c r="F42" i="15"/>
  <c r="H42" i="15" s="1"/>
  <c r="I42" i="15" s="1"/>
  <c r="V41" i="15"/>
  <c r="F41" i="15"/>
  <c r="H41" i="15" s="1"/>
  <c r="I41" i="15" s="1"/>
  <c r="V40" i="15"/>
  <c r="F40" i="15"/>
  <c r="H40" i="15" s="1"/>
  <c r="I40" i="15" s="1"/>
  <c r="V39" i="15"/>
  <c r="F39" i="15"/>
  <c r="H39" i="15" s="1"/>
  <c r="I39" i="15" s="1"/>
  <c r="V38" i="15"/>
  <c r="F38" i="15"/>
  <c r="H38" i="15" s="1"/>
  <c r="I38" i="15" s="1"/>
  <c r="V37" i="15"/>
  <c r="H37" i="15"/>
  <c r="I37" i="15" s="1"/>
  <c r="F37" i="15"/>
  <c r="V36" i="15"/>
  <c r="F36" i="15"/>
  <c r="H36" i="15" s="1"/>
  <c r="I36" i="15" s="1"/>
  <c r="V35" i="15"/>
  <c r="F35" i="15"/>
  <c r="H35" i="15" s="1"/>
  <c r="I35" i="15" s="1"/>
  <c r="V34" i="15"/>
  <c r="F34" i="15"/>
  <c r="H34" i="15" s="1"/>
  <c r="I34" i="15" s="1"/>
  <c r="V33" i="15"/>
  <c r="F33" i="15"/>
  <c r="H33" i="15" s="1"/>
  <c r="I33" i="15" s="1"/>
  <c r="V32" i="15"/>
  <c r="F32" i="15"/>
  <c r="H32" i="15" s="1"/>
  <c r="I32" i="15" s="1"/>
  <c r="V31" i="15"/>
  <c r="F31" i="15"/>
  <c r="H31" i="15" s="1"/>
  <c r="I31" i="15" s="1"/>
  <c r="V30" i="15"/>
  <c r="F30" i="15"/>
  <c r="H30" i="15" s="1"/>
  <c r="I30" i="15" s="1"/>
  <c r="V29" i="15"/>
  <c r="R29" i="15"/>
  <c r="F29" i="15"/>
  <c r="H29" i="15" s="1"/>
  <c r="K29" i="15" s="1"/>
  <c r="E23" i="15"/>
  <c r="D23" i="15"/>
  <c r="V22" i="15"/>
  <c r="I22" i="15"/>
  <c r="F22" i="15"/>
  <c r="V21" i="15"/>
  <c r="F21" i="15"/>
  <c r="H21" i="15" s="1"/>
  <c r="I21" i="15" s="1"/>
  <c r="V20" i="15"/>
  <c r="H20" i="15"/>
  <c r="I20" i="15" s="1"/>
  <c r="F20" i="15"/>
  <c r="V19" i="15"/>
  <c r="F19" i="15"/>
  <c r="H19" i="15" s="1"/>
  <c r="I19" i="15" s="1"/>
  <c r="V18" i="15"/>
  <c r="F18" i="15"/>
  <c r="H18" i="15" s="1"/>
  <c r="I18" i="15" s="1"/>
  <c r="V17" i="15"/>
  <c r="F17" i="15"/>
  <c r="H17" i="15" s="1"/>
  <c r="I17" i="15" s="1"/>
  <c r="V16" i="15"/>
  <c r="F16" i="15"/>
  <c r="H16" i="15" s="1"/>
  <c r="I16" i="15" s="1"/>
  <c r="V15" i="15"/>
  <c r="F15" i="15"/>
  <c r="H15" i="15" s="1"/>
  <c r="I15" i="15" s="1"/>
  <c r="V14" i="15"/>
  <c r="F14" i="15"/>
  <c r="H14" i="15" s="1"/>
  <c r="I14" i="15" s="1"/>
  <c r="V13" i="15"/>
  <c r="F13" i="15"/>
  <c r="H13" i="15" s="1"/>
  <c r="I13" i="15" s="1"/>
  <c r="V12" i="15"/>
  <c r="F12" i="15"/>
  <c r="H12" i="15" s="1"/>
  <c r="I12" i="15" s="1"/>
  <c r="V11" i="15"/>
  <c r="F11" i="15"/>
  <c r="H11" i="15" s="1"/>
  <c r="I11" i="15" s="1"/>
  <c r="V10" i="15"/>
  <c r="F10" i="15"/>
  <c r="H10" i="15" s="1"/>
  <c r="I10" i="15" s="1"/>
  <c r="V9" i="15"/>
  <c r="F9" i="15"/>
  <c r="H9" i="15" s="1"/>
  <c r="I9" i="15" s="1"/>
  <c r="V8" i="15"/>
  <c r="F8" i="15"/>
  <c r="H8" i="15" s="1"/>
  <c r="I8" i="15" s="1"/>
  <c r="V7" i="15"/>
  <c r="F7" i="15"/>
  <c r="H7" i="15" s="1"/>
  <c r="I7" i="15" s="1"/>
  <c r="V6" i="15"/>
  <c r="F6" i="15"/>
  <c r="H6" i="15" s="1"/>
  <c r="I6" i="15" s="1"/>
  <c r="V5" i="15"/>
  <c r="F5" i="15"/>
  <c r="H5" i="15" s="1"/>
  <c r="I5" i="15" s="1"/>
  <c r="V4" i="15"/>
  <c r="R4" i="15"/>
  <c r="F4" i="15"/>
  <c r="H4" i="15" s="1"/>
  <c r="D48" i="13"/>
  <c r="D48" i="12"/>
  <c r="D48" i="11"/>
  <c r="D48" i="10"/>
  <c r="D48" i="9"/>
  <c r="D48" i="8"/>
  <c r="D48" i="7"/>
  <c r="D48" i="6"/>
  <c r="E48" i="5"/>
  <c r="V72" i="13"/>
  <c r="I72" i="13"/>
  <c r="E72" i="13"/>
  <c r="D72" i="13"/>
  <c r="V71" i="13"/>
  <c r="E71" i="13"/>
  <c r="D71" i="13"/>
  <c r="V70" i="13"/>
  <c r="E70" i="13"/>
  <c r="D70" i="13"/>
  <c r="V69" i="13"/>
  <c r="E69" i="13"/>
  <c r="D69" i="13"/>
  <c r="V68" i="13"/>
  <c r="E68" i="13"/>
  <c r="D68" i="13"/>
  <c r="V67" i="13"/>
  <c r="E67" i="13"/>
  <c r="D67" i="13"/>
  <c r="V66" i="13"/>
  <c r="E66" i="13"/>
  <c r="D66" i="13"/>
  <c r="V65" i="13"/>
  <c r="E65" i="13"/>
  <c r="D65" i="13"/>
  <c r="V64" i="13"/>
  <c r="E64" i="13"/>
  <c r="D64" i="13"/>
  <c r="V63" i="13"/>
  <c r="E63" i="13"/>
  <c r="D63" i="13"/>
  <c r="V62" i="13"/>
  <c r="E62" i="13"/>
  <c r="D62" i="13"/>
  <c r="V61" i="13"/>
  <c r="E61" i="13"/>
  <c r="D61" i="13"/>
  <c r="V60" i="13"/>
  <c r="E60" i="13"/>
  <c r="D60" i="13"/>
  <c r="V59" i="13"/>
  <c r="E59" i="13"/>
  <c r="D59" i="13"/>
  <c r="V58" i="13"/>
  <c r="E58" i="13"/>
  <c r="D58" i="13"/>
  <c r="V57" i="13"/>
  <c r="E57" i="13"/>
  <c r="D57" i="13"/>
  <c r="V56" i="13"/>
  <c r="E56" i="13"/>
  <c r="D56" i="13"/>
  <c r="V55" i="13"/>
  <c r="E55" i="13"/>
  <c r="D55" i="13"/>
  <c r="V54" i="13"/>
  <c r="R54" i="13"/>
  <c r="V47" i="13"/>
  <c r="I47" i="13"/>
  <c r="F47" i="13"/>
  <c r="V46" i="13"/>
  <c r="F46" i="13"/>
  <c r="H46" i="13" s="1"/>
  <c r="I46" i="13" s="1"/>
  <c r="V45" i="13"/>
  <c r="F45" i="13"/>
  <c r="H45" i="13" s="1"/>
  <c r="I45" i="13" s="1"/>
  <c r="V44" i="13"/>
  <c r="F44" i="13"/>
  <c r="H44" i="13" s="1"/>
  <c r="I44" i="13" s="1"/>
  <c r="V43" i="13"/>
  <c r="F43" i="13"/>
  <c r="H43" i="13" s="1"/>
  <c r="I43" i="13" s="1"/>
  <c r="V42" i="13"/>
  <c r="F42" i="13"/>
  <c r="H42" i="13" s="1"/>
  <c r="I42" i="13" s="1"/>
  <c r="V41" i="13"/>
  <c r="F41" i="13"/>
  <c r="H41" i="13" s="1"/>
  <c r="I41" i="13" s="1"/>
  <c r="V40" i="13"/>
  <c r="F40" i="13"/>
  <c r="H40" i="13" s="1"/>
  <c r="I40" i="13" s="1"/>
  <c r="V39" i="13"/>
  <c r="F39" i="13"/>
  <c r="H39" i="13" s="1"/>
  <c r="I39" i="13" s="1"/>
  <c r="V38" i="13"/>
  <c r="F38" i="13"/>
  <c r="H38" i="13" s="1"/>
  <c r="I38" i="13" s="1"/>
  <c r="V37" i="13"/>
  <c r="F37" i="13"/>
  <c r="H37" i="13" s="1"/>
  <c r="I37" i="13" s="1"/>
  <c r="V36" i="13"/>
  <c r="F36" i="13"/>
  <c r="H36" i="13" s="1"/>
  <c r="I36" i="13" s="1"/>
  <c r="V35" i="13"/>
  <c r="F35" i="13"/>
  <c r="H35" i="13" s="1"/>
  <c r="I35" i="13" s="1"/>
  <c r="V34" i="13"/>
  <c r="F34" i="13"/>
  <c r="H34" i="13" s="1"/>
  <c r="I34" i="13" s="1"/>
  <c r="V33" i="13"/>
  <c r="F33" i="13"/>
  <c r="H33" i="13" s="1"/>
  <c r="I33" i="13" s="1"/>
  <c r="V32" i="13"/>
  <c r="F32" i="13"/>
  <c r="H32" i="13" s="1"/>
  <c r="I32" i="13" s="1"/>
  <c r="V31" i="13"/>
  <c r="F31" i="13"/>
  <c r="H31" i="13" s="1"/>
  <c r="I31" i="13" s="1"/>
  <c r="V30" i="13"/>
  <c r="F30" i="13"/>
  <c r="H30" i="13" s="1"/>
  <c r="I30" i="13" s="1"/>
  <c r="V29" i="13"/>
  <c r="R29" i="13"/>
  <c r="V22" i="13"/>
  <c r="I22" i="13"/>
  <c r="F22" i="13"/>
  <c r="V21" i="13"/>
  <c r="F21" i="13"/>
  <c r="H21" i="13" s="1"/>
  <c r="I21" i="13" s="1"/>
  <c r="V20" i="13"/>
  <c r="F20" i="13"/>
  <c r="H20" i="13" s="1"/>
  <c r="I20" i="13" s="1"/>
  <c r="V19" i="13"/>
  <c r="F19" i="13"/>
  <c r="H19" i="13" s="1"/>
  <c r="I19" i="13" s="1"/>
  <c r="V18" i="13"/>
  <c r="F18" i="13"/>
  <c r="H18" i="13" s="1"/>
  <c r="I18" i="13" s="1"/>
  <c r="V17" i="13"/>
  <c r="F17" i="13"/>
  <c r="H17" i="13" s="1"/>
  <c r="I17" i="13" s="1"/>
  <c r="V16" i="13"/>
  <c r="F16" i="13"/>
  <c r="H16" i="13" s="1"/>
  <c r="I16" i="13" s="1"/>
  <c r="V15" i="13"/>
  <c r="F15" i="13"/>
  <c r="H15" i="13" s="1"/>
  <c r="I15" i="13" s="1"/>
  <c r="V14" i="13"/>
  <c r="F14" i="13"/>
  <c r="H14" i="13" s="1"/>
  <c r="I14" i="13" s="1"/>
  <c r="V13" i="13"/>
  <c r="F13" i="13"/>
  <c r="H13" i="13" s="1"/>
  <c r="I13" i="13" s="1"/>
  <c r="V12" i="13"/>
  <c r="F12" i="13"/>
  <c r="H12" i="13" s="1"/>
  <c r="I12" i="13" s="1"/>
  <c r="V11" i="13"/>
  <c r="F11" i="13"/>
  <c r="H11" i="13" s="1"/>
  <c r="I11" i="13" s="1"/>
  <c r="V10" i="13"/>
  <c r="F10" i="13"/>
  <c r="H10" i="13" s="1"/>
  <c r="I10" i="13" s="1"/>
  <c r="V9" i="13"/>
  <c r="F9" i="13"/>
  <c r="H9" i="13" s="1"/>
  <c r="I9" i="13" s="1"/>
  <c r="V8" i="13"/>
  <c r="F8" i="13"/>
  <c r="H8" i="13" s="1"/>
  <c r="I8" i="13" s="1"/>
  <c r="V7" i="13"/>
  <c r="F7" i="13"/>
  <c r="H7" i="13" s="1"/>
  <c r="I7" i="13" s="1"/>
  <c r="V6" i="13"/>
  <c r="F6" i="13"/>
  <c r="H6" i="13" s="1"/>
  <c r="I6" i="13" s="1"/>
  <c r="V5" i="13"/>
  <c r="F5" i="13"/>
  <c r="H5" i="13" s="1"/>
  <c r="I5" i="13" s="1"/>
  <c r="V4" i="13"/>
  <c r="R4" i="13"/>
  <c r="V72" i="12"/>
  <c r="I72" i="12"/>
  <c r="E72" i="12"/>
  <c r="D72" i="12"/>
  <c r="V71" i="12"/>
  <c r="E71" i="12"/>
  <c r="V70" i="12"/>
  <c r="E70" i="12"/>
  <c r="V69" i="12"/>
  <c r="E69" i="12"/>
  <c r="V68" i="12"/>
  <c r="E68" i="12"/>
  <c r="D68" i="12"/>
  <c r="V67" i="12"/>
  <c r="E67" i="12"/>
  <c r="V66" i="12"/>
  <c r="E66" i="12"/>
  <c r="V65" i="12"/>
  <c r="E65" i="12"/>
  <c r="V64" i="12"/>
  <c r="E64" i="12"/>
  <c r="D64" i="12"/>
  <c r="V63" i="12"/>
  <c r="E63" i="12"/>
  <c r="V62" i="12"/>
  <c r="E62" i="12"/>
  <c r="V61" i="12"/>
  <c r="E61" i="12"/>
  <c r="V60" i="12"/>
  <c r="E60" i="12"/>
  <c r="D60" i="12"/>
  <c r="V59" i="12"/>
  <c r="E59" i="12"/>
  <c r="V58" i="12"/>
  <c r="E58" i="12"/>
  <c r="V57" i="12"/>
  <c r="E57" i="12"/>
  <c r="V56" i="12"/>
  <c r="E56" i="12"/>
  <c r="V55" i="12"/>
  <c r="E55" i="12"/>
  <c r="D55" i="12"/>
  <c r="V54" i="12"/>
  <c r="R54" i="12"/>
  <c r="V47" i="12"/>
  <c r="I47" i="12"/>
  <c r="F47" i="12"/>
  <c r="V46" i="12"/>
  <c r="F46" i="12"/>
  <c r="H46" i="12" s="1"/>
  <c r="I46" i="12" s="1"/>
  <c r="V45" i="12"/>
  <c r="F45" i="12"/>
  <c r="H45" i="12" s="1"/>
  <c r="I45" i="12" s="1"/>
  <c r="V44" i="12"/>
  <c r="F44" i="12"/>
  <c r="H44" i="12" s="1"/>
  <c r="I44" i="12" s="1"/>
  <c r="V43" i="12"/>
  <c r="F43" i="12"/>
  <c r="H43" i="12" s="1"/>
  <c r="I43" i="12" s="1"/>
  <c r="V42" i="12"/>
  <c r="F42" i="12"/>
  <c r="H42" i="12" s="1"/>
  <c r="I42" i="12" s="1"/>
  <c r="V41" i="12"/>
  <c r="F41" i="12"/>
  <c r="H41" i="12" s="1"/>
  <c r="I41" i="12" s="1"/>
  <c r="V40" i="12"/>
  <c r="F40" i="12"/>
  <c r="H40" i="12" s="1"/>
  <c r="I40" i="12" s="1"/>
  <c r="V39" i="12"/>
  <c r="F39" i="12"/>
  <c r="H39" i="12" s="1"/>
  <c r="I39" i="12" s="1"/>
  <c r="V38" i="12"/>
  <c r="F38" i="12"/>
  <c r="H38" i="12" s="1"/>
  <c r="I38" i="12" s="1"/>
  <c r="V37" i="12"/>
  <c r="F37" i="12"/>
  <c r="H37" i="12" s="1"/>
  <c r="I37" i="12" s="1"/>
  <c r="V36" i="12"/>
  <c r="F36" i="12"/>
  <c r="H36" i="12" s="1"/>
  <c r="I36" i="12" s="1"/>
  <c r="V35" i="12"/>
  <c r="F35" i="12"/>
  <c r="H35" i="12" s="1"/>
  <c r="I35" i="12" s="1"/>
  <c r="V34" i="12"/>
  <c r="F34" i="12"/>
  <c r="H34" i="12" s="1"/>
  <c r="I34" i="12" s="1"/>
  <c r="V33" i="12"/>
  <c r="F33" i="12"/>
  <c r="H33" i="12" s="1"/>
  <c r="I33" i="12" s="1"/>
  <c r="V32" i="12"/>
  <c r="F32" i="12"/>
  <c r="H32" i="12" s="1"/>
  <c r="I32" i="12" s="1"/>
  <c r="V31" i="12"/>
  <c r="F31" i="12"/>
  <c r="H31" i="12" s="1"/>
  <c r="I31" i="12" s="1"/>
  <c r="V30" i="12"/>
  <c r="F30" i="12"/>
  <c r="H30" i="12" s="1"/>
  <c r="I30" i="12" s="1"/>
  <c r="V29" i="12"/>
  <c r="R29" i="12"/>
  <c r="V22" i="12"/>
  <c r="I22" i="12"/>
  <c r="V21" i="12"/>
  <c r="F21" i="12"/>
  <c r="H21" i="12" s="1"/>
  <c r="I21" i="12" s="1"/>
  <c r="V20" i="12"/>
  <c r="V19" i="12"/>
  <c r="F19" i="12"/>
  <c r="H19" i="12" s="1"/>
  <c r="I19" i="12" s="1"/>
  <c r="V18" i="12"/>
  <c r="V17" i="12"/>
  <c r="F17" i="12"/>
  <c r="H17" i="12" s="1"/>
  <c r="I17" i="12" s="1"/>
  <c r="V16" i="12"/>
  <c r="V15" i="12"/>
  <c r="F15" i="12"/>
  <c r="H15" i="12" s="1"/>
  <c r="I15" i="12" s="1"/>
  <c r="V14" i="12"/>
  <c r="V13" i="12"/>
  <c r="F13" i="12"/>
  <c r="H13" i="12" s="1"/>
  <c r="I13" i="12" s="1"/>
  <c r="V12" i="12"/>
  <c r="V11" i="12"/>
  <c r="F11" i="12"/>
  <c r="H11" i="12" s="1"/>
  <c r="I11" i="12" s="1"/>
  <c r="V10" i="12"/>
  <c r="V9" i="12"/>
  <c r="F9" i="12"/>
  <c r="H9" i="12" s="1"/>
  <c r="I9" i="12" s="1"/>
  <c r="V8" i="12"/>
  <c r="V7" i="12"/>
  <c r="F7" i="12"/>
  <c r="H7" i="12" s="1"/>
  <c r="I7" i="12" s="1"/>
  <c r="V6" i="12"/>
  <c r="V5" i="12"/>
  <c r="F5" i="12"/>
  <c r="H5" i="12" s="1"/>
  <c r="I5" i="12" s="1"/>
  <c r="V4" i="12"/>
  <c r="R4" i="12"/>
  <c r="V72" i="11"/>
  <c r="I72" i="11"/>
  <c r="E72" i="11"/>
  <c r="D72" i="11"/>
  <c r="V71" i="11"/>
  <c r="E71" i="11"/>
  <c r="D71" i="11"/>
  <c r="V70" i="11"/>
  <c r="E70" i="11"/>
  <c r="D70" i="11"/>
  <c r="V69" i="11"/>
  <c r="E69" i="11"/>
  <c r="D69" i="11"/>
  <c r="V68" i="11"/>
  <c r="E68" i="11"/>
  <c r="D68" i="11"/>
  <c r="V67" i="11"/>
  <c r="E67" i="11"/>
  <c r="D67" i="11"/>
  <c r="V66" i="11"/>
  <c r="E66" i="11"/>
  <c r="D66" i="11"/>
  <c r="V65" i="11"/>
  <c r="E65" i="11"/>
  <c r="D65" i="11"/>
  <c r="V64" i="11"/>
  <c r="E64" i="11"/>
  <c r="D64" i="11"/>
  <c r="V63" i="11"/>
  <c r="E63" i="11"/>
  <c r="D63" i="11"/>
  <c r="V62" i="11"/>
  <c r="E62" i="11"/>
  <c r="D62" i="11"/>
  <c r="V61" i="11"/>
  <c r="E61" i="11"/>
  <c r="D61" i="11"/>
  <c r="V60" i="11"/>
  <c r="E60" i="11"/>
  <c r="D60" i="11"/>
  <c r="V59" i="11"/>
  <c r="E59" i="11"/>
  <c r="D59" i="11"/>
  <c r="V58" i="11"/>
  <c r="E58" i="11"/>
  <c r="D58" i="11"/>
  <c r="V57" i="11"/>
  <c r="E57" i="11"/>
  <c r="D57" i="11"/>
  <c r="V56" i="11"/>
  <c r="E56" i="11"/>
  <c r="D56" i="11"/>
  <c r="V55" i="11"/>
  <c r="E55" i="11"/>
  <c r="D55" i="11"/>
  <c r="V54" i="11"/>
  <c r="R54" i="11"/>
  <c r="V47" i="11"/>
  <c r="I47" i="11"/>
  <c r="F47" i="11"/>
  <c r="V46" i="11"/>
  <c r="F46" i="11"/>
  <c r="H46" i="11" s="1"/>
  <c r="I46" i="11" s="1"/>
  <c r="V45" i="11"/>
  <c r="F45" i="11"/>
  <c r="H45" i="11" s="1"/>
  <c r="I45" i="11" s="1"/>
  <c r="V44" i="11"/>
  <c r="F44" i="11"/>
  <c r="H44" i="11" s="1"/>
  <c r="I44" i="11" s="1"/>
  <c r="V43" i="11"/>
  <c r="F43" i="11"/>
  <c r="H43" i="11" s="1"/>
  <c r="I43" i="11" s="1"/>
  <c r="V42" i="11"/>
  <c r="F42" i="11"/>
  <c r="H42" i="11" s="1"/>
  <c r="I42" i="11" s="1"/>
  <c r="V41" i="11"/>
  <c r="F41" i="11"/>
  <c r="H41" i="11" s="1"/>
  <c r="I41" i="11" s="1"/>
  <c r="V40" i="11"/>
  <c r="F40" i="11"/>
  <c r="H40" i="11" s="1"/>
  <c r="I40" i="11" s="1"/>
  <c r="V39" i="11"/>
  <c r="F39" i="11"/>
  <c r="H39" i="11" s="1"/>
  <c r="I39" i="11" s="1"/>
  <c r="V38" i="11"/>
  <c r="F38" i="11"/>
  <c r="H38" i="11" s="1"/>
  <c r="I38" i="11" s="1"/>
  <c r="V37" i="11"/>
  <c r="F37" i="11"/>
  <c r="H37" i="11" s="1"/>
  <c r="I37" i="11" s="1"/>
  <c r="V36" i="11"/>
  <c r="F36" i="11"/>
  <c r="H36" i="11" s="1"/>
  <c r="I36" i="11" s="1"/>
  <c r="V35" i="11"/>
  <c r="F35" i="11"/>
  <c r="H35" i="11" s="1"/>
  <c r="I35" i="11" s="1"/>
  <c r="V34" i="11"/>
  <c r="F34" i="11"/>
  <c r="H34" i="11" s="1"/>
  <c r="I34" i="11" s="1"/>
  <c r="V33" i="11"/>
  <c r="F33" i="11"/>
  <c r="H33" i="11" s="1"/>
  <c r="I33" i="11" s="1"/>
  <c r="V32" i="11"/>
  <c r="F32" i="11"/>
  <c r="H32" i="11" s="1"/>
  <c r="I32" i="11" s="1"/>
  <c r="V31" i="11"/>
  <c r="F31" i="11"/>
  <c r="H31" i="11" s="1"/>
  <c r="I31" i="11" s="1"/>
  <c r="V30" i="11"/>
  <c r="F30" i="11"/>
  <c r="H30" i="11" s="1"/>
  <c r="I30" i="11" s="1"/>
  <c r="V29" i="11"/>
  <c r="R29" i="11"/>
  <c r="V22" i="11"/>
  <c r="I22" i="11"/>
  <c r="F22" i="11"/>
  <c r="V21" i="11"/>
  <c r="F21" i="11"/>
  <c r="H21" i="11" s="1"/>
  <c r="I21" i="11" s="1"/>
  <c r="V20" i="11"/>
  <c r="F20" i="11"/>
  <c r="H20" i="11" s="1"/>
  <c r="I20" i="11" s="1"/>
  <c r="V19" i="11"/>
  <c r="F19" i="11"/>
  <c r="H19" i="11" s="1"/>
  <c r="I19" i="11" s="1"/>
  <c r="V18" i="11"/>
  <c r="F18" i="11"/>
  <c r="H18" i="11" s="1"/>
  <c r="I18" i="11" s="1"/>
  <c r="V17" i="11"/>
  <c r="F17" i="11"/>
  <c r="H17" i="11" s="1"/>
  <c r="I17" i="11" s="1"/>
  <c r="V16" i="11"/>
  <c r="F16" i="11"/>
  <c r="H16" i="11" s="1"/>
  <c r="I16" i="11" s="1"/>
  <c r="V15" i="11"/>
  <c r="F15" i="11"/>
  <c r="H15" i="11" s="1"/>
  <c r="I15" i="11" s="1"/>
  <c r="V14" i="11"/>
  <c r="F14" i="11"/>
  <c r="H14" i="11" s="1"/>
  <c r="I14" i="11" s="1"/>
  <c r="V13" i="11"/>
  <c r="F13" i="11"/>
  <c r="H13" i="11" s="1"/>
  <c r="I13" i="11" s="1"/>
  <c r="V12" i="11"/>
  <c r="F12" i="11"/>
  <c r="H12" i="11" s="1"/>
  <c r="I12" i="11" s="1"/>
  <c r="V11" i="11"/>
  <c r="F11" i="11"/>
  <c r="H11" i="11" s="1"/>
  <c r="I11" i="11" s="1"/>
  <c r="V10" i="11"/>
  <c r="F10" i="11"/>
  <c r="H10" i="11" s="1"/>
  <c r="I10" i="11" s="1"/>
  <c r="V9" i="11"/>
  <c r="F9" i="11"/>
  <c r="H9" i="11" s="1"/>
  <c r="I9" i="11" s="1"/>
  <c r="V8" i="11"/>
  <c r="F8" i="11"/>
  <c r="H8" i="11" s="1"/>
  <c r="I8" i="11" s="1"/>
  <c r="V7" i="11"/>
  <c r="F7" i="11"/>
  <c r="H7" i="11" s="1"/>
  <c r="I7" i="11" s="1"/>
  <c r="V6" i="11"/>
  <c r="F6" i="11"/>
  <c r="H6" i="11" s="1"/>
  <c r="I6" i="11" s="1"/>
  <c r="V5" i="11"/>
  <c r="F5" i="11"/>
  <c r="H5" i="11" s="1"/>
  <c r="I5" i="11" s="1"/>
  <c r="V4" i="11"/>
  <c r="R4" i="11"/>
  <c r="V72" i="10"/>
  <c r="I72" i="10"/>
  <c r="E72" i="10"/>
  <c r="D72" i="10"/>
  <c r="V71" i="10"/>
  <c r="E71" i="10"/>
  <c r="V70" i="10"/>
  <c r="E70" i="10"/>
  <c r="V69" i="10"/>
  <c r="E69" i="10"/>
  <c r="V68" i="10"/>
  <c r="E68" i="10"/>
  <c r="D68" i="10"/>
  <c r="V67" i="10"/>
  <c r="E67" i="10"/>
  <c r="V66" i="10"/>
  <c r="E66" i="10"/>
  <c r="V65" i="10"/>
  <c r="E65" i="10"/>
  <c r="V64" i="10"/>
  <c r="E64" i="10"/>
  <c r="D64" i="10"/>
  <c r="V63" i="10"/>
  <c r="E63" i="10"/>
  <c r="V62" i="10"/>
  <c r="E62" i="10"/>
  <c r="V61" i="10"/>
  <c r="E61" i="10"/>
  <c r="V60" i="10"/>
  <c r="E60" i="10"/>
  <c r="V59" i="10"/>
  <c r="E59" i="10"/>
  <c r="V58" i="10"/>
  <c r="E58" i="10"/>
  <c r="V57" i="10"/>
  <c r="E57" i="10"/>
  <c r="D57" i="10"/>
  <c r="V56" i="10"/>
  <c r="E56" i="10"/>
  <c r="V55" i="10"/>
  <c r="E55" i="10"/>
  <c r="V54" i="10"/>
  <c r="R54" i="10"/>
  <c r="V47" i="10"/>
  <c r="I47" i="10"/>
  <c r="F47" i="10"/>
  <c r="V46" i="10"/>
  <c r="F46" i="10"/>
  <c r="H46" i="10" s="1"/>
  <c r="I46" i="10" s="1"/>
  <c r="V45" i="10"/>
  <c r="F45" i="10"/>
  <c r="H45" i="10" s="1"/>
  <c r="I45" i="10" s="1"/>
  <c r="V44" i="10"/>
  <c r="F44" i="10"/>
  <c r="H44" i="10" s="1"/>
  <c r="I44" i="10" s="1"/>
  <c r="V43" i="10"/>
  <c r="F43" i="10"/>
  <c r="H43" i="10" s="1"/>
  <c r="I43" i="10" s="1"/>
  <c r="V42" i="10"/>
  <c r="F42" i="10"/>
  <c r="H42" i="10" s="1"/>
  <c r="I42" i="10" s="1"/>
  <c r="V41" i="10"/>
  <c r="F41" i="10"/>
  <c r="H41" i="10" s="1"/>
  <c r="I41" i="10" s="1"/>
  <c r="V40" i="10"/>
  <c r="F40" i="10"/>
  <c r="H40" i="10" s="1"/>
  <c r="I40" i="10" s="1"/>
  <c r="V39" i="10"/>
  <c r="F39" i="10"/>
  <c r="H39" i="10" s="1"/>
  <c r="I39" i="10" s="1"/>
  <c r="V38" i="10"/>
  <c r="F38" i="10"/>
  <c r="H38" i="10" s="1"/>
  <c r="I38" i="10" s="1"/>
  <c r="V37" i="10"/>
  <c r="F37" i="10"/>
  <c r="H37" i="10" s="1"/>
  <c r="I37" i="10" s="1"/>
  <c r="V36" i="10"/>
  <c r="F36" i="10"/>
  <c r="H36" i="10" s="1"/>
  <c r="I36" i="10" s="1"/>
  <c r="V35" i="10"/>
  <c r="F35" i="10"/>
  <c r="H35" i="10" s="1"/>
  <c r="I35" i="10" s="1"/>
  <c r="V34" i="10"/>
  <c r="F34" i="10"/>
  <c r="H34" i="10" s="1"/>
  <c r="I34" i="10" s="1"/>
  <c r="V33" i="10"/>
  <c r="F33" i="10"/>
  <c r="H33" i="10" s="1"/>
  <c r="I33" i="10" s="1"/>
  <c r="V32" i="10"/>
  <c r="F32" i="10"/>
  <c r="H32" i="10" s="1"/>
  <c r="I32" i="10" s="1"/>
  <c r="V31" i="10"/>
  <c r="F31" i="10"/>
  <c r="H31" i="10" s="1"/>
  <c r="I31" i="10" s="1"/>
  <c r="V30" i="10"/>
  <c r="F30" i="10"/>
  <c r="H30" i="10" s="1"/>
  <c r="I30" i="10" s="1"/>
  <c r="V29" i="10"/>
  <c r="R29" i="10"/>
  <c r="V22" i="10"/>
  <c r="I22" i="10"/>
  <c r="F22" i="10"/>
  <c r="V21" i="10"/>
  <c r="V20" i="10"/>
  <c r="F20" i="10"/>
  <c r="H20" i="10" s="1"/>
  <c r="I20" i="10" s="1"/>
  <c r="V19" i="10"/>
  <c r="V18" i="10"/>
  <c r="F18" i="10"/>
  <c r="H18" i="10" s="1"/>
  <c r="I18" i="10" s="1"/>
  <c r="V17" i="10"/>
  <c r="V16" i="10"/>
  <c r="F16" i="10"/>
  <c r="H16" i="10" s="1"/>
  <c r="I16" i="10" s="1"/>
  <c r="V15" i="10"/>
  <c r="V14" i="10"/>
  <c r="F14" i="10"/>
  <c r="H14" i="10" s="1"/>
  <c r="I14" i="10" s="1"/>
  <c r="V13" i="10"/>
  <c r="V12" i="10"/>
  <c r="F12" i="10"/>
  <c r="H12" i="10" s="1"/>
  <c r="I12" i="10" s="1"/>
  <c r="V11" i="10"/>
  <c r="V10" i="10"/>
  <c r="F10" i="10"/>
  <c r="H10" i="10" s="1"/>
  <c r="I10" i="10" s="1"/>
  <c r="V9" i="10"/>
  <c r="V8" i="10"/>
  <c r="V7" i="10"/>
  <c r="V6" i="10"/>
  <c r="V5" i="10"/>
  <c r="F5" i="10"/>
  <c r="H5" i="10" s="1"/>
  <c r="I5" i="10" s="1"/>
  <c r="V4" i="10"/>
  <c r="R4" i="10"/>
  <c r="V72" i="9"/>
  <c r="I72" i="9"/>
  <c r="E72" i="9"/>
  <c r="D72" i="9"/>
  <c r="V71" i="9"/>
  <c r="E71" i="9"/>
  <c r="D71" i="9"/>
  <c r="V70" i="9"/>
  <c r="E70" i="9"/>
  <c r="D70" i="9"/>
  <c r="V69" i="9"/>
  <c r="E69" i="9"/>
  <c r="D69" i="9"/>
  <c r="V68" i="9"/>
  <c r="E68" i="9"/>
  <c r="D68" i="9"/>
  <c r="V67" i="9"/>
  <c r="E67" i="9"/>
  <c r="D67" i="9"/>
  <c r="V66" i="9"/>
  <c r="E66" i="9"/>
  <c r="D66" i="9"/>
  <c r="V65" i="9"/>
  <c r="E65" i="9"/>
  <c r="D65" i="9"/>
  <c r="V64" i="9"/>
  <c r="E64" i="9"/>
  <c r="D64" i="9"/>
  <c r="V63" i="9"/>
  <c r="E63" i="9"/>
  <c r="D63" i="9"/>
  <c r="V62" i="9"/>
  <c r="E62" i="9"/>
  <c r="D62" i="9"/>
  <c r="V61" i="9"/>
  <c r="E61" i="9"/>
  <c r="D61" i="9"/>
  <c r="V60" i="9"/>
  <c r="E60" i="9"/>
  <c r="D60" i="9"/>
  <c r="V59" i="9"/>
  <c r="E59" i="9"/>
  <c r="D59" i="9"/>
  <c r="V58" i="9"/>
  <c r="E58" i="9"/>
  <c r="D58" i="9"/>
  <c r="V57" i="9"/>
  <c r="E57" i="9"/>
  <c r="D57" i="9"/>
  <c r="V56" i="9"/>
  <c r="E56" i="9"/>
  <c r="D56" i="9"/>
  <c r="V55" i="9"/>
  <c r="E55" i="9"/>
  <c r="D55" i="9"/>
  <c r="V54" i="9"/>
  <c r="R54" i="9"/>
  <c r="V47" i="9"/>
  <c r="I47" i="9"/>
  <c r="F47" i="9"/>
  <c r="V46" i="9"/>
  <c r="F46" i="9"/>
  <c r="H46" i="9" s="1"/>
  <c r="I46" i="9" s="1"/>
  <c r="V45" i="9"/>
  <c r="F45" i="9"/>
  <c r="H45" i="9" s="1"/>
  <c r="I45" i="9" s="1"/>
  <c r="V44" i="9"/>
  <c r="F44" i="9"/>
  <c r="H44" i="9" s="1"/>
  <c r="I44" i="9" s="1"/>
  <c r="V43" i="9"/>
  <c r="F43" i="9"/>
  <c r="H43" i="9" s="1"/>
  <c r="I43" i="9" s="1"/>
  <c r="V42" i="9"/>
  <c r="F42" i="9"/>
  <c r="H42" i="9" s="1"/>
  <c r="I42" i="9" s="1"/>
  <c r="V41" i="9"/>
  <c r="F41" i="9"/>
  <c r="H41" i="9" s="1"/>
  <c r="I41" i="9" s="1"/>
  <c r="V40" i="9"/>
  <c r="F40" i="9"/>
  <c r="H40" i="9" s="1"/>
  <c r="I40" i="9" s="1"/>
  <c r="V39" i="9"/>
  <c r="F39" i="9"/>
  <c r="H39" i="9" s="1"/>
  <c r="I39" i="9" s="1"/>
  <c r="V38" i="9"/>
  <c r="F38" i="9"/>
  <c r="H38" i="9" s="1"/>
  <c r="I38" i="9" s="1"/>
  <c r="V37" i="9"/>
  <c r="F37" i="9"/>
  <c r="H37" i="9" s="1"/>
  <c r="I37" i="9" s="1"/>
  <c r="V36" i="9"/>
  <c r="F36" i="9"/>
  <c r="H36" i="9" s="1"/>
  <c r="I36" i="9" s="1"/>
  <c r="V35" i="9"/>
  <c r="F35" i="9"/>
  <c r="H35" i="9" s="1"/>
  <c r="I35" i="9" s="1"/>
  <c r="V34" i="9"/>
  <c r="F34" i="9"/>
  <c r="H34" i="9" s="1"/>
  <c r="I34" i="9" s="1"/>
  <c r="V33" i="9"/>
  <c r="F33" i="9"/>
  <c r="H33" i="9" s="1"/>
  <c r="I33" i="9" s="1"/>
  <c r="V32" i="9"/>
  <c r="F32" i="9"/>
  <c r="H32" i="9" s="1"/>
  <c r="I32" i="9" s="1"/>
  <c r="V31" i="9"/>
  <c r="F31" i="9"/>
  <c r="H31" i="9" s="1"/>
  <c r="I31" i="9" s="1"/>
  <c r="V30" i="9"/>
  <c r="F30" i="9"/>
  <c r="H30" i="9" s="1"/>
  <c r="I30" i="9" s="1"/>
  <c r="V29" i="9"/>
  <c r="R29" i="9"/>
  <c r="V22" i="9"/>
  <c r="I22" i="9"/>
  <c r="F22" i="9"/>
  <c r="V21" i="9"/>
  <c r="F21" i="9"/>
  <c r="H21" i="9" s="1"/>
  <c r="I21" i="9" s="1"/>
  <c r="V20" i="9"/>
  <c r="F20" i="9"/>
  <c r="H20" i="9" s="1"/>
  <c r="I20" i="9" s="1"/>
  <c r="V19" i="9"/>
  <c r="F19" i="9"/>
  <c r="H19" i="9" s="1"/>
  <c r="I19" i="9" s="1"/>
  <c r="V18" i="9"/>
  <c r="F18" i="9"/>
  <c r="H18" i="9" s="1"/>
  <c r="I18" i="9" s="1"/>
  <c r="V17" i="9"/>
  <c r="F17" i="9"/>
  <c r="H17" i="9" s="1"/>
  <c r="I17" i="9" s="1"/>
  <c r="V16" i="9"/>
  <c r="F16" i="9"/>
  <c r="H16" i="9" s="1"/>
  <c r="I16" i="9" s="1"/>
  <c r="V15" i="9"/>
  <c r="F15" i="9"/>
  <c r="H15" i="9" s="1"/>
  <c r="I15" i="9" s="1"/>
  <c r="V14" i="9"/>
  <c r="F14" i="9"/>
  <c r="H14" i="9" s="1"/>
  <c r="I14" i="9" s="1"/>
  <c r="V13" i="9"/>
  <c r="F13" i="9"/>
  <c r="H13" i="9" s="1"/>
  <c r="I13" i="9" s="1"/>
  <c r="V12" i="9"/>
  <c r="F12" i="9"/>
  <c r="H12" i="9" s="1"/>
  <c r="I12" i="9" s="1"/>
  <c r="V11" i="9"/>
  <c r="F11" i="9"/>
  <c r="H11" i="9" s="1"/>
  <c r="I11" i="9" s="1"/>
  <c r="V10" i="9"/>
  <c r="F10" i="9"/>
  <c r="H10" i="9" s="1"/>
  <c r="I10" i="9" s="1"/>
  <c r="V9" i="9"/>
  <c r="F9" i="9"/>
  <c r="H9" i="9" s="1"/>
  <c r="I9" i="9" s="1"/>
  <c r="V8" i="9"/>
  <c r="F8" i="9"/>
  <c r="H8" i="9" s="1"/>
  <c r="I8" i="9" s="1"/>
  <c r="V7" i="9"/>
  <c r="F7" i="9"/>
  <c r="H7" i="9" s="1"/>
  <c r="I7" i="9" s="1"/>
  <c r="V6" i="9"/>
  <c r="H6" i="9"/>
  <c r="I6" i="9" s="1"/>
  <c r="F6" i="9"/>
  <c r="V5" i="9"/>
  <c r="F5" i="9"/>
  <c r="H5" i="9" s="1"/>
  <c r="I5" i="9" s="1"/>
  <c r="V4" i="9"/>
  <c r="R4" i="9"/>
  <c r="V72" i="8"/>
  <c r="I72" i="8"/>
  <c r="E72" i="8"/>
  <c r="V71" i="8"/>
  <c r="E71" i="8"/>
  <c r="V70" i="8"/>
  <c r="E70" i="8"/>
  <c r="V69" i="8"/>
  <c r="E69" i="8"/>
  <c r="D69" i="8"/>
  <c r="V68" i="8"/>
  <c r="E68" i="8"/>
  <c r="V67" i="8"/>
  <c r="E67" i="8"/>
  <c r="V66" i="8"/>
  <c r="E66" i="8"/>
  <c r="V65" i="8"/>
  <c r="E65" i="8"/>
  <c r="D65" i="8"/>
  <c r="V64" i="8"/>
  <c r="E64" i="8"/>
  <c r="V63" i="8"/>
  <c r="E63" i="8"/>
  <c r="V62" i="8"/>
  <c r="E62" i="8"/>
  <c r="V61" i="8"/>
  <c r="E61" i="8"/>
  <c r="D61" i="8"/>
  <c r="V60" i="8"/>
  <c r="E60" i="8"/>
  <c r="V59" i="8"/>
  <c r="E59" i="8"/>
  <c r="V58" i="8"/>
  <c r="E58" i="8"/>
  <c r="V57" i="8"/>
  <c r="E57" i="8"/>
  <c r="D57" i="8"/>
  <c r="V56" i="8"/>
  <c r="E56" i="8"/>
  <c r="V55" i="8"/>
  <c r="E55" i="8"/>
  <c r="V54" i="8"/>
  <c r="R54" i="8"/>
  <c r="V47" i="8"/>
  <c r="I47" i="8"/>
  <c r="F47" i="8"/>
  <c r="V46" i="8"/>
  <c r="F46" i="8"/>
  <c r="H46" i="8" s="1"/>
  <c r="I46" i="8" s="1"/>
  <c r="V45" i="8"/>
  <c r="F45" i="8"/>
  <c r="H45" i="8" s="1"/>
  <c r="I45" i="8" s="1"/>
  <c r="V44" i="8"/>
  <c r="F44" i="8"/>
  <c r="H44" i="8" s="1"/>
  <c r="I44" i="8" s="1"/>
  <c r="V43" i="8"/>
  <c r="F43" i="8"/>
  <c r="H43" i="8" s="1"/>
  <c r="I43" i="8" s="1"/>
  <c r="V42" i="8"/>
  <c r="F42" i="8"/>
  <c r="H42" i="8" s="1"/>
  <c r="I42" i="8" s="1"/>
  <c r="V41" i="8"/>
  <c r="F41" i="8"/>
  <c r="H41" i="8" s="1"/>
  <c r="I41" i="8" s="1"/>
  <c r="V40" i="8"/>
  <c r="F40" i="8"/>
  <c r="H40" i="8" s="1"/>
  <c r="I40" i="8" s="1"/>
  <c r="V39" i="8"/>
  <c r="F39" i="8"/>
  <c r="H39" i="8" s="1"/>
  <c r="I39" i="8" s="1"/>
  <c r="V38" i="8"/>
  <c r="F38" i="8"/>
  <c r="H38" i="8" s="1"/>
  <c r="I38" i="8" s="1"/>
  <c r="V37" i="8"/>
  <c r="F37" i="8"/>
  <c r="H37" i="8" s="1"/>
  <c r="I37" i="8" s="1"/>
  <c r="V36" i="8"/>
  <c r="F36" i="8"/>
  <c r="H36" i="8" s="1"/>
  <c r="I36" i="8" s="1"/>
  <c r="V35" i="8"/>
  <c r="F35" i="8"/>
  <c r="H35" i="8" s="1"/>
  <c r="I35" i="8" s="1"/>
  <c r="V34" i="8"/>
  <c r="F34" i="8"/>
  <c r="H34" i="8" s="1"/>
  <c r="I34" i="8" s="1"/>
  <c r="V33" i="8"/>
  <c r="F33" i="8"/>
  <c r="H33" i="8" s="1"/>
  <c r="I33" i="8" s="1"/>
  <c r="V32" i="8"/>
  <c r="F32" i="8"/>
  <c r="H32" i="8" s="1"/>
  <c r="I32" i="8" s="1"/>
  <c r="V31" i="8"/>
  <c r="F31" i="8"/>
  <c r="H31" i="8" s="1"/>
  <c r="I31" i="8" s="1"/>
  <c r="V30" i="8"/>
  <c r="F30" i="8"/>
  <c r="H30" i="8" s="1"/>
  <c r="I30" i="8" s="1"/>
  <c r="V29" i="8"/>
  <c r="R29" i="8"/>
  <c r="V22" i="8"/>
  <c r="I22" i="8"/>
  <c r="V21" i="8"/>
  <c r="F21" i="8"/>
  <c r="H21" i="8" s="1"/>
  <c r="I21" i="8" s="1"/>
  <c r="V20" i="8"/>
  <c r="V19" i="8"/>
  <c r="F19" i="8"/>
  <c r="H19" i="8" s="1"/>
  <c r="I19" i="8" s="1"/>
  <c r="V18" i="8"/>
  <c r="V17" i="8"/>
  <c r="V16" i="8"/>
  <c r="F16" i="8"/>
  <c r="H16" i="8" s="1"/>
  <c r="I16" i="8" s="1"/>
  <c r="V15" i="8"/>
  <c r="V14" i="8"/>
  <c r="F14" i="8"/>
  <c r="H14" i="8" s="1"/>
  <c r="I14" i="8" s="1"/>
  <c r="V13" i="8"/>
  <c r="V12" i="8"/>
  <c r="V11" i="8"/>
  <c r="V10" i="8"/>
  <c r="V9" i="8"/>
  <c r="F9" i="8"/>
  <c r="H9" i="8" s="1"/>
  <c r="I9" i="8" s="1"/>
  <c r="V8" i="8"/>
  <c r="V7" i="8"/>
  <c r="V6" i="8"/>
  <c r="F6" i="8"/>
  <c r="H6" i="8" s="1"/>
  <c r="I6" i="8" s="1"/>
  <c r="V5" i="8"/>
  <c r="V4" i="8"/>
  <c r="R4" i="8"/>
  <c r="V72" i="7"/>
  <c r="I72" i="7"/>
  <c r="E72" i="7"/>
  <c r="D72" i="7"/>
  <c r="V71" i="7"/>
  <c r="E71" i="7"/>
  <c r="D71" i="7"/>
  <c r="V70" i="7"/>
  <c r="E70" i="7"/>
  <c r="D70" i="7"/>
  <c r="V69" i="7"/>
  <c r="E69" i="7"/>
  <c r="D69" i="7"/>
  <c r="V68" i="7"/>
  <c r="E68" i="7"/>
  <c r="D68" i="7"/>
  <c r="V67" i="7"/>
  <c r="E67" i="7"/>
  <c r="D67" i="7"/>
  <c r="V66" i="7"/>
  <c r="E66" i="7"/>
  <c r="F66" i="7" s="1"/>
  <c r="H66" i="7" s="1"/>
  <c r="I66" i="7" s="1"/>
  <c r="D66" i="7"/>
  <c r="V65" i="7"/>
  <c r="E65" i="7"/>
  <c r="D65" i="7"/>
  <c r="V64" i="7"/>
  <c r="E64" i="7"/>
  <c r="D64" i="7"/>
  <c r="V63" i="7"/>
  <c r="E63" i="7"/>
  <c r="D63" i="7"/>
  <c r="F63" i="7" s="1"/>
  <c r="H63" i="7" s="1"/>
  <c r="I63" i="7" s="1"/>
  <c r="V62" i="7"/>
  <c r="E62" i="7"/>
  <c r="F62" i="7" s="1"/>
  <c r="H62" i="7" s="1"/>
  <c r="I62" i="7" s="1"/>
  <c r="D62" i="7"/>
  <c r="V61" i="7"/>
  <c r="E61" i="7"/>
  <c r="D61" i="7"/>
  <c r="V60" i="7"/>
  <c r="E60" i="7"/>
  <c r="D60" i="7"/>
  <c r="V59" i="7"/>
  <c r="E59" i="7"/>
  <c r="D59" i="7"/>
  <c r="F59" i="7" s="1"/>
  <c r="H59" i="7" s="1"/>
  <c r="I59" i="7" s="1"/>
  <c r="V58" i="7"/>
  <c r="E58" i="7"/>
  <c r="D58" i="7"/>
  <c r="V57" i="7"/>
  <c r="E57" i="7"/>
  <c r="D57" i="7"/>
  <c r="F57" i="7" s="1"/>
  <c r="H57" i="7" s="1"/>
  <c r="I57" i="7" s="1"/>
  <c r="V56" i="7"/>
  <c r="E56" i="7"/>
  <c r="D56" i="7"/>
  <c r="V55" i="7"/>
  <c r="E55" i="7"/>
  <c r="D55" i="7"/>
  <c r="V54" i="7"/>
  <c r="R54" i="7"/>
  <c r="V47" i="7"/>
  <c r="I47" i="7"/>
  <c r="F47" i="7"/>
  <c r="V46" i="7"/>
  <c r="F46" i="7"/>
  <c r="H46" i="7" s="1"/>
  <c r="I46" i="7" s="1"/>
  <c r="V45" i="7"/>
  <c r="F45" i="7"/>
  <c r="H45" i="7" s="1"/>
  <c r="I45" i="7" s="1"/>
  <c r="V44" i="7"/>
  <c r="F44" i="7"/>
  <c r="H44" i="7" s="1"/>
  <c r="I44" i="7" s="1"/>
  <c r="V43" i="7"/>
  <c r="F43" i="7"/>
  <c r="H43" i="7" s="1"/>
  <c r="I43" i="7" s="1"/>
  <c r="V42" i="7"/>
  <c r="F42" i="7"/>
  <c r="H42" i="7" s="1"/>
  <c r="I42" i="7" s="1"/>
  <c r="V41" i="7"/>
  <c r="F41" i="7"/>
  <c r="H41" i="7" s="1"/>
  <c r="I41" i="7" s="1"/>
  <c r="V40" i="7"/>
  <c r="F40" i="7"/>
  <c r="H40" i="7" s="1"/>
  <c r="I40" i="7" s="1"/>
  <c r="V39" i="7"/>
  <c r="F39" i="7"/>
  <c r="H39" i="7" s="1"/>
  <c r="I39" i="7" s="1"/>
  <c r="V38" i="7"/>
  <c r="F38" i="7"/>
  <c r="H38" i="7" s="1"/>
  <c r="I38" i="7" s="1"/>
  <c r="V37" i="7"/>
  <c r="F37" i="7"/>
  <c r="H37" i="7" s="1"/>
  <c r="I37" i="7" s="1"/>
  <c r="V36" i="7"/>
  <c r="F36" i="7"/>
  <c r="H36" i="7" s="1"/>
  <c r="I36" i="7" s="1"/>
  <c r="V35" i="7"/>
  <c r="F35" i="7"/>
  <c r="H35" i="7" s="1"/>
  <c r="I35" i="7" s="1"/>
  <c r="V34" i="7"/>
  <c r="F34" i="7"/>
  <c r="H34" i="7" s="1"/>
  <c r="I34" i="7" s="1"/>
  <c r="V33" i="7"/>
  <c r="F33" i="7"/>
  <c r="H33" i="7" s="1"/>
  <c r="I33" i="7" s="1"/>
  <c r="V32" i="7"/>
  <c r="F32" i="7"/>
  <c r="H32" i="7" s="1"/>
  <c r="I32" i="7" s="1"/>
  <c r="V31" i="7"/>
  <c r="F31" i="7"/>
  <c r="H31" i="7" s="1"/>
  <c r="I31" i="7" s="1"/>
  <c r="V30" i="7"/>
  <c r="F30" i="7"/>
  <c r="H30" i="7" s="1"/>
  <c r="I30" i="7" s="1"/>
  <c r="V29" i="7"/>
  <c r="R29" i="7"/>
  <c r="V22" i="7"/>
  <c r="I22" i="7"/>
  <c r="F22" i="7"/>
  <c r="V21" i="7"/>
  <c r="F21" i="7"/>
  <c r="H21" i="7" s="1"/>
  <c r="I21" i="7" s="1"/>
  <c r="V20" i="7"/>
  <c r="F20" i="7"/>
  <c r="H20" i="7" s="1"/>
  <c r="I20" i="7" s="1"/>
  <c r="V19" i="7"/>
  <c r="F19" i="7"/>
  <c r="H19" i="7" s="1"/>
  <c r="I19" i="7" s="1"/>
  <c r="V18" i="7"/>
  <c r="F18" i="7"/>
  <c r="H18" i="7" s="1"/>
  <c r="I18" i="7" s="1"/>
  <c r="V17" i="7"/>
  <c r="F17" i="7"/>
  <c r="H17" i="7" s="1"/>
  <c r="I17" i="7" s="1"/>
  <c r="V16" i="7"/>
  <c r="F16" i="7"/>
  <c r="H16" i="7" s="1"/>
  <c r="I16" i="7" s="1"/>
  <c r="V15" i="7"/>
  <c r="F15" i="7"/>
  <c r="H15" i="7" s="1"/>
  <c r="I15" i="7" s="1"/>
  <c r="V14" i="7"/>
  <c r="F14" i="7"/>
  <c r="H14" i="7" s="1"/>
  <c r="I14" i="7" s="1"/>
  <c r="V13" i="7"/>
  <c r="F13" i="7"/>
  <c r="H13" i="7" s="1"/>
  <c r="I13" i="7" s="1"/>
  <c r="V12" i="7"/>
  <c r="F12" i="7"/>
  <c r="H12" i="7" s="1"/>
  <c r="I12" i="7" s="1"/>
  <c r="V11" i="7"/>
  <c r="F11" i="7"/>
  <c r="H11" i="7" s="1"/>
  <c r="I11" i="7" s="1"/>
  <c r="V10" i="7"/>
  <c r="F10" i="7"/>
  <c r="H10" i="7" s="1"/>
  <c r="I10" i="7" s="1"/>
  <c r="V9" i="7"/>
  <c r="F9" i="7"/>
  <c r="H9" i="7" s="1"/>
  <c r="I9" i="7" s="1"/>
  <c r="V8" i="7"/>
  <c r="I8" i="7"/>
  <c r="F8" i="7"/>
  <c r="H8" i="7" s="1"/>
  <c r="V7" i="7"/>
  <c r="F7" i="7"/>
  <c r="H7" i="7" s="1"/>
  <c r="I7" i="7" s="1"/>
  <c r="V6" i="7"/>
  <c r="F6" i="7"/>
  <c r="H6" i="7" s="1"/>
  <c r="I6" i="7" s="1"/>
  <c r="V5" i="7"/>
  <c r="F5" i="7"/>
  <c r="H5" i="7" s="1"/>
  <c r="I5" i="7" s="1"/>
  <c r="V4" i="7"/>
  <c r="R4" i="7"/>
  <c r="V72" i="6"/>
  <c r="I72" i="6"/>
  <c r="E72" i="6"/>
  <c r="V71" i="6"/>
  <c r="E71" i="6"/>
  <c r="V70" i="6"/>
  <c r="E70" i="6"/>
  <c r="V69" i="6"/>
  <c r="E69" i="6"/>
  <c r="D69" i="6"/>
  <c r="V68" i="6"/>
  <c r="E68" i="6"/>
  <c r="V67" i="6"/>
  <c r="E67" i="6"/>
  <c r="V66" i="6"/>
  <c r="E66" i="6"/>
  <c r="V65" i="6"/>
  <c r="E65" i="6"/>
  <c r="V64" i="6"/>
  <c r="E64" i="6"/>
  <c r="D64" i="6"/>
  <c r="V63" i="6"/>
  <c r="E63" i="6"/>
  <c r="V62" i="6"/>
  <c r="E62" i="6"/>
  <c r="V61" i="6"/>
  <c r="E61" i="6"/>
  <c r="V60" i="6"/>
  <c r="E60" i="6"/>
  <c r="D60" i="6"/>
  <c r="V59" i="6"/>
  <c r="E59" i="6"/>
  <c r="D59" i="6"/>
  <c r="V58" i="6"/>
  <c r="E58" i="6"/>
  <c r="V57" i="6"/>
  <c r="E57" i="6"/>
  <c r="V56" i="6"/>
  <c r="E56" i="6"/>
  <c r="V55" i="6"/>
  <c r="E55" i="6"/>
  <c r="D55" i="6"/>
  <c r="V54" i="6"/>
  <c r="R54" i="6"/>
  <c r="V47" i="6"/>
  <c r="I47" i="6"/>
  <c r="F47" i="6"/>
  <c r="V46" i="6"/>
  <c r="F46" i="6"/>
  <c r="H46" i="6" s="1"/>
  <c r="I46" i="6" s="1"/>
  <c r="V45" i="6"/>
  <c r="F45" i="6"/>
  <c r="H45" i="6" s="1"/>
  <c r="I45" i="6" s="1"/>
  <c r="V44" i="6"/>
  <c r="F44" i="6"/>
  <c r="H44" i="6" s="1"/>
  <c r="I44" i="6" s="1"/>
  <c r="V43" i="6"/>
  <c r="F43" i="6"/>
  <c r="H43" i="6" s="1"/>
  <c r="I43" i="6" s="1"/>
  <c r="V42" i="6"/>
  <c r="F42" i="6"/>
  <c r="H42" i="6" s="1"/>
  <c r="I42" i="6" s="1"/>
  <c r="V41" i="6"/>
  <c r="F41" i="6"/>
  <c r="H41" i="6" s="1"/>
  <c r="I41" i="6" s="1"/>
  <c r="V40" i="6"/>
  <c r="F40" i="6"/>
  <c r="H40" i="6" s="1"/>
  <c r="I40" i="6" s="1"/>
  <c r="V39" i="6"/>
  <c r="F39" i="6"/>
  <c r="H39" i="6" s="1"/>
  <c r="I39" i="6" s="1"/>
  <c r="V38" i="6"/>
  <c r="F38" i="6"/>
  <c r="H38" i="6" s="1"/>
  <c r="I38" i="6" s="1"/>
  <c r="V37" i="6"/>
  <c r="F37" i="6"/>
  <c r="H37" i="6" s="1"/>
  <c r="I37" i="6" s="1"/>
  <c r="V36" i="6"/>
  <c r="F36" i="6"/>
  <c r="H36" i="6" s="1"/>
  <c r="I36" i="6" s="1"/>
  <c r="V35" i="6"/>
  <c r="F35" i="6"/>
  <c r="H35" i="6" s="1"/>
  <c r="I35" i="6" s="1"/>
  <c r="V34" i="6"/>
  <c r="F34" i="6"/>
  <c r="H34" i="6" s="1"/>
  <c r="I34" i="6" s="1"/>
  <c r="V33" i="6"/>
  <c r="F33" i="6"/>
  <c r="H33" i="6" s="1"/>
  <c r="I33" i="6" s="1"/>
  <c r="V32" i="6"/>
  <c r="F32" i="6"/>
  <c r="H32" i="6" s="1"/>
  <c r="I32" i="6" s="1"/>
  <c r="V31" i="6"/>
  <c r="F31" i="6"/>
  <c r="H31" i="6" s="1"/>
  <c r="I31" i="6" s="1"/>
  <c r="V30" i="6"/>
  <c r="F30" i="6"/>
  <c r="H30" i="6" s="1"/>
  <c r="I30" i="6" s="1"/>
  <c r="V29" i="6"/>
  <c r="R29" i="6"/>
  <c r="V22" i="6"/>
  <c r="I22" i="6"/>
  <c r="F22" i="6"/>
  <c r="V21" i="6"/>
  <c r="V20" i="6"/>
  <c r="F20" i="6"/>
  <c r="H20" i="6" s="1"/>
  <c r="I20" i="6" s="1"/>
  <c r="V19" i="6"/>
  <c r="V18" i="6"/>
  <c r="V17" i="6"/>
  <c r="V16" i="6"/>
  <c r="V15" i="6"/>
  <c r="F15" i="6"/>
  <c r="H15" i="6" s="1"/>
  <c r="I15" i="6" s="1"/>
  <c r="V14" i="6"/>
  <c r="V13" i="6"/>
  <c r="V12" i="6"/>
  <c r="F12" i="6"/>
  <c r="H12" i="6" s="1"/>
  <c r="I12" i="6" s="1"/>
  <c r="V11" i="6"/>
  <c r="V10" i="6"/>
  <c r="F10" i="6"/>
  <c r="H10" i="6" s="1"/>
  <c r="I10" i="6" s="1"/>
  <c r="V9" i="6"/>
  <c r="V8" i="6"/>
  <c r="F8" i="6"/>
  <c r="H8" i="6" s="1"/>
  <c r="I8" i="6" s="1"/>
  <c r="V7" i="6"/>
  <c r="V6" i="6"/>
  <c r="F6" i="6"/>
  <c r="H6" i="6" s="1"/>
  <c r="I6" i="6" s="1"/>
  <c r="V5" i="6"/>
  <c r="V4" i="6"/>
  <c r="R4" i="6"/>
  <c r="V72" i="5"/>
  <c r="I72" i="5"/>
  <c r="E72" i="5"/>
  <c r="D72" i="5"/>
  <c r="V71" i="5"/>
  <c r="E71" i="5"/>
  <c r="V70" i="5"/>
  <c r="E70" i="5"/>
  <c r="V69" i="5"/>
  <c r="E69" i="5"/>
  <c r="V68" i="5"/>
  <c r="E68" i="5"/>
  <c r="D68" i="5"/>
  <c r="V67" i="5"/>
  <c r="E67" i="5"/>
  <c r="V66" i="5"/>
  <c r="E66" i="5"/>
  <c r="V65" i="5"/>
  <c r="E65" i="5"/>
  <c r="V64" i="5"/>
  <c r="E64" i="5"/>
  <c r="V63" i="5"/>
  <c r="E63" i="5"/>
  <c r="D63" i="5"/>
  <c r="V62" i="5"/>
  <c r="E62" i="5"/>
  <c r="V61" i="5"/>
  <c r="E61" i="5"/>
  <c r="V60" i="5"/>
  <c r="E60" i="5"/>
  <c r="V59" i="5"/>
  <c r="E59" i="5"/>
  <c r="D59" i="5"/>
  <c r="V58" i="5"/>
  <c r="E58" i="5"/>
  <c r="V57" i="5"/>
  <c r="E57" i="5"/>
  <c r="V56" i="5"/>
  <c r="E56" i="5"/>
  <c r="V55" i="5"/>
  <c r="E55" i="5"/>
  <c r="V54" i="5"/>
  <c r="R54" i="5"/>
  <c r="V47" i="5"/>
  <c r="I47" i="5"/>
  <c r="F47" i="5"/>
  <c r="V46" i="5"/>
  <c r="F46" i="5"/>
  <c r="H46" i="5" s="1"/>
  <c r="I46" i="5" s="1"/>
  <c r="V45" i="5"/>
  <c r="F45" i="5"/>
  <c r="H45" i="5" s="1"/>
  <c r="I45" i="5" s="1"/>
  <c r="V44" i="5"/>
  <c r="F44" i="5"/>
  <c r="H44" i="5" s="1"/>
  <c r="I44" i="5" s="1"/>
  <c r="V43" i="5"/>
  <c r="F43" i="5"/>
  <c r="H43" i="5" s="1"/>
  <c r="I43" i="5" s="1"/>
  <c r="V42" i="5"/>
  <c r="F42" i="5"/>
  <c r="H42" i="5" s="1"/>
  <c r="I42" i="5" s="1"/>
  <c r="V41" i="5"/>
  <c r="F41" i="5"/>
  <c r="H41" i="5" s="1"/>
  <c r="I41" i="5" s="1"/>
  <c r="V40" i="5"/>
  <c r="F40" i="5"/>
  <c r="H40" i="5" s="1"/>
  <c r="I40" i="5" s="1"/>
  <c r="V39" i="5"/>
  <c r="F39" i="5"/>
  <c r="H39" i="5" s="1"/>
  <c r="I39" i="5" s="1"/>
  <c r="V38" i="5"/>
  <c r="F38" i="5"/>
  <c r="H38" i="5" s="1"/>
  <c r="I38" i="5" s="1"/>
  <c r="V37" i="5"/>
  <c r="F37" i="5"/>
  <c r="H37" i="5" s="1"/>
  <c r="I37" i="5" s="1"/>
  <c r="V36" i="5"/>
  <c r="F36" i="5"/>
  <c r="H36" i="5" s="1"/>
  <c r="I36" i="5" s="1"/>
  <c r="V35" i="5"/>
  <c r="F35" i="5"/>
  <c r="H35" i="5" s="1"/>
  <c r="I35" i="5" s="1"/>
  <c r="V34" i="5"/>
  <c r="F34" i="5"/>
  <c r="H34" i="5" s="1"/>
  <c r="I34" i="5" s="1"/>
  <c r="V33" i="5"/>
  <c r="F33" i="5"/>
  <c r="H33" i="5" s="1"/>
  <c r="I33" i="5" s="1"/>
  <c r="V32" i="5"/>
  <c r="F32" i="5"/>
  <c r="H32" i="5" s="1"/>
  <c r="I32" i="5" s="1"/>
  <c r="V31" i="5"/>
  <c r="F31" i="5"/>
  <c r="H31" i="5" s="1"/>
  <c r="I31" i="5" s="1"/>
  <c r="V30" i="5"/>
  <c r="F30" i="5"/>
  <c r="H30" i="5" s="1"/>
  <c r="I30" i="5" s="1"/>
  <c r="V29" i="5"/>
  <c r="R29" i="5"/>
  <c r="V22" i="5"/>
  <c r="I22" i="5"/>
  <c r="F22" i="5"/>
  <c r="V21" i="5"/>
  <c r="V20" i="5"/>
  <c r="F20" i="5"/>
  <c r="H20" i="5" s="1"/>
  <c r="I20" i="5" s="1"/>
  <c r="V19" i="5"/>
  <c r="V18" i="5"/>
  <c r="V17" i="5"/>
  <c r="V16" i="5"/>
  <c r="V15" i="5"/>
  <c r="V14" i="5"/>
  <c r="V13" i="5"/>
  <c r="V12" i="5"/>
  <c r="V11" i="5"/>
  <c r="V10" i="5"/>
  <c r="V9" i="5"/>
  <c r="V8" i="5"/>
  <c r="V7" i="5"/>
  <c r="V6" i="5"/>
  <c r="V5" i="5"/>
  <c r="V4" i="5"/>
  <c r="R4" i="5"/>
  <c r="D73" i="17" l="1"/>
  <c r="E73" i="17"/>
  <c r="E73" i="16"/>
  <c r="D73" i="16"/>
  <c r="F63" i="15"/>
  <c r="H63" i="15" s="1"/>
  <c r="I63" i="15" s="1"/>
  <c r="F54" i="15"/>
  <c r="H54" i="15" s="1"/>
  <c r="F55" i="15"/>
  <c r="H55" i="15" s="1"/>
  <c r="I55" i="15" s="1"/>
  <c r="F71" i="15"/>
  <c r="H71" i="15" s="1"/>
  <c r="I71" i="15" s="1"/>
  <c r="F72" i="15"/>
  <c r="F62" i="15"/>
  <c r="H62" i="15" s="1"/>
  <c r="I62" i="15" s="1"/>
  <c r="F59" i="15"/>
  <c r="H59" i="15" s="1"/>
  <c r="I59" i="15" s="1"/>
  <c r="F57" i="15"/>
  <c r="H57" i="15" s="1"/>
  <c r="I57" i="15" s="1"/>
  <c r="F61" i="15"/>
  <c r="H61" i="15" s="1"/>
  <c r="I61" i="15" s="1"/>
  <c r="F70" i="15"/>
  <c r="H70" i="15" s="1"/>
  <c r="I70" i="15" s="1"/>
  <c r="F69" i="15"/>
  <c r="H69" i="15" s="1"/>
  <c r="I69" i="15" s="1"/>
  <c r="D73" i="15"/>
  <c r="F58" i="15"/>
  <c r="H58" i="15" s="1"/>
  <c r="I58" i="15" s="1"/>
  <c r="F66" i="15"/>
  <c r="H66" i="15" s="1"/>
  <c r="I66" i="15" s="1"/>
  <c r="F56" i="15"/>
  <c r="H56" i="15" s="1"/>
  <c r="I56" i="15" s="1"/>
  <c r="F64" i="15"/>
  <c r="H64" i="15" s="1"/>
  <c r="I64" i="15" s="1"/>
  <c r="F60" i="15"/>
  <c r="H60" i="15" s="1"/>
  <c r="I60" i="15" s="1"/>
  <c r="F68" i="15"/>
  <c r="H68" i="15" s="1"/>
  <c r="I68" i="15" s="1"/>
  <c r="I4" i="15"/>
  <c r="J5" i="15" s="1"/>
  <c r="K4" i="15"/>
  <c r="I29" i="15"/>
  <c r="J30" i="15" s="1"/>
  <c r="J31" i="15" s="1"/>
  <c r="K54" i="15"/>
  <c r="I54" i="15"/>
  <c r="J55" i="15" s="1"/>
  <c r="J56" i="15" s="1"/>
  <c r="E73" i="15"/>
  <c r="F65" i="8"/>
  <c r="H65" i="8" s="1"/>
  <c r="I65" i="8" s="1"/>
  <c r="F56" i="7"/>
  <c r="H56" i="7" s="1"/>
  <c r="I56" i="7" s="1"/>
  <c r="F67" i="7"/>
  <c r="H67" i="7" s="1"/>
  <c r="I67" i="7" s="1"/>
  <c r="F71" i="7"/>
  <c r="H71" i="7" s="1"/>
  <c r="I71" i="7" s="1"/>
  <c r="F67" i="11"/>
  <c r="H67" i="11" s="1"/>
  <c r="I67" i="11" s="1"/>
  <c r="F55" i="9"/>
  <c r="H55" i="9" s="1"/>
  <c r="I55" i="9" s="1"/>
  <c r="F59" i="9"/>
  <c r="H59" i="9" s="1"/>
  <c r="I59" i="9" s="1"/>
  <c r="F63" i="9"/>
  <c r="H63" i="9" s="1"/>
  <c r="I63" i="9" s="1"/>
  <c r="F67" i="9"/>
  <c r="H67" i="9" s="1"/>
  <c r="I67" i="9" s="1"/>
  <c r="F71" i="9"/>
  <c r="H71" i="9" s="1"/>
  <c r="I71" i="9" s="1"/>
  <c r="F66" i="11"/>
  <c r="H66" i="11" s="1"/>
  <c r="I66" i="11" s="1"/>
  <c r="F70" i="11"/>
  <c r="H70" i="11" s="1"/>
  <c r="I70" i="11" s="1"/>
  <c r="F57" i="11"/>
  <c r="H57" i="11" s="1"/>
  <c r="I57" i="11" s="1"/>
  <c r="F61" i="11"/>
  <c r="H61" i="11" s="1"/>
  <c r="I61" i="11" s="1"/>
  <c r="F55" i="7"/>
  <c r="H55" i="7" s="1"/>
  <c r="I55" i="7" s="1"/>
  <c r="F57" i="13"/>
  <c r="H57" i="13" s="1"/>
  <c r="I57" i="13" s="1"/>
  <c r="F61" i="13"/>
  <c r="H61" i="13" s="1"/>
  <c r="I61" i="13" s="1"/>
  <c r="F65" i="13"/>
  <c r="H65" i="13" s="1"/>
  <c r="I65" i="13" s="1"/>
  <c r="F57" i="9"/>
  <c r="H57" i="9" s="1"/>
  <c r="I57" i="9" s="1"/>
  <c r="F61" i="9"/>
  <c r="H61" i="9" s="1"/>
  <c r="I61" i="9" s="1"/>
  <c r="F65" i="9"/>
  <c r="H65" i="9" s="1"/>
  <c r="I65" i="9" s="1"/>
  <c r="F69" i="9"/>
  <c r="H69" i="9" s="1"/>
  <c r="I69" i="9" s="1"/>
  <c r="F63" i="11"/>
  <c r="H63" i="11" s="1"/>
  <c r="I63" i="11" s="1"/>
  <c r="F71" i="11"/>
  <c r="H71" i="11" s="1"/>
  <c r="I71" i="11" s="1"/>
  <c r="F61" i="8"/>
  <c r="H61" i="8" s="1"/>
  <c r="I61" i="8" s="1"/>
  <c r="F55" i="6"/>
  <c r="H55" i="6" s="1"/>
  <c r="I55" i="6" s="1"/>
  <c r="F69" i="7"/>
  <c r="H69" i="7" s="1"/>
  <c r="I69" i="7" s="1"/>
  <c r="F58" i="11"/>
  <c r="H58" i="11" s="1"/>
  <c r="I58" i="11" s="1"/>
  <c r="F62" i="11"/>
  <c r="H62" i="11" s="1"/>
  <c r="I62" i="11" s="1"/>
  <c r="F59" i="6"/>
  <c r="H59" i="6" s="1"/>
  <c r="I59" i="6" s="1"/>
  <c r="F68" i="5"/>
  <c r="H68" i="5" s="1"/>
  <c r="I68" i="5" s="1"/>
  <c r="F57" i="8"/>
  <c r="H57" i="8" s="1"/>
  <c r="I57" i="8" s="1"/>
  <c r="F55" i="11"/>
  <c r="H55" i="11" s="1"/>
  <c r="I55" i="11" s="1"/>
  <c r="F59" i="11"/>
  <c r="H59" i="11" s="1"/>
  <c r="I59" i="11" s="1"/>
  <c r="F7" i="5"/>
  <c r="H7" i="5" s="1"/>
  <c r="I7" i="5" s="1"/>
  <c r="F9" i="5"/>
  <c r="H9" i="5" s="1"/>
  <c r="I9" i="5" s="1"/>
  <c r="F11" i="5"/>
  <c r="H11" i="5" s="1"/>
  <c r="I11" i="5" s="1"/>
  <c r="F13" i="5"/>
  <c r="H13" i="5" s="1"/>
  <c r="I13" i="5" s="1"/>
  <c r="F15" i="5"/>
  <c r="H15" i="5" s="1"/>
  <c r="I15" i="5" s="1"/>
  <c r="F17" i="5"/>
  <c r="H17" i="5" s="1"/>
  <c r="I17" i="5" s="1"/>
  <c r="F19" i="5"/>
  <c r="H19" i="5" s="1"/>
  <c r="I19" i="5" s="1"/>
  <c r="D58" i="5"/>
  <c r="F58" i="5" s="1"/>
  <c r="H58" i="5" s="1"/>
  <c r="I58" i="5" s="1"/>
  <c r="F59" i="5"/>
  <c r="H59" i="5" s="1"/>
  <c r="I59" i="5" s="1"/>
  <c r="D62" i="5"/>
  <c r="F63" i="5"/>
  <c r="H63" i="5" s="1"/>
  <c r="I63" i="5" s="1"/>
  <c r="D67" i="5"/>
  <c r="F67" i="5" s="1"/>
  <c r="H67" i="5" s="1"/>
  <c r="I67" i="5" s="1"/>
  <c r="D71" i="5"/>
  <c r="F14" i="6"/>
  <c r="H14" i="6" s="1"/>
  <c r="I14" i="6" s="1"/>
  <c r="F17" i="6"/>
  <c r="H17" i="6" s="1"/>
  <c r="I17" i="6" s="1"/>
  <c r="D58" i="6"/>
  <c r="D63" i="6"/>
  <c r="F63" i="6" s="1"/>
  <c r="H63" i="6" s="1"/>
  <c r="I63" i="6" s="1"/>
  <c r="D67" i="6"/>
  <c r="F67" i="6" s="1"/>
  <c r="H67" i="6" s="1"/>
  <c r="I67" i="6" s="1"/>
  <c r="D68" i="6"/>
  <c r="F68" i="6" s="1"/>
  <c r="H68" i="6" s="1"/>
  <c r="I68" i="6" s="1"/>
  <c r="F69" i="6"/>
  <c r="H69" i="6" s="1"/>
  <c r="I69" i="6" s="1"/>
  <c r="D72" i="6"/>
  <c r="F72" i="6" s="1"/>
  <c r="F58" i="7"/>
  <c r="H58" i="7" s="1"/>
  <c r="I58" i="7" s="1"/>
  <c r="F8" i="8"/>
  <c r="H8" i="8" s="1"/>
  <c r="I8" i="8" s="1"/>
  <c r="F11" i="8"/>
  <c r="H11" i="8" s="1"/>
  <c r="I11" i="8" s="1"/>
  <c r="F18" i="8"/>
  <c r="H18" i="8" s="1"/>
  <c r="I18" i="8" s="1"/>
  <c r="D56" i="8"/>
  <c r="F56" i="8" s="1"/>
  <c r="H56" i="8" s="1"/>
  <c r="I56" i="8" s="1"/>
  <c r="D60" i="8"/>
  <c r="F60" i="8" s="1"/>
  <c r="H60" i="8" s="1"/>
  <c r="I60" i="8" s="1"/>
  <c r="D64" i="8"/>
  <c r="D68" i="8"/>
  <c r="F69" i="8"/>
  <c r="H69" i="8" s="1"/>
  <c r="I69" i="8" s="1"/>
  <c r="D72" i="8"/>
  <c r="F72" i="8" s="1"/>
  <c r="F7" i="10"/>
  <c r="H7" i="10" s="1"/>
  <c r="I7" i="10" s="1"/>
  <c r="D56" i="10"/>
  <c r="F56" i="10" s="1"/>
  <c r="H56" i="10" s="1"/>
  <c r="I56" i="10" s="1"/>
  <c r="D63" i="10"/>
  <c r="F63" i="10" s="1"/>
  <c r="H63" i="10" s="1"/>
  <c r="I63" i="10" s="1"/>
  <c r="F64" i="10"/>
  <c r="H64" i="10" s="1"/>
  <c r="I64" i="10" s="1"/>
  <c r="D67" i="10"/>
  <c r="F67" i="10" s="1"/>
  <c r="H67" i="10" s="1"/>
  <c r="I67" i="10" s="1"/>
  <c r="F68" i="10"/>
  <c r="H68" i="10" s="1"/>
  <c r="I68" i="10" s="1"/>
  <c r="D71" i="10"/>
  <c r="F71" i="10" s="1"/>
  <c r="H71" i="10" s="1"/>
  <c r="I71" i="10" s="1"/>
  <c r="F72" i="10"/>
  <c r="F65" i="11"/>
  <c r="H65" i="11" s="1"/>
  <c r="I65" i="11" s="1"/>
  <c r="F69" i="11"/>
  <c r="H69" i="11" s="1"/>
  <c r="I69" i="11" s="1"/>
  <c r="F55" i="12"/>
  <c r="H55" i="12" s="1"/>
  <c r="I55" i="12" s="1"/>
  <c r="D59" i="12"/>
  <c r="F59" i="12" s="1"/>
  <c r="H59" i="12" s="1"/>
  <c r="I59" i="12" s="1"/>
  <c r="D63" i="12"/>
  <c r="F64" i="12"/>
  <c r="H64" i="12" s="1"/>
  <c r="I64" i="12" s="1"/>
  <c r="D67" i="12"/>
  <c r="D71" i="12"/>
  <c r="F71" i="12" s="1"/>
  <c r="H71" i="12" s="1"/>
  <c r="I71" i="12" s="1"/>
  <c r="F72" i="12"/>
  <c r="F5" i="5"/>
  <c r="H5" i="5" s="1"/>
  <c r="I5" i="5" s="1"/>
  <c r="F21" i="5"/>
  <c r="H21" i="5" s="1"/>
  <c r="I21" i="5" s="1"/>
  <c r="D56" i="5"/>
  <c r="F56" i="5" s="1"/>
  <c r="H56" i="5" s="1"/>
  <c r="I56" i="5" s="1"/>
  <c r="D57" i="5"/>
  <c r="F57" i="5" s="1"/>
  <c r="H57" i="5" s="1"/>
  <c r="I57" i="5" s="1"/>
  <c r="D61" i="5"/>
  <c r="F61" i="5" s="1"/>
  <c r="H61" i="5" s="1"/>
  <c r="I61" i="5" s="1"/>
  <c r="F62" i="5"/>
  <c r="H62" i="5" s="1"/>
  <c r="I62" i="5" s="1"/>
  <c r="D66" i="5"/>
  <c r="F66" i="5" s="1"/>
  <c r="H66" i="5" s="1"/>
  <c r="I66" i="5" s="1"/>
  <c r="D70" i="5"/>
  <c r="F71" i="5"/>
  <c r="H71" i="5" s="1"/>
  <c r="I71" i="5" s="1"/>
  <c r="F5" i="6"/>
  <c r="H5" i="6" s="1"/>
  <c r="I5" i="6" s="1"/>
  <c r="F7" i="6"/>
  <c r="H7" i="6" s="1"/>
  <c r="I7" i="6" s="1"/>
  <c r="F9" i="6"/>
  <c r="H9" i="6" s="1"/>
  <c r="I9" i="6" s="1"/>
  <c r="F11" i="6"/>
  <c r="H11" i="6" s="1"/>
  <c r="I11" i="6" s="1"/>
  <c r="F16" i="6"/>
  <c r="H16" i="6" s="1"/>
  <c r="I16" i="6" s="1"/>
  <c r="F19" i="6"/>
  <c r="H19" i="6" s="1"/>
  <c r="I19" i="6" s="1"/>
  <c r="F21" i="6"/>
  <c r="H21" i="6" s="1"/>
  <c r="I21" i="6" s="1"/>
  <c r="D57" i="6"/>
  <c r="F57" i="6" s="1"/>
  <c r="H57" i="6" s="1"/>
  <c r="I57" i="6" s="1"/>
  <c r="F58" i="6"/>
  <c r="H58" i="6" s="1"/>
  <c r="I58" i="6" s="1"/>
  <c r="D62" i="6"/>
  <c r="F62" i="6" s="1"/>
  <c r="H62" i="6" s="1"/>
  <c r="I62" i="6" s="1"/>
  <c r="D66" i="6"/>
  <c r="D71" i="6"/>
  <c r="F71" i="6" s="1"/>
  <c r="H71" i="6" s="1"/>
  <c r="I71" i="6" s="1"/>
  <c r="F5" i="8"/>
  <c r="H5" i="8" s="1"/>
  <c r="I5" i="8" s="1"/>
  <c r="F10" i="8"/>
  <c r="H10" i="8" s="1"/>
  <c r="I10" i="8" s="1"/>
  <c r="F13" i="8"/>
  <c r="H13" i="8" s="1"/>
  <c r="I13" i="8" s="1"/>
  <c r="F15" i="8"/>
  <c r="H15" i="8" s="1"/>
  <c r="I15" i="8" s="1"/>
  <c r="F20" i="8"/>
  <c r="H20" i="8" s="1"/>
  <c r="I20" i="8" s="1"/>
  <c r="D55" i="8"/>
  <c r="D59" i="8"/>
  <c r="D63" i="8"/>
  <c r="F63" i="8" s="1"/>
  <c r="H63" i="8" s="1"/>
  <c r="I63" i="8" s="1"/>
  <c r="F64" i="8"/>
  <c r="H64" i="8" s="1"/>
  <c r="I64" i="8" s="1"/>
  <c r="D67" i="8"/>
  <c r="D71" i="8"/>
  <c r="F71" i="8" s="1"/>
  <c r="H71" i="8" s="1"/>
  <c r="I71" i="8" s="1"/>
  <c r="F6" i="10"/>
  <c r="H6" i="10" s="1"/>
  <c r="I6" i="10" s="1"/>
  <c r="F9" i="10"/>
  <c r="H9" i="10" s="1"/>
  <c r="I9" i="10" s="1"/>
  <c r="F11" i="10"/>
  <c r="H11" i="10" s="1"/>
  <c r="I11" i="10" s="1"/>
  <c r="F13" i="10"/>
  <c r="H13" i="10" s="1"/>
  <c r="I13" i="10" s="1"/>
  <c r="F15" i="10"/>
  <c r="H15" i="10" s="1"/>
  <c r="I15" i="10" s="1"/>
  <c r="F17" i="10"/>
  <c r="H17" i="10" s="1"/>
  <c r="I17" i="10" s="1"/>
  <c r="F19" i="10"/>
  <c r="H19" i="10" s="1"/>
  <c r="I19" i="10" s="1"/>
  <c r="F21" i="10"/>
  <c r="H21" i="10" s="1"/>
  <c r="I21" i="10" s="1"/>
  <c r="D55" i="10"/>
  <c r="D62" i="10"/>
  <c r="F62" i="10" s="1"/>
  <c r="H62" i="10" s="1"/>
  <c r="I62" i="10" s="1"/>
  <c r="D66" i="10"/>
  <c r="D70" i="10"/>
  <c r="F6" i="12"/>
  <c r="H6" i="12" s="1"/>
  <c r="I6" i="12" s="1"/>
  <c r="F8" i="12"/>
  <c r="H8" i="12" s="1"/>
  <c r="I8" i="12" s="1"/>
  <c r="F10" i="12"/>
  <c r="H10" i="12" s="1"/>
  <c r="I10" i="12" s="1"/>
  <c r="F12" i="12"/>
  <c r="H12" i="12" s="1"/>
  <c r="I12" i="12" s="1"/>
  <c r="F14" i="12"/>
  <c r="H14" i="12" s="1"/>
  <c r="I14" i="12" s="1"/>
  <c r="F16" i="12"/>
  <c r="H16" i="12" s="1"/>
  <c r="I16" i="12" s="1"/>
  <c r="F18" i="12"/>
  <c r="H18" i="12" s="1"/>
  <c r="I18" i="12" s="1"/>
  <c r="F20" i="12"/>
  <c r="H20" i="12" s="1"/>
  <c r="I20" i="12" s="1"/>
  <c r="D57" i="12"/>
  <c r="F57" i="12" s="1"/>
  <c r="H57" i="12" s="1"/>
  <c r="I57" i="12" s="1"/>
  <c r="D58" i="12"/>
  <c r="F58" i="12" s="1"/>
  <c r="H58" i="12" s="1"/>
  <c r="I58" i="12" s="1"/>
  <c r="D62" i="12"/>
  <c r="F63" i="12"/>
  <c r="H63" i="12" s="1"/>
  <c r="I63" i="12" s="1"/>
  <c r="D66" i="12"/>
  <c r="F66" i="12" s="1"/>
  <c r="H66" i="12" s="1"/>
  <c r="I66" i="12" s="1"/>
  <c r="F67" i="12"/>
  <c r="H67" i="12" s="1"/>
  <c r="I67" i="12" s="1"/>
  <c r="D70" i="12"/>
  <c r="F6" i="5"/>
  <c r="H6" i="5" s="1"/>
  <c r="I6" i="5" s="1"/>
  <c r="F8" i="5"/>
  <c r="H8" i="5" s="1"/>
  <c r="I8" i="5" s="1"/>
  <c r="F10" i="5"/>
  <c r="H10" i="5" s="1"/>
  <c r="I10" i="5" s="1"/>
  <c r="F12" i="5"/>
  <c r="H12" i="5" s="1"/>
  <c r="I12" i="5" s="1"/>
  <c r="F14" i="5"/>
  <c r="H14" i="5" s="1"/>
  <c r="I14" i="5" s="1"/>
  <c r="F16" i="5"/>
  <c r="H16" i="5" s="1"/>
  <c r="I16" i="5" s="1"/>
  <c r="F18" i="5"/>
  <c r="H18" i="5" s="1"/>
  <c r="I18" i="5" s="1"/>
  <c r="D55" i="5"/>
  <c r="F55" i="5" s="1"/>
  <c r="H55" i="5" s="1"/>
  <c r="I55" i="5" s="1"/>
  <c r="D60" i="5"/>
  <c r="F60" i="5" s="1"/>
  <c r="H60" i="5" s="1"/>
  <c r="I60" i="5" s="1"/>
  <c r="D64" i="5"/>
  <c r="F64" i="5" s="1"/>
  <c r="H64" i="5" s="1"/>
  <c r="I64" i="5" s="1"/>
  <c r="D65" i="5"/>
  <c r="F65" i="5" s="1"/>
  <c r="H65" i="5" s="1"/>
  <c r="I65" i="5" s="1"/>
  <c r="D69" i="5"/>
  <c r="F70" i="5"/>
  <c r="H70" i="5" s="1"/>
  <c r="I70" i="5" s="1"/>
  <c r="F13" i="6"/>
  <c r="H13" i="6" s="1"/>
  <c r="I13" i="6" s="1"/>
  <c r="F18" i="6"/>
  <c r="H18" i="6" s="1"/>
  <c r="I18" i="6" s="1"/>
  <c r="D56" i="6"/>
  <c r="D61" i="6"/>
  <c r="F61" i="6" s="1"/>
  <c r="H61" i="6" s="1"/>
  <c r="I61" i="6" s="1"/>
  <c r="D65" i="6"/>
  <c r="F65" i="6" s="1"/>
  <c r="H65" i="6" s="1"/>
  <c r="I65" i="6" s="1"/>
  <c r="F66" i="6"/>
  <c r="H66" i="6" s="1"/>
  <c r="I66" i="6" s="1"/>
  <c r="D70" i="6"/>
  <c r="F70" i="6" s="1"/>
  <c r="H70" i="6" s="1"/>
  <c r="I70" i="6" s="1"/>
  <c r="F61" i="7"/>
  <c r="H61" i="7" s="1"/>
  <c r="I61" i="7" s="1"/>
  <c r="F65" i="7"/>
  <c r="H65" i="7" s="1"/>
  <c r="I65" i="7" s="1"/>
  <c r="F7" i="8"/>
  <c r="H7" i="8" s="1"/>
  <c r="I7" i="8" s="1"/>
  <c r="F12" i="8"/>
  <c r="H12" i="8" s="1"/>
  <c r="I12" i="8" s="1"/>
  <c r="F17" i="8"/>
  <c r="H17" i="8" s="1"/>
  <c r="I17" i="8" s="1"/>
  <c r="F22" i="8"/>
  <c r="F55" i="8"/>
  <c r="H55" i="8" s="1"/>
  <c r="I55" i="8" s="1"/>
  <c r="D58" i="8"/>
  <c r="F59" i="8"/>
  <c r="H59" i="8" s="1"/>
  <c r="I59" i="8" s="1"/>
  <c r="D62" i="8"/>
  <c r="F62" i="8" s="1"/>
  <c r="H62" i="8" s="1"/>
  <c r="I62" i="8" s="1"/>
  <c r="D66" i="8"/>
  <c r="F66" i="8" s="1"/>
  <c r="H66" i="8" s="1"/>
  <c r="I66" i="8" s="1"/>
  <c r="F67" i="8"/>
  <c r="H67" i="8" s="1"/>
  <c r="I67" i="8" s="1"/>
  <c r="D70" i="8"/>
  <c r="F70" i="8" s="1"/>
  <c r="H70" i="8" s="1"/>
  <c r="I70" i="8" s="1"/>
  <c r="F8" i="10"/>
  <c r="H8" i="10" s="1"/>
  <c r="I8" i="10" s="1"/>
  <c r="D58" i="10"/>
  <c r="F58" i="10" s="1"/>
  <c r="H58" i="10" s="1"/>
  <c r="I58" i="10" s="1"/>
  <c r="D59" i="10"/>
  <c r="F59" i="10" s="1"/>
  <c r="H59" i="10" s="1"/>
  <c r="I59" i="10" s="1"/>
  <c r="D60" i="10"/>
  <c r="F60" i="10" s="1"/>
  <c r="H60" i="10" s="1"/>
  <c r="I60" i="10" s="1"/>
  <c r="D61" i="10"/>
  <c r="F61" i="10" s="1"/>
  <c r="H61" i="10" s="1"/>
  <c r="I61" i="10" s="1"/>
  <c r="D65" i="10"/>
  <c r="F65" i="10" s="1"/>
  <c r="H65" i="10" s="1"/>
  <c r="I65" i="10" s="1"/>
  <c r="F66" i="10"/>
  <c r="H66" i="10" s="1"/>
  <c r="I66" i="10" s="1"/>
  <c r="D69" i="10"/>
  <c r="F69" i="10" s="1"/>
  <c r="H69" i="10" s="1"/>
  <c r="I69" i="10" s="1"/>
  <c r="F70" i="10"/>
  <c r="H70" i="10" s="1"/>
  <c r="I70" i="10" s="1"/>
  <c r="F22" i="12"/>
  <c r="D56" i="12"/>
  <c r="D61" i="12"/>
  <c r="F61" i="12" s="1"/>
  <c r="H61" i="12" s="1"/>
  <c r="I61" i="12" s="1"/>
  <c r="D65" i="12"/>
  <c r="F65" i="12" s="1"/>
  <c r="H65" i="12" s="1"/>
  <c r="I65" i="12" s="1"/>
  <c r="D69" i="12"/>
  <c r="F69" i="12" s="1"/>
  <c r="H69" i="12" s="1"/>
  <c r="I69" i="12" s="1"/>
  <c r="F72" i="5"/>
  <c r="F60" i="6"/>
  <c r="H60" i="6" s="1"/>
  <c r="I60" i="6" s="1"/>
  <c r="F60" i="7"/>
  <c r="H60" i="7" s="1"/>
  <c r="I60" i="7" s="1"/>
  <c r="F58" i="8"/>
  <c r="H58" i="8" s="1"/>
  <c r="I58" i="8" s="1"/>
  <c r="F56" i="9"/>
  <c r="H56" i="9" s="1"/>
  <c r="I56" i="9" s="1"/>
  <c r="F60" i="9"/>
  <c r="H60" i="9" s="1"/>
  <c r="I60" i="9" s="1"/>
  <c r="F64" i="9"/>
  <c r="H64" i="9" s="1"/>
  <c r="I64" i="9" s="1"/>
  <c r="F68" i="9"/>
  <c r="H68" i="9" s="1"/>
  <c r="I68" i="9" s="1"/>
  <c r="F60" i="11"/>
  <c r="H60" i="11" s="1"/>
  <c r="I60" i="11" s="1"/>
  <c r="F68" i="11"/>
  <c r="H68" i="11" s="1"/>
  <c r="I68" i="11" s="1"/>
  <c r="F56" i="6"/>
  <c r="H56" i="6" s="1"/>
  <c r="I56" i="6" s="1"/>
  <c r="F64" i="6"/>
  <c r="H64" i="6" s="1"/>
  <c r="I64" i="6" s="1"/>
  <c r="F64" i="7"/>
  <c r="H64" i="7" s="1"/>
  <c r="I64" i="7" s="1"/>
  <c r="F68" i="8"/>
  <c r="H68" i="8" s="1"/>
  <c r="I68" i="8" s="1"/>
  <c r="F58" i="9"/>
  <c r="H58" i="9" s="1"/>
  <c r="I58" i="9" s="1"/>
  <c r="F62" i="9"/>
  <c r="H62" i="9" s="1"/>
  <c r="I62" i="9" s="1"/>
  <c r="F66" i="9"/>
  <c r="H66" i="9" s="1"/>
  <c r="I66" i="9" s="1"/>
  <c r="F70" i="9"/>
  <c r="H70" i="9" s="1"/>
  <c r="I70" i="9" s="1"/>
  <c r="F55" i="10"/>
  <c r="H55" i="10" s="1"/>
  <c r="I55" i="10" s="1"/>
  <c r="F57" i="10"/>
  <c r="H57" i="10" s="1"/>
  <c r="I57" i="10" s="1"/>
  <c r="F62" i="12"/>
  <c r="H62" i="12" s="1"/>
  <c r="I62" i="12" s="1"/>
  <c r="F70" i="12"/>
  <c r="H70" i="12" s="1"/>
  <c r="I70" i="12" s="1"/>
  <c r="F56" i="11"/>
  <c r="H56" i="11" s="1"/>
  <c r="I56" i="11" s="1"/>
  <c r="F64" i="11"/>
  <c r="H64" i="11" s="1"/>
  <c r="I64" i="11" s="1"/>
  <c r="F72" i="11"/>
  <c r="F60" i="12"/>
  <c r="H60" i="12" s="1"/>
  <c r="I60" i="12" s="1"/>
  <c r="F68" i="12"/>
  <c r="H68" i="12" s="1"/>
  <c r="I68" i="12" s="1"/>
  <c r="F56" i="13"/>
  <c r="H56" i="13" s="1"/>
  <c r="I56" i="13" s="1"/>
  <c r="F60" i="13"/>
  <c r="H60" i="13" s="1"/>
  <c r="I60" i="13" s="1"/>
  <c r="F64" i="13"/>
  <c r="H64" i="13" s="1"/>
  <c r="I64" i="13" s="1"/>
  <c r="F68" i="13"/>
  <c r="H68" i="13" s="1"/>
  <c r="I68" i="13" s="1"/>
  <c r="F72" i="13"/>
  <c r="F55" i="13"/>
  <c r="H55" i="13" s="1"/>
  <c r="I55" i="13" s="1"/>
  <c r="F59" i="13"/>
  <c r="H59" i="13" s="1"/>
  <c r="I59" i="13" s="1"/>
  <c r="F63" i="13"/>
  <c r="H63" i="13" s="1"/>
  <c r="I63" i="13" s="1"/>
  <c r="F67" i="13"/>
  <c r="H67" i="13" s="1"/>
  <c r="I67" i="13" s="1"/>
  <c r="F71" i="13"/>
  <c r="H71" i="13" s="1"/>
  <c r="I71" i="13" s="1"/>
  <c r="F58" i="13"/>
  <c r="H58" i="13" s="1"/>
  <c r="I58" i="13" s="1"/>
  <c r="F62" i="13"/>
  <c r="H62" i="13" s="1"/>
  <c r="I62" i="13" s="1"/>
  <c r="F66" i="13"/>
  <c r="H66" i="13" s="1"/>
  <c r="I66" i="13" s="1"/>
  <c r="F70" i="13"/>
  <c r="H70" i="13" s="1"/>
  <c r="I70" i="13" s="1"/>
  <c r="F69" i="13"/>
  <c r="H69" i="13" s="1"/>
  <c r="I69" i="13" s="1"/>
  <c r="D23" i="13"/>
  <c r="D54" i="13"/>
  <c r="D73" i="13" s="1"/>
  <c r="F56" i="12"/>
  <c r="H56" i="12" s="1"/>
  <c r="I56" i="12" s="1"/>
  <c r="D23" i="12"/>
  <c r="D54" i="12"/>
  <c r="D54" i="11"/>
  <c r="D23" i="11"/>
  <c r="D54" i="10"/>
  <c r="D23" i="10"/>
  <c r="F72" i="9"/>
  <c r="D54" i="9"/>
  <c r="D73" i="9" s="1"/>
  <c r="D23" i="9"/>
  <c r="D23" i="8"/>
  <c r="D54" i="8"/>
  <c r="F72" i="7"/>
  <c r="F68" i="7"/>
  <c r="H68" i="7" s="1"/>
  <c r="I68" i="7" s="1"/>
  <c r="F70" i="7"/>
  <c r="H70" i="7" s="1"/>
  <c r="I70" i="7" s="1"/>
  <c r="D54" i="7"/>
  <c r="D73" i="7" s="1"/>
  <c r="D23" i="7"/>
  <c r="D23" i="6"/>
  <c r="D54" i="6"/>
  <c r="F29" i="13"/>
  <c r="H29" i="13" s="1"/>
  <c r="I29" i="13" s="1"/>
  <c r="J30" i="13" s="1"/>
  <c r="J31" i="13" s="1"/>
  <c r="E48" i="13"/>
  <c r="E54" i="13"/>
  <c r="E73" i="13" s="1"/>
  <c r="F4" i="13"/>
  <c r="H4" i="13" s="1"/>
  <c r="K4" i="13" s="1"/>
  <c r="E23" i="13"/>
  <c r="E48" i="12"/>
  <c r="F29" i="12"/>
  <c r="H29" i="12" s="1"/>
  <c r="E54" i="12"/>
  <c r="E73" i="12" s="1"/>
  <c r="E23" i="12"/>
  <c r="F4" i="12"/>
  <c r="H4" i="12" s="1"/>
  <c r="E48" i="11"/>
  <c r="F29" i="11"/>
  <c r="H29" i="11" s="1"/>
  <c r="E54" i="11"/>
  <c r="E73" i="11" s="1"/>
  <c r="F4" i="11"/>
  <c r="H4" i="11" s="1"/>
  <c r="K4" i="11" s="1"/>
  <c r="E23" i="11"/>
  <c r="F29" i="10"/>
  <c r="H29" i="10" s="1"/>
  <c r="I29" i="10" s="1"/>
  <c r="J30" i="10" s="1"/>
  <c r="E48" i="10"/>
  <c r="E54" i="10"/>
  <c r="E23" i="10"/>
  <c r="F4" i="10"/>
  <c r="H4" i="10" s="1"/>
  <c r="K4" i="10" s="1"/>
  <c r="F4" i="9"/>
  <c r="H4" i="9" s="1"/>
  <c r="I4" i="9" s="1"/>
  <c r="J5" i="9" s="1"/>
  <c r="E23" i="9"/>
  <c r="E48" i="9"/>
  <c r="E54" i="9"/>
  <c r="E73" i="9" s="1"/>
  <c r="F29" i="9"/>
  <c r="H29" i="9" s="1"/>
  <c r="E48" i="8"/>
  <c r="F29" i="8"/>
  <c r="H29" i="8" s="1"/>
  <c r="E54" i="8"/>
  <c r="E73" i="8" s="1"/>
  <c r="F4" i="8"/>
  <c r="H4" i="8" s="1"/>
  <c r="K4" i="8" s="1"/>
  <c r="E23" i="8"/>
  <c r="F29" i="7"/>
  <c r="H29" i="7" s="1"/>
  <c r="I29" i="7" s="1"/>
  <c r="J30" i="7" s="1"/>
  <c r="J31" i="7" s="1"/>
  <c r="J32" i="7" s="1"/>
  <c r="J33" i="7" s="1"/>
  <c r="E48" i="7"/>
  <c r="E54" i="7"/>
  <c r="E73" i="7" s="1"/>
  <c r="E23" i="7"/>
  <c r="F4" i="7"/>
  <c r="H4" i="7" s="1"/>
  <c r="I4" i="7" s="1"/>
  <c r="J5" i="7" s="1"/>
  <c r="F29" i="6"/>
  <c r="H29" i="6" s="1"/>
  <c r="E48" i="6"/>
  <c r="E54" i="6"/>
  <c r="E73" i="6" s="1"/>
  <c r="E23" i="6"/>
  <c r="F4" i="6"/>
  <c r="H4" i="6" s="1"/>
  <c r="K4" i="6" s="1"/>
  <c r="E54" i="5"/>
  <c r="E73" i="5" s="1"/>
  <c r="E23" i="5"/>
  <c r="D48" i="5"/>
  <c r="F29" i="5"/>
  <c r="H29" i="5" s="1"/>
  <c r="I29" i="5" s="1"/>
  <c r="J30" i="5" s="1"/>
  <c r="J31" i="5" s="1"/>
  <c r="F69" i="5"/>
  <c r="H69" i="5" s="1"/>
  <c r="I69" i="5" s="1"/>
  <c r="D23" i="5"/>
  <c r="F4" i="5"/>
  <c r="H4" i="5" s="1"/>
  <c r="D54" i="5"/>
  <c r="R31" i="15" l="1"/>
  <c r="K31" i="15"/>
  <c r="J32" i="15"/>
  <c r="R30" i="15"/>
  <c r="K30" i="15"/>
  <c r="L30" i="15" s="1"/>
  <c r="L29" i="15"/>
  <c r="R56" i="15"/>
  <c r="K56" i="15"/>
  <c r="J57" i="15"/>
  <c r="L54" i="15"/>
  <c r="R55" i="15"/>
  <c r="K55" i="15"/>
  <c r="L55" i="15" s="1"/>
  <c r="R5" i="15"/>
  <c r="K5" i="15"/>
  <c r="L4" i="15"/>
  <c r="J6" i="15"/>
  <c r="I4" i="11"/>
  <c r="J5" i="11" s="1"/>
  <c r="J6" i="11" s="1"/>
  <c r="F54" i="10"/>
  <c r="H54" i="10" s="1"/>
  <c r="I54" i="10" s="1"/>
  <c r="J55" i="10" s="1"/>
  <c r="K55" i="10" s="1"/>
  <c r="F54" i="6"/>
  <c r="H54" i="6" s="1"/>
  <c r="K54" i="6" s="1"/>
  <c r="D73" i="5"/>
  <c r="D73" i="6"/>
  <c r="D73" i="8"/>
  <c r="D73" i="12"/>
  <c r="D73" i="10"/>
  <c r="I4" i="10"/>
  <c r="J5" i="10" s="1"/>
  <c r="K5" i="10" s="1"/>
  <c r="I4" i="8"/>
  <c r="J5" i="8" s="1"/>
  <c r="R5" i="8" s="1"/>
  <c r="F54" i="11"/>
  <c r="H54" i="11" s="1"/>
  <c r="K54" i="11" s="1"/>
  <c r="K29" i="10"/>
  <c r="L29" i="10" s="1"/>
  <c r="D73" i="11"/>
  <c r="J56" i="10"/>
  <c r="R56" i="10" s="1"/>
  <c r="K29" i="13"/>
  <c r="L29" i="13" s="1"/>
  <c r="I4" i="13"/>
  <c r="J5" i="13" s="1"/>
  <c r="J6" i="13" s="1"/>
  <c r="R6" i="13" s="1"/>
  <c r="F54" i="9"/>
  <c r="H54" i="9" s="1"/>
  <c r="K54" i="9" s="1"/>
  <c r="R31" i="7"/>
  <c r="K31" i="7"/>
  <c r="R30" i="7"/>
  <c r="K30" i="7"/>
  <c r="L30" i="7" s="1"/>
  <c r="S30" i="7" s="1"/>
  <c r="W30" i="7" s="1"/>
  <c r="K29" i="7"/>
  <c r="L29" i="7" s="1"/>
  <c r="S29" i="7" s="1"/>
  <c r="W29" i="7" s="1"/>
  <c r="K4" i="7"/>
  <c r="I4" i="6"/>
  <c r="J5" i="6" s="1"/>
  <c r="K5" i="6" s="1"/>
  <c r="F54" i="13"/>
  <c r="H54" i="13" s="1"/>
  <c r="K54" i="13" s="1"/>
  <c r="K29" i="12"/>
  <c r="I29" i="12"/>
  <c r="J30" i="12" s="1"/>
  <c r="J31" i="12" s="1"/>
  <c r="F54" i="12"/>
  <c r="H54" i="12" s="1"/>
  <c r="K54" i="12" s="1"/>
  <c r="K4" i="12"/>
  <c r="I4" i="12"/>
  <c r="J5" i="12" s="1"/>
  <c r="I29" i="11"/>
  <c r="J30" i="11" s="1"/>
  <c r="K29" i="11"/>
  <c r="E73" i="10"/>
  <c r="K4" i="9"/>
  <c r="L4" i="9" s="1"/>
  <c r="K29" i="9"/>
  <c r="I29" i="9"/>
  <c r="J30" i="9" s="1"/>
  <c r="J31" i="9" s="1"/>
  <c r="K31" i="9" s="1"/>
  <c r="F54" i="8"/>
  <c r="H54" i="8" s="1"/>
  <c r="K54" i="8" s="1"/>
  <c r="I29" i="8"/>
  <c r="J30" i="8" s="1"/>
  <c r="K29" i="8"/>
  <c r="F54" i="7"/>
  <c r="H54" i="7" s="1"/>
  <c r="I54" i="7" s="1"/>
  <c r="J55" i="7" s="1"/>
  <c r="K29" i="6"/>
  <c r="I29" i="6"/>
  <c r="J30" i="6" s="1"/>
  <c r="K29" i="5"/>
  <c r="L29" i="5" s="1"/>
  <c r="F54" i="5"/>
  <c r="H54" i="5" s="1"/>
  <c r="I54" i="5" s="1"/>
  <c r="J55" i="5" s="1"/>
  <c r="I4" i="5"/>
  <c r="J5" i="5" s="1"/>
  <c r="K4" i="5"/>
  <c r="R31" i="13"/>
  <c r="K31" i="13"/>
  <c r="J32" i="13"/>
  <c r="R30" i="13"/>
  <c r="K30" i="13"/>
  <c r="L30" i="13" s="1"/>
  <c r="R6" i="11"/>
  <c r="K6" i="11"/>
  <c r="J7" i="11"/>
  <c r="R5" i="11"/>
  <c r="K5" i="11"/>
  <c r="L5" i="11" s="1"/>
  <c r="L4" i="11"/>
  <c r="K56" i="10"/>
  <c r="K30" i="10"/>
  <c r="R30" i="10"/>
  <c r="J31" i="10"/>
  <c r="R5" i="10"/>
  <c r="L4" i="10"/>
  <c r="J6" i="10"/>
  <c r="R5" i="9"/>
  <c r="K5" i="9"/>
  <c r="J6" i="9"/>
  <c r="L4" i="8"/>
  <c r="R33" i="7"/>
  <c r="K33" i="7"/>
  <c r="K5" i="7"/>
  <c r="L4" i="7"/>
  <c r="R5" i="7"/>
  <c r="J34" i="7"/>
  <c r="K32" i="7"/>
  <c r="L32" i="7" s="1"/>
  <c r="L31" i="7"/>
  <c r="R32" i="7"/>
  <c r="J6" i="7"/>
  <c r="I54" i="6"/>
  <c r="J55" i="6" s="1"/>
  <c r="R31" i="5"/>
  <c r="K31" i="5"/>
  <c r="J32" i="5"/>
  <c r="K30" i="5"/>
  <c r="L30" i="5" s="1"/>
  <c r="R30" i="5"/>
  <c r="S55" i="15" l="1"/>
  <c r="W55" i="15" s="1"/>
  <c r="S4" i="15"/>
  <c r="W4" i="15" s="1"/>
  <c r="S54" i="15"/>
  <c r="W54" i="15" s="1"/>
  <c r="R32" i="15"/>
  <c r="K32" i="15"/>
  <c r="L31" i="15"/>
  <c r="J33" i="15"/>
  <c r="L56" i="15"/>
  <c r="R57" i="15"/>
  <c r="K57" i="15"/>
  <c r="J58" i="15"/>
  <c r="S29" i="15"/>
  <c r="W29" i="15" s="1"/>
  <c r="S30" i="15"/>
  <c r="W30" i="15" s="1"/>
  <c r="R6" i="15"/>
  <c r="K6" i="15"/>
  <c r="L5" i="15"/>
  <c r="J7" i="15"/>
  <c r="L4" i="13"/>
  <c r="R55" i="10"/>
  <c r="K54" i="10"/>
  <c r="L54" i="10" s="1"/>
  <c r="S54" i="10" s="1"/>
  <c r="W54" i="10" s="1"/>
  <c r="J57" i="10"/>
  <c r="L56" i="10" s="1"/>
  <c r="J6" i="8"/>
  <c r="L55" i="10"/>
  <c r="I54" i="9"/>
  <c r="J55" i="9" s="1"/>
  <c r="J56" i="9" s="1"/>
  <c r="R56" i="9" s="1"/>
  <c r="K5" i="8"/>
  <c r="J7" i="13"/>
  <c r="R7" i="13" s="1"/>
  <c r="L4" i="6"/>
  <c r="K6" i="13"/>
  <c r="J6" i="6"/>
  <c r="J7" i="6" s="1"/>
  <c r="R5" i="6"/>
  <c r="K54" i="5"/>
  <c r="I54" i="11"/>
  <c r="J55" i="11" s="1"/>
  <c r="R55" i="11" s="1"/>
  <c r="K5" i="13"/>
  <c r="L5" i="13" s="1"/>
  <c r="S5" i="13" s="1"/>
  <c r="W5" i="13" s="1"/>
  <c r="R5" i="13"/>
  <c r="I54" i="8"/>
  <c r="J55" i="8" s="1"/>
  <c r="I54" i="13"/>
  <c r="J55" i="13" s="1"/>
  <c r="J56" i="13" s="1"/>
  <c r="J57" i="13" s="1"/>
  <c r="R57" i="13" s="1"/>
  <c r="J32" i="12"/>
  <c r="K31" i="12"/>
  <c r="R31" i="12"/>
  <c r="K56" i="13"/>
  <c r="L56" i="13" s="1"/>
  <c r="S56" i="13" s="1"/>
  <c r="W56" i="13" s="1"/>
  <c r="I54" i="12"/>
  <c r="J55" i="12" s="1"/>
  <c r="L54" i="12" s="1"/>
  <c r="L29" i="12"/>
  <c r="S29" i="12" s="1"/>
  <c r="W29" i="12" s="1"/>
  <c r="R30" i="12"/>
  <c r="K30" i="12"/>
  <c r="L30" i="12" s="1"/>
  <c r="S30" i="12" s="1"/>
  <c r="W30" i="12" s="1"/>
  <c r="R5" i="12"/>
  <c r="J6" i="12"/>
  <c r="K5" i="12"/>
  <c r="L4" i="12"/>
  <c r="S4" i="12" s="1"/>
  <c r="W4" i="12" s="1"/>
  <c r="R30" i="11"/>
  <c r="J31" i="11"/>
  <c r="L29" i="11"/>
  <c r="S29" i="11" s="1"/>
  <c r="W29" i="11" s="1"/>
  <c r="K30" i="11"/>
  <c r="R31" i="9"/>
  <c r="J32" i="9"/>
  <c r="J33" i="9" s="1"/>
  <c r="J34" i="9" s="1"/>
  <c r="L54" i="9"/>
  <c r="S54" i="9" s="1"/>
  <c r="W54" i="9" s="1"/>
  <c r="K55" i="9"/>
  <c r="L55" i="9" s="1"/>
  <c r="S55" i="9" s="1"/>
  <c r="W55" i="9" s="1"/>
  <c r="K30" i="9"/>
  <c r="L30" i="9" s="1"/>
  <c r="S30" i="9" s="1"/>
  <c r="W30" i="9" s="1"/>
  <c r="L29" i="9"/>
  <c r="S29" i="9" s="1"/>
  <c r="W29" i="9" s="1"/>
  <c r="R30" i="9"/>
  <c r="J31" i="8"/>
  <c r="K30" i="8"/>
  <c r="L29" i="8"/>
  <c r="S29" i="8" s="1"/>
  <c r="W29" i="8" s="1"/>
  <c r="R30" i="8"/>
  <c r="K54" i="7"/>
  <c r="L54" i="7" s="1"/>
  <c r="J31" i="6"/>
  <c r="L29" i="6"/>
  <c r="S29" i="6" s="1"/>
  <c r="W29" i="6" s="1"/>
  <c r="K30" i="6"/>
  <c r="R30" i="6"/>
  <c r="L4" i="5"/>
  <c r="S4" i="5" s="1"/>
  <c r="W4" i="5" s="1"/>
  <c r="K5" i="5"/>
  <c r="J6" i="5"/>
  <c r="R5" i="5"/>
  <c r="S30" i="13"/>
  <c r="W30" i="13" s="1"/>
  <c r="J8" i="13"/>
  <c r="S29" i="13"/>
  <c r="W29" i="13" s="1"/>
  <c r="S4" i="13"/>
  <c r="W4" i="13" s="1"/>
  <c r="L31" i="13"/>
  <c r="R32" i="13"/>
  <c r="K32" i="13"/>
  <c r="J33" i="13"/>
  <c r="S5" i="11"/>
  <c r="W5" i="11" s="1"/>
  <c r="R7" i="11"/>
  <c r="K7" i="11"/>
  <c r="L6" i="11"/>
  <c r="J8" i="11"/>
  <c r="S4" i="11"/>
  <c r="W4" i="11" s="1"/>
  <c r="L54" i="11"/>
  <c r="K55" i="11"/>
  <c r="J56" i="11"/>
  <c r="S55" i="10"/>
  <c r="W55" i="10" s="1"/>
  <c r="S4" i="10"/>
  <c r="W4" i="10" s="1"/>
  <c r="R6" i="10"/>
  <c r="K6" i="10"/>
  <c r="L5" i="10"/>
  <c r="J7" i="10"/>
  <c r="S29" i="10"/>
  <c r="W29" i="10" s="1"/>
  <c r="R57" i="10"/>
  <c r="K57" i="10"/>
  <c r="J58" i="10"/>
  <c r="R31" i="10"/>
  <c r="L30" i="10"/>
  <c r="K31" i="10"/>
  <c r="J32" i="10"/>
  <c r="L5" i="9"/>
  <c r="R6" i="9"/>
  <c r="K6" i="9"/>
  <c r="J7" i="9"/>
  <c r="S4" i="9"/>
  <c r="W4" i="9" s="1"/>
  <c r="L5" i="8"/>
  <c r="R6" i="8"/>
  <c r="K6" i="8"/>
  <c r="J7" i="8"/>
  <c r="L54" i="8"/>
  <c r="R55" i="8"/>
  <c r="K55" i="8"/>
  <c r="J56" i="8"/>
  <c r="S4" i="8"/>
  <c r="W4" i="8" s="1"/>
  <c r="S32" i="7"/>
  <c r="W32" i="7" s="1"/>
  <c r="R55" i="7"/>
  <c r="K55" i="7"/>
  <c r="J56" i="7"/>
  <c r="S31" i="7"/>
  <c r="W31" i="7" s="1"/>
  <c r="S4" i="7"/>
  <c r="W4" i="7" s="1"/>
  <c r="R6" i="7"/>
  <c r="K6" i="7"/>
  <c r="L5" i="7"/>
  <c r="J7" i="7"/>
  <c r="K34" i="7"/>
  <c r="L33" i="7"/>
  <c r="R34" i="7"/>
  <c r="J35" i="7"/>
  <c r="K6" i="6"/>
  <c r="R6" i="6"/>
  <c r="L54" i="6"/>
  <c r="R55" i="6"/>
  <c r="K55" i="6"/>
  <c r="J56" i="6"/>
  <c r="S4" i="6"/>
  <c r="W4" i="6" s="1"/>
  <c r="S30" i="5"/>
  <c r="W30" i="5" s="1"/>
  <c r="S29" i="5"/>
  <c r="W29" i="5" s="1"/>
  <c r="K32" i="5"/>
  <c r="L31" i="5"/>
  <c r="R32" i="5"/>
  <c r="J33" i="5"/>
  <c r="L54" i="5"/>
  <c r="R55" i="5"/>
  <c r="K55" i="5"/>
  <c r="J56" i="5"/>
  <c r="S56" i="15" l="1"/>
  <c r="W56" i="15" s="1"/>
  <c r="L6" i="15"/>
  <c r="K7" i="15"/>
  <c r="R7" i="15"/>
  <c r="J8" i="15"/>
  <c r="R58" i="15"/>
  <c r="K58" i="15"/>
  <c r="L57" i="15"/>
  <c r="J59" i="15"/>
  <c r="R33" i="15"/>
  <c r="K33" i="15"/>
  <c r="L32" i="15"/>
  <c r="J34" i="15"/>
  <c r="S5" i="15"/>
  <c r="W5" i="15" s="1"/>
  <c r="S31" i="15"/>
  <c r="W31" i="15" s="1"/>
  <c r="R55" i="12"/>
  <c r="K56" i="9"/>
  <c r="L5" i="6"/>
  <c r="R55" i="9"/>
  <c r="J57" i="9"/>
  <c r="L56" i="9" s="1"/>
  <c r="S56" i="9" s="1"/>
  <c r="W56" i="9" s="1"/>
  <c r="L54" i="13"/>
  <c r="S54" i="13" s="1"/>
  <c r="W54" i="13" s="1"/>
  <c r="R33" i="9"/>
  <c r="K7" i="13"/>
  <c r="L6" i="13"/>
  <c r="K57" i="13"/>
  <c r="K33" i="9"/>
  <c r="J56" i="12"/>
  <c r="R56" i="12" s="1"/>
  <c r="K55" i="12"/>
  <c r="R56" i="13"/>
  <c r="J58" i="13"/>
  <c r="K58" i="13" s="1"/>
  <c r="K55" i="13"/>
  <c r="L55" i="13" s="1"/>
  <c r="S55" i="13" s="1"/>
  <c r="W55" i="13" s="1"/>
  <c r="R55" i="13"/>
  <c r="K32" i="12"/>
  <c r="J33" i="12"/>
  <c r="L31" i="12"/>
  <c r="S31" i="12" s="1"/>
  <c r="W31" i="12" s="1"/>
  <c r="R32" i="12"/>
  <c r="J7" i="12"/>
  <c r="L5" i="12"/>
  <c r="S5" i="12" s="1"/>
  <c r="W5" i="12" s="1"/>
  <c r="K6" i="12"/>
  <c r="R6" i="12"/>
  <c r="R31" i="11"/>
  <c r="K31" i="11"/>
  <c r="J32" i="11"/>
  <c r="L30" i="11"/>
  <c r="S30" i="11" s="1"/>
  <c r="W30" i="11" s="1"/>
  <c r="L31" i="9"/>
  <c r="S31" i="9" s="1"/>
  <c r="W31" i="9" s="1"/>
  <c r="K32" i="9"/>
  <c r="L32" i="9" s="1"/>
  <c r="S32" i="9" s="1"/>
  <c r="W32" i="9" s="1"/>
  <c r="R32" i="9"/>
  <c r="L30" i="8"/>
  <c r="S30" i="8" s="1"/>
  <c r="W30" i="8" s="1"/>
  <c r="R31" i="8"/>
  <c r="K31" i="8"/>
  <c r="J32" i="8"/>
  <c r="J32" i="6"/>
  <c r="K31" i="6"/>
  <c r="R31" i="6"/>
  <c r="L30" i="6"/>
  <c r="S30" i="6" s="1"/>
  <c r="W30" i="6" s="1"/>
  <c r="R6" i="5"/>
  <c r="J7" i="5"/>
  <c r="K6" i="5"/>
  <c r="L5" i="5"/>
  <c r="S5" i="5" s="1"/>
  <c r="W5" i="5" s="1"/>
  <c r="R8" i="13"/>
  <c r="K8" i="13"/>
  <c r="L7" i="13"/>
  <c r="J9" i="13"/>
  <c r="L32" i="13"/>
  <c r="R33" i="13"/>
  <c r="K33" i="13"/>
  <c r="J34" i="13"/>
  <c r="S31" i="13"/>
  <c r="W31" i="13" s="1"/>
  <c r="S6" i="13"/>
  <c r="W6" i="13" s="1"/>
  <c r="S54" i="12"/>
  <c r="W54" i="12" s="1"/>
  <c r="K56" i="12"/>
  <c r="R56" i="11"/>
  <c r="K56" i="11"/>
  <c r="L55" i="11"/>
  <c r="J57" i="11"/>
  <c r="R8" i="11"/>
  <c r="K8" i="11"/>
  <c r="L7" i="11"/>
  <c r="J9" i="11"/>
  <c r="S54" i="11"/>
  <c r="W54" i="11" s="1"/>
  <c r="S6" i="11"/>
  <c r="W6" i="11" s="1"/>
  <c r="S30" i="10"/>
  <c r="W30" i="10" s="1"/>
  <c r="R7" i="10"/>
  <c r="K7" i="10"/>
  <c r="L6" i="10"/>
  <c r="J8" i="10"/>
  <c r="S56" i="10"/>
  <c r="W56" i="10" s="1"/>
  <c r="S5" i="10"/>
  <c r="W5" i="10" s="1"/>
  <c r="L31" i="10"/>
  <c r="R32" i="10"/>
  <c r="K32" i="10"/>
  <c r="J33" i="10"/>
  <c r="L57" i="10"/>
  <c r="R58" i="10"/>
  <c r="K58" i="10"/>
  <c r="J59" i="10"/>
  <c r="R34" i="9"/>
  <c r="L33" i="9"/>
  <c r="K34" i="9"/>
  <c r="J35" i="9"/>
  <c r="S5" i="9"/>
  <c r="W5" i="9" s="1"/>
  <c r="L6" i="9"/>
  <c r="R7" i="9"/>
  <c r="K7" i="9"/>
  <c r="J8" i="9"/>
  <c r="L6" i="8"/>
  <c r="R7" i="8"/>
  <c r="K7" i="8"/>
  <c r="J8" i="8"/>
  <c r="S54" i="8"/>
  <c r="W54" i="8" s="1"/>
  <c r="R56" i="8"/>
  <c r="K56" i="8"/>
  <c r="L55" i="8"/>
  <c r="J57" i="8"/>
  <c r="S5" i="8"/>
  <c r="W5" i="8" s="1"/>
  <c r="S33" i="7"/>
  <c r="W33" i="7" s="1"/>
  <c r="S54" i="7"/>
  <c r="W54" i="7" s="1"/>
  <c r="K35" i="7"/>
  <c r="L34" i="7"/>
  <c r="R35" i="7"/>
  <c r="J36" i="7"/>
  <c r="K7" i="7"/>
  <c r="R7" i="7"/>
  <c r="L6" i="7"/>
  <c r="J8" i="7"/>
  <c r="R56" i="7"/>
  <c r="K56" i="7"/>
  <c r="L55" i="7"/>
  <c r="J57" i="7"/>
  <c r="S5" i="7"/>
  <c r="W5" i="7" s="1"/>
  <c r="K7" i="6"/>
  <c r="R7" i="6"/>
  <c r="L6" i="6"/>
  <c r="J8" i="6"/>
  <c r="S54" i="6"/>
  <c r="W54" i="6" s="1"/>
  <c r="R56" i="6"/>
  <c r="K56" i="6"/>
  <c r="L55" i="6"/>
  <c r="J57" i="6"/>
  <c r="S5" i="6"/>
  <c r="W5" i="6" s="1"/>
  <c r="S31" i="5"/>
  <c r="W31" i="5" s="1"/>
  <c r="S54" i="5"/>
  <c r="W54" i="5" s="1"/>
  <c r="L55" i="5"/>
  <c r="K56" i="5"/>
  <c r="R56" i="5"/>
  <c r="J57" i="5"/>
  <c r="K33" i="5"/>
  <c r="L32" i="5"/>
  <c r="R33" i="5"/>
  <c r="J34" i="5"/>
  <c r="S6" i="15" l="1"/>
  <c r="W6" i="15" s="1"/>
  <c r="R34" i="15"/>
  <c r="K34" i="15"/>
  <c r="L33" i="15"/>
  <c r="J35" i="15"/>
  <c r="L58" i="15"/>
  <c r="R59" i="15"/>
  <c r="K59" i="15"/>
  <c r="J60" i="15"/>
  <c r="L7" i="15"/>
  <c r="R8" i="15"/>
  <c r="K8" i="15"/>
  <c r="J9" i="15"/>
  <c r="S32" i="15"/>
  <c r="W32" i="15" s="1"/>
  <c r="S57" i="15"/>
  <c r="W57" i="15" s="1"/>
  <c r="J57" i="12"/>
  <c r="L56" i="12" s="1"/>
  <c r="L55" i="12"/>
  <c r="S55" i="12" s="1"/>
  <c r="W55" i="12" s="1"/>
  <c r="R57" i="9"/>
  <c r="K57" i="9"/>
  <c r="J58" i="9"/>
  <c r="R58" i="13"/>
  <c r="J59" i="13"/>
  <c r="L57" i="13"/>
  <c r="S57" i="13" s="1"/>
  <c r="W57" i="13" s="1"/>
  <c r="R33" i="12"/>
  <c r="K33" i="12"/>
  <c r="J34" i="12"/>
  <c r="L32" i="12"/>
  <c r="S32" i="12" s="1"/>
  <c r="W32" i="12" s="1"/>
  <c r="L31" i="6"/>
  <c r="S31" i="6" s="1"/>
  <c r="W31" i="6" s="1"/>
  <c r="L6" i="12"/>
  <c r="S6" i="12" s="1"/>
  <c r="W6" i="12" s="1"/>
  <c r="R7" i="12"/>
  <c r="K7" i="12"/>
  <c r="J8" i="12"/>
  <c r="J33" i="11"/>
  <c r="R32" i="11"/>
  <c r="L31" i="11"/>
  <c r="S31" i="11" s="1"/>
  <c r="W31" i="11" s="1"/>
  <c r="K32" i="11"/>
  <c r="J33" i="8"/>
  <c r="J34" i="8" s="1"/>
  <c r="J35" i="8" s="1"/>
  <c r="R32" i="8"/>
  <c r="L31" i="8"/>
  <c r="S31" i="8" s="1"/>
  <c r="W31" i="8" s="1"/>
  <c r="K32" i="8"/>
  <c r="K32" i="6"/>
  <c r="J33" i="6"/>
  <c r="R32" i="6"/>
  <c r="J8" i="5"/>
  <c r="K7" i="5"/>
  <c r="R7" i="5"/>
  <c r="L6" i="5"/>
  <c r="S6" i="5" s="1"/>
  <c r="W6" i="5" s="1"/>
  <c r="L33" i="13"/>
  <c r="R34" i="13"/>
  <c r="K34" i="13"/>
  <c r="J35" i="13"/>
  <c r="R9" i="13"/>
  <c r="K9" i="13"/>
  <c r="L8" i="13"/>
  <c r="J10" i="13"/>
  <c r="S7" i="13"/>
  <c r="W7" i="13" s="1"/>
  <c r="S32" i="13"/>
  <c r="W32" i="13" s="1"/>
  <c r="R57" i="12"/>
  <c r="K57" i="12"/>
  <c r="J58" i="12"/>
  <c r="S55" i="11"/>
  <c r="W55" i="11" s="1"/>
  <c r="R9" i="11"/>
  <c r="K9" i="11"/>
  <c r="L8" i="11"/>
  <c r="J10" i="11"/>
  <c r="L56" i="11"/>
  <c r="R57" i="11"/>
  <c r="K57" i="11"/>
  <c r="J58" i="11"/>
  <c r="S7" i="11"/>
  <c r="W7" i="11" s="1"/>
  <c r="S57" i="10"/>
  <c r="W57" i="10" s="1"/>
  <c r="S31" i="10"/>
  <c r="W31" i="10" s="1"/>
  <c r="L58" i="10"/>
  <c r="R59" i="10"/>
  <c r="K59" i="10"/>
  <c r="J60" i="10"/>
  <c r="K33" i="10"/>
  <c r="L32" i="10"/>
  <c r="R33" i="10"/>
  <c r="J34" i="10"/>
  <c r="K8" i="10"/>
  <c r="R8" i="10"/>
  <c r="L7" i="10"/>
  <c r="J9" i="10"/>
  <c r="S6" i="10"/>
  <c r="W6" i="10" s="1"/>
  <c r="R35" i="9"/>
  <c r="L34" i="9"/>
  <c r="K35" i="9"/>
  <c r="J36" i="9"/>
  <c r="S6" i="9"/>
  <c r="W6" i="9" s="1"/>
  <c r="L7" i="9"/>
  <c r="R8" i="9"/>
  <c r="K8" i="9"/>
  <c r="J9" i="9"/>
  <c r="S33" i="9"/>
  <c r="W33" i="9" s="1"/>
  <c r="L56" i="8"/>
  <c r="R57" i="8"/>
  <c r="K57" i="8"/>
  <c r="J58" i="8"/>
  <c r="S55" i="8"/>
  <c r="W55" i="8" s="1"/>
  <c r="K34" i="8"/>
  <c r="L7" i="8"/>
  <c r="R8" i="8"/>
  <c r="K8" i="8"/>
  <c r="J9" i="8"/>
  <c r="S6" i="8"/>
  <c r="W6" i="8" s="1"/>
  <c r="L56" i="7"/>
  <c r="R57" i="7"/>
  <c r="K57" i="7"/>
  <c r="J58" i="7"/>
  <c r="L7" i="7"/>
  <c r="R8" i="7"/>
  <c r="K8" i="7"/>
  <c r="J9" i="7"/>
  <c r="K36" i="7"/>
  <c r="L35" i="7"/>
  <c r="R36" i="7"/>
  <c r="J37" i="7"/>
  <c r="S55" i="7"/>
  <c r="W55" i="7" s="1"/>
  <c r="S6" i="7"/>
  <c r="W6" i="7" s="1"/>
  <c r="S34" i="7"/>
  <c r="W34" i="7" s="1"/>
  <c r="K8" i="6"/>
  <c r="R8" i="6"/>
  <c r="L7" i="6"/>
  <c r="J9" i="6"/>
  <c r="S55" i="6"/>
  <c r="W55" i="6" s="1"/>
  <c r="S6" i="6"/>
  <c r="W6" i="6" s="1"/>
  <c r="L56" i="6"/>
  <c r="R57" i="6"/>
  <c r="K57" i="6"/>
  <c r="J58" i="6"/>
  <c r="S32" i="5"/>
  <c r="W32" i="5" s="1"/>
  <c r="S55" i="5"/>
  <c r="W55" i="5" s="1"/>
  <c r="K34" i="5"/>
  <c r="L33" i="5"/>
  <c r="R34" i="5"/>
  <c r="J35" i="5"/>
  <c r="L56" i="5"/>
  <c r="R57" i="5"/>
  <c r="K57" i="5"/>
  <c r="J58" i="5"/>
  <c r="S7" i="15" l="1"/>
  <c r="W7" i="15" s="1"/>
  <c r="S58" i="15"/>
  <c r="W58" i="15" s="1"/>
  <c r="R35" i="15"/>
  <c r="K35" i="15"/>
  <c r="L34" i="15"/>
  <c r="J36" i="15"/>
  <c r="L8" i="15"/>
  <c r="R9" i="15"/>
  <c r="K9" i="15"/>
  <c r="J10" i="15"/>
  <c r="R60" i="15"/>
  <c r="K60" i="15"/>
  <c r="L59" i="15"/>
  <c r="J61" i="15"/>
  <c r="S33" i="15"/>
  <c r="W33" i="15" s="1"/>
  <c r="R58" i="9"/>
  <c r="K58" i="9"/>
  <c r="J59" i="9"/>
  <c r="L57" i="9"/>
  <c r="S57" i="9" s="1"/>
  <c r="W57" i="9" s="1"/>
  <c r="R34" i="8"/>
  <c r="K59" i="13"/>
  <c r="J60" i="13"/>
  <c r="L58" i="13"/>
  <c r="S58" i="13" s="1"/>
  <c r="W58" i="13" s="1"/>
  <c r="R59" i="13"/>
  <c r="L33" i="12"/>
  <c r="S33" i="12" s="1"/>
  <c r="W33" i="12" s="1"/>
  <c r="R34" i="12"/>
  <c r="K34" i="12"/>
  <c r="J35" i="12"/>
  <c r="L7" i="12"/>
  <c r="S7" i="12" s="1"/>
  <c r="W7" i="12" s="1"/>
  <c r="J9" i="12"/>
  <c r="R8" i="12"/>
  <c r="K8" i="12"/>
  <c r="K33" i="11"/>
  <c r="J34" i="11"/>
  <c r="L32" i="11"/>
  <c r="S32" i="11" s="1"/>
  <c r="W32" i="11" s="1"/>
  <c r="R33" i="11"/>
  <c r="R33" i="8"/>
  <c r="K33" i="8"/>
  <c r="L33" i="8" s="1"/>
  <c r="S33" i="8" s="1"/>
  <c r="W33" i="8" s="1"/>
  <c r="L32" i="8"/>
  <c r="S32" i="8" s="1"/>
  <c r="W32" i="8" s="1"/>
  <c r="R33" i="6"/>
  <c r="L32" i="6"/>
  <c r="S32" i="6" s="1"/>
  <c r="W32" i="6" s="1"/>
  <c r="K33" i="6"/>
  <c r="J34" i="6"/>
  <c r="R8" i="5"/>
  <c r="L7" i="5"/>
  <c r="S7" i="5" s="1"/>
  <c r="W7" i="5" s="1"/>
  <c r="K8" i="5"/>
  <c r="J9" i="5"/>
  <c r="R10" i="13"/>
  <c r="K10" i="13"/>
  <c r="L9" i="13"/>
  <c r="J11" i="13"/>
  <c r="L34" i="13"/>
  <c r="R35" i="13"/>
  <c r="K35" i="13"/>
  <c r="J36" i="13"/>
  <c r="S8" i="13"/>
  <c r="W8" i="13" s="1"/>
  <c r="S33" i="13"/>
  <c r="W33" i="13" s="1"/>
  <c r="S56" i="12"/>
  <c r="W56" i="12" s="1"/>
  <c r="R58" i="12"/>
  <c r="K58" i="12"/>
  <c r="L57" i="12"/>
  <c r="J59" i="12"/>
  <c r="R58" i="11"/>
  <c r="K58" i="11"/>
  <c r="L57" i="11"/>
  <c r="J59" i="11"/>
  <c r="R10" i="11"/>
  <c r="K10" i="11"/>
  <c r="L9" i="11"/>
  <c r="J11" i="11"/>
  <c r="S8" i="11"/>
  <c r="W8" i="11" s="1"/>
  <c r="S56" i="11"/>
  <c r="W56" i="11" s="1"/>
  <c r="K9" i="10"/>
  <c r="R9" i="10"/>
  <c r="L8" i="10"/>
  <c r="J10" i="10"/>
  <c r="K34" i="10"/>
  <c r="R34" i="10"/>
  <c r="L33" i="10"/>
  <c r="J35" i="10"/>
  <c r="L59" i="10"/>
  <c r="R60" i="10"/>
  <c r="K60" i="10"/>
  <c r="J61" i="10"/>
  <c r="S7" i="10"/>
  <c r="W7" i="10" s="1"/>
  <c r="S32" i="10"/>
  <c r="W32" i="10" s="1"/>
  <c r="S58" i="10"/>
  <c r="W58" i="10" s="1"/>
  <c r="L8" i="9"/>
  <c r="R9" i="9"/>
  <c r="K9" i="9"/>
  <c r="J10" i="9"/>
  <c r="R36" i="9"/>
  <c r="L35" i="9"/>
  <c r="K36" i="9"/>
  <c r="J37" i="9"/>
  <c r="S34" i="9"/>
  <c r="W34" i="9" s="1"/>
  <c r="S7" i="9"/>
  <c r="W7" i="9" s="1"/>
  <c r="R58" i="8"/>
  <c r="K58" i="8"/>
  <c r="L57" i="8"/>
  <c r="J59" i="8"/>
  <c r="S7" i="8"/>
  <c r="W7" i="8" s="1"/>
  <c r="L8" i="8"/>
  <c r="R9" i="8"/>
  <c r="K9" i="8"/>
  <c r="J10" i="8"/>
  <c r="L34" i="8"/>
  <c r="R35" i="8"/>
  <c r="K35" i="8"/>
  <c r="J36" i="8"/>
  <c r="S56" i="8"/>
  <c r="W56" i="8" s="1"/>
  <c r="R37" i="7"/>
  <c r="L36" i="7"/>
  <c r="K37" i="7"/>
  <c r="J38" i="7"/>
  <c r="L8" i="7"/>
  <c r="R9" i="7"/>
  <c r="K9" i="7"/>
  <c r="J10" i="7"/>
  <c r="R58" i="7"/>
  <c r="K58" i="7"/>
  <c r="L57" i="7"/>
  <c r="J59" i="7"/>
  <c r="S35" i="7"/>
  <c r="W35" i="7" s="1"/>
  <c r="S7" i="7"/>
  <c r="W7" i="7" s="1"/>
  <c r="S56" i="7"/>
  <c r="W56" i="7" s="1"/>
  <c r="K9" i="6"/>
  <c r="L8" i="6"/>
  <c r="R9" i="6"/>
  <c r="J10" i="6"/>
  <c r="S56" i="6"/>
  <c r="W56" i="6" s="1"/>
  <c r="S7" i="6"/>
  <c r="W7" i="6" s="1"/>
  <c r="R58" i="6"/>
  <c r="K58" i="6"/>
  <c r="L57" i="6"/>
  <c r="J59" i="6"/>
  <c r="R35" i="5"/>
  <c r="K35" i="5"/>
  <c r="L34" i="5"/>
  <c r="J36" i="5"/>
  <c r="S33" i="5"/>
  <c r="W33" i="5" s="1"/>
  <c r="L57" i="5"/>
  <c r="K58" i="5"/>
  <c r="R58" i="5"/>
  <c r="J59" i="5"/>
  <c r="S56" i="5"/>
  <c r="W56" i="5" s="1"/>
  <c r="L60" i="15" l="1"/>
  <c r="R61" i="15"/>
  <c r="K61" i="15"/>
  <c r="J62" i="15"/>
  <c r="L9" i="15"/>
  <c r="R10" i="15"/>
  <c r="K10" i="15"/>
  <c r="J11" i="15"/>
  <c r="R36" i="15"/>
  <c r="K36" i="15"/>
  <c r="L35" i="15"/>
  <c r="J37" i="15"/>
  <c r="S59" i="15"/>
  <c r="W59" i="15" s="1"/>
  <c r="S34" i="15"/>
  <c r="W34" i="15" s="1"/>
  <c r="S8" i="15"/>
  <c r="W8" i="15" s="1"/>
  <c r="J60" i="9"/>
  <c r="L58" i="9"/>
  <c r="S58" i="9" s="1"/>
  <c r="W58" i="9" s="1"/>
  <c r="K59" i="9"/>
  <c r="R59" i="9"/>
  <c r="L59" i="13"/>
  <c r="S59" i="13" s="1"/>
  <c r="W59" i="13" s="1"/>
  <c r="J61" i="13"/>
  <c r="R60" i="13"/>
  <c r="K60" i="13"/>
  <c r="L34" i="12"/>
  <c r="S34" i="12" s="1"/>
  <c r="W34" i="12" s="1"/>
  <c r="R35" i="12"/>
  <c r="K35" i="12"/>
  <c r="J36" i="12"/>
  <c r="J10" i="12"/>
  <c r="L8" i="12"/>
  <c r="S8" i="12" s="1"/>
  <c r="W8" i="12" s="1"/>
  <c r="R9" i="12"/>
  <c r="K9" i="12"/>
  <c r="R34" i="11"/>
  <c r="J35" i="11"/>
  <c r="L33" i="11"/>
  <c r="S33" i="11" s="1"/>
  <c r="W33" i="11" s="1"/>
  <c r="K34" i="11"/>
  <c r="L33" i="6"/>
  <c r="S33" i="6" s="1"/>
  <c r="W33" i="6" s="1"/>
  <c r="K34" i="6"/>
  <c r="J35" i="6"/>
  <c r="R34" i="6"/>
  <c r="L8" i="5"/>
  <c r="S8" i="5" s="1"/>
  <c r="W8" i="5" s="1"/>
  <c r="J10" i="5"/>
  <c r="R9" i="5"/>
  <c r="K9" i="5"/>
  <c r="L35" i="13"/>
  <c r="R36" i="13"/>
  <c r="K36" i="13"/>
  <c r="J37" i="13"/>
  <c r="S9" i="13"/>
  <c r="W9" i="13" s="1"/>
  <c r="R11" i="13"/>
  <c r="K11" i="13"/>
  <c r="L10" i="13"/>
  <c r="J12" i="13"/>
  <c r="S34" i="13"/>
  <c r="W34" i="13" s="1"/>
  <c r="L58" i="12"/>
  <c r="R59" i="12"/>
  <c r="K59" i="12"/>
  <c r="J60" i="12"/>
  <c r="S57" i="12"/>
  <c r="W57" i="12" s="1"/>
  <c r="R11" i="11"/>
  <c r="K11" i="11"/>
  <c r="L10" i="11"/>
  <c r="J12" i="11"/>
  <c r="L58" i="11"/>
  <c r="R59" i="11"/>
  <c r="K59" i="11"/>
  <c r="J60" i="11"/>
  <c r="S9" i="11"/>
  <c r="W9" i="11" s="1"/>
  <c r="S57" i="11"/>
  <c r="W57" i="11" s="1"/>
  <c r="S33" i="10"/>
  <c r="W33" i="10" s="1"/>
  <c r="S8" i="10"/>
  <c r="W8" i="10" s="1"/>
  <c r="L60" i="10"/>
  <c r="R61" i="10"/>
  <c r="K61" i="10"/>
  <c r="J62" i="10"/>
  <c r="R35" i="10"/>
  <c r="K35" i="10"/>
  <c r="L34" i="10"/>
  <c r="J36" i="10"/>
  <c r="K10" i="10"/>
  <c r="R10" i="10"/>
  <c r="L9" i="10"/>
  <c r="J11" i="10"/>
  <c r="S59" i="10"/>
  <c r="W59" i="10" s="1"/>
  <c r="R37" i="9"/>
  <c r="K37" i="9"/>
  <c r="L36" i="9"/>
  <c r="J38" i="9"/>
  <c r="S35" i="9"/>
  <c r="W35" i="9" s="1"/>
  <c r="L9" i="9"/>
  <c r="R10" i="9"/>
  <c r="K10" i="9"/>
  <c r="J11" i="9"/>
  <c r="S8" i="9"/>
  <c r="W8" i="9" s="1"/>
  <c r="L58" i="8"/>
  <c r="R59" i="8"/>
  <c r="K59" i="8"/>
  <c r="J60" i="8"/>
  <c r="S57" i="8"/>
  <c r="W57" i="8" s="1"/>
  <c r="S8" i="8"/>
  <c r="W8" i="8" s="1"/>
  <c r="L35" i="8"/>
  <c r="R36" i="8"/>
  <c r="K36" i="8"/>
  <c r="J37" i="8"/>
  <c r="L9" i="8"/>
  <c r="R10" i="8"/>
  <c r="K10" i="8"/>
  <c r="J11" i="8"/>
  <c r="S34" i="8"/>
  <c r="W34" i="8" s="1"/>
  <c r="L58" i="7"/>
  <c r="R59" i="7"/>
  <c r="K59" i="7"/>
  <c r="J60" i="7"/>
  <c r="L9" i="7"/>
  <c r="K10" i="7"/>
  <c r="R10" i="7"/>
  <c r="J11" i="7"/>
  <c r="R38" i="7"/>
  <c r="K38" i="7"/>
  <c r="L37" i="7"/>
  <c r="J39" i="7"/>
  <c r="S57" i="7"/>
  <c r="W57" i="7" s="1"/>
  <c r="S36" i="7"/>
  <c r="W36" i="7" s="1"/>
  <c r="S8" i="7"/>
  <c r="W8" i="7" s="1"/>
  <c r="S8" i="6"/>
  <c r="W8" i="6" s="1"/>
  <c r="K10" i="6"/>
  <c r="L9" i="6"/>
  <c r="R10" i="6"/>
  <c r="J11" i="6"/>
  <c r="L58" i="6"/>
  <c r="R59" i="6"/>
  <c r="K59" i="6"/>
  <c r="J60" i="6"/>
  <c r="S57" i="6"/>
  <c r="W57" i="6" s="1"/>
  <c r="L58" i="5"/>
  <c r="R59" i="5"/>
  <c r="K59" i="5"/>
  <c r="J60" i="5"/>
  <c r="K36" i="5"/>
  <c r="L35" i="5"/>
  <c r="R36" i="5"/>
  <c r="J37" i="5"/>
  <c r="S34" i="5"/>
  <c r="W34" i="5" s="1"/>
  <c r="S57" i="5"/>
  <c r="W57" i="5" s="1"/>
  <c r="R37" i="15" l="1"/>
  <c r="K37" i="15"/>
  <c r="L36" i="15"/>
  <c r="J38" i="15"/>
  <c r="L10" i="15"/>
  <c r="K11" i="15"/>
  <c r="R11" i="15"/>
  <c r="J12" i="15"/>
  <c r="R62" i="15"/>
  <c r="K62" i="15"/>
  <c r="L61" i="15"/>
  <c r="J63" i="15"/>
  <c r="S35" i="15"/>
  <c r="W35" i="15" s="1"/>
  <c r="S9" i="15"/>
  <c r="W9" i="15" s="1"/>
  <c r="S60" i="15"/>
  <c r="W60" i="15" s="1"/>
  <c r="R60" i="9"/>
  <c r="K60" i="9"/>
  <c r="L59" i="9"/>
  <c r="S59" i="9" s="1"/>
  <c r="W59" i="9" s="1"/>
  <c r="J61" i="9"/>
  <c r="R61" i="13"/>
  <c r="K61" i="13"/>
  <c r="J62" i="13"/>
  <c r="L60" i="13"/>
  <c r="S60" i="13" s="1"/>
  <c r="W60" i="13" s="1"/>
  <c r="L35" i="12"/>
  <c r="S35" i="12" s="1"/>
  <c r="W35" i="12" s="1"/>
  <c r="R36" i="12"/>
  <c r="K36" i="12"/>
  <c r="J37" i="12"/>
  <c r="L9" i="12"/>
  <c r="S9" i="12" s="1"/>
  <c r="W9" i="12" s="1"/>
  <c r="R10" i="12"/>
  <c r="K10" i="12"/>
  <c r="J11" i="12"/>
  <c r="J36" i="11"/>
  <c r="L34" i="11"/>
  <c r="S34" i="11" s="1"/>
  <c r="W34" i="11" s="1"/>
  <c r="R35" i="11"/>
  <c r="K35" i="11"/>
  <c r="K35" i="6"/>
  <c r="R35" i="6"/>
  <c r="J36" i="6"/>
  <c r="L34" i="6"/>
  <c r="S34" i="6" s="1"/>
  <c r="W34" i="6" s="1"/>
  <c r="R10" i="5"/>
  <c r="K10" i="5"/>
  <c r="L9" i="5"/>
  <c r="S9" i="5" s="1"/>
  <c r="W9" i="5" s="1"/>
  <c r="J11" i="5"/>
  <c r="R12" i="13"/>
  <c r="K12" i="13"/>
  <c r="L11" i="13"/>
  <c r="J13" i="13"/>
  <c r="L36" i="13"/>
  <c r="R37" i="13"/>
  <c r="K37" i="13"/>
  <c r="J38" i="13"/>
  <c r="S10" i="13"/>
  <c r="W10" i="13" s="1"/>
  <c r="S35" i="13"/>
  <c r="W35" i="13" s="1"/>
  <c r="R60" i="12"/>
  <c r="K60" i="12"/>
  <c r="L59" i="12"/>
  <c r="J61" i="12"/>
  <c r="S58" i="12"/>
  <c r="W58" i="12" s="1"/>
  <c r="R60" i="11"/>
  <c r="K60" i="11"/>
  <c r="L59" i="11"/>
  <c r="J61" i="11"/>
  <c r="R12" i="11"/>
  <c r="K12" i="11"/>
  <c r="L11" i="11"/>
  <c r="J13" i="11"/>
  <c r="S10" i="11"/>
  <c r="W10" i="11" s="1"/>
  <c r="S58" i="11"/>
  <c r="W58" i="11" s="1"/>
  <c r="K11" i="10"/>
  <c r="R11" i="10"/>
  <c r="L10" i="10"/>
  <c r="J12" i="10"/>
  <c r="R36" i="10"/>
  <c r="K36" i="10"/>
  <c r="L35" i="10"/>
  <c r="J37" i="10"/>
  <c r="L61" i="10"/>
  <c r="R62" i="10"/>
  <c r="K62" i="10"/>
  <c r="J63" i="10"/>
  <c r="S9" i="10"/>
  <c r="W9" i="10" s="1"/>
  <c r="S34" i="10"/>
  <c r="W34" i="10" s="1"/>
  <c r="S60" i="10"/>
  <c r="W60" i="10" s="1"/>
  <c r="L10" i="9"/>
  <c r="R11" i="9"/>
  <c r="K11" i="9"/>
  <c r="J12" i="9"/>
  <c r="R38" i="9"/>
  <c r="K38" i="9"/>
  <c r="J39" i="9"/>
  <c r="L37" i="9"/>
  <c r="S36" i="9"/>
  <c r="W36" i="9" s="1"/>
  <c r="S9" i="9"/>
  <c r="W9" i="9" s="1"/>
  <c r="L36" i="8"/>
  <c r="R37" i="8"/>
  <c r="K37" i="8"/>
  <c r="J38" i="8"/>
  <c r="L10" i="8"/>
  <c r="R11" i="8"/>
  <c r="K11" i="8"/>
  <c r="J12" i="8"/>
  <c r="R60" i="8"/>
  <c r="K60" i="8"/>
  <c r="L59" i="8"/>
  <c r="J61" i="8"/>
  <c r="S9" i="8"/>
  <c r="W9" i="8" s="1"/>
  <c r="S35" i="8"/>
  <c r="W35" i="8" s="1"/>
  <c r="S58" i="8"/>
  <c r="W58" i="8" s="1"/>
  <c r="L38" i="7"/>
  <c r="K39" i="7"/>
  <c r="R39" i="7"/>
  <c r="J40" i="7"/>
  <c r="L10" i="7"/>
  <c r="K11" i="7"/>
  <c r="R11" i="7"/>
  <c r="J12" i="7"/>
  <c r="R60" i="7"/>
  <c r="K60" i="7"/>
  <c r="L59" i="7"/>
  <c r="J61" i="7"/>
  <c r="S37" i="7"/>
  <c r="W37" i="7" s="1"/>
  <c r="S9" i="7"/>
  <c r="W9" i="7" s="1"/>
  <c r="S58" i="7"/>
  <c r="W58" i="7" s="1"/>
  <c r="R60" i="6"/>
  <c r="K60" i="6"/>
  <c r="L59" i="6"/>
  <c r="J61" i="6"/>
  <c r="R11" i="6"/>
  <c r="K11" i="6"/>
  <c r="L10" i="6"/>
  <c r="J12" i="6"/>
  <c r="S9" i="6"/>
  <c r="W9" i="6" s="1"/>
  <c r="S58" i="6"/>
  <c r="W58" i="6" s="1"/>
  <c r="L59" i="5"/>
  <c r="K60" i="5"/>
  <c r="R60" i="5"/>
  <c r="J61" i="5"/>
  <c r="S35" i="5"/>
  <c r="W35" i="5" s="1"/>
  <c r="K37" i="5"/>
  <c r="L36" i="5"/>
  <c r="R37" i="5"/>
  <c r="J38" i="5"/>
  <c r="S58" i="5"/>
  <c r="W58" i="5" s="1"/>
  <c r="L62" i="15" l="1"/>
  <c r="R63" i="15"/>
  <c r="K63" i="15"/>
  <c r="J64" i="15"/>
  <c r="R38" i="15"/>
  <c r="K38" i="15"/>
  <c r="L37" i="15"/>
  <c r="J39" i="15"/>
  <c r="S61" i="15"/>
  <c r="W61" i="15" s="1"/>
  <c r="L11" i="15"/>
  <c r="K12" i="15"/>
  <c r="R12" i="15"/>
  <c r="J13" i="15"/>
  <c r="S36" i="15"/>
  <c r="W36" i="15" s="1"/>
  <c r="S10" i="15"/>
  <c r="W10" i="15" s="1"/>
  <c r="L60" i="9"/>
  <c r="S60" i="9" s="1"/>
  <c r="W60" i="9" s="1"/>
  <c r="R61" i="9"/>
  <c r="K61" i="9"/>
  <c r="J62" i="9"/>
  <c r="R62" i="13"/>
  <c r="K62" i="13"/>
  <c r="L61" i="13"/>
  <c r="S61" i="13" s="1"/>
  <c r="W61" i="13" s="1"/>
  <c r="J63" i="13"/>
  <c r="J38" i="12"/>
  <c r="L36" i="12"/>
  <c r="S36" i="12" s="1"/>
  <c r="W36" i="12" s="1"/>
  <c r="R37" i="12"/>
  <c r="K37" i="12"/>
  <c r="J12" i="12"/>
  <c r="L10" i="12"/>
  <c r="S10" i="12" s="1"/>
  <c r="W10" i="12" s="1"/>
  <c r="R11" i="12"/>
  <c r="K11" i="12"/>
  <c r="K36" i="11"/>
  <c r="J37" i="11"/>
  <c r="L35" i="11"/>
  <c r="S35" i="11" s="1"/>
  <c r="W35" i="11" s="1"/>
  <c r="R36" i="11"/>
  <c r="L35" i="6"/>
  <c r="S35" i="6" s="1"/>
  <c r="W35" i="6" s="1"/>
  <c r="K36" i="6"/>
  <c r="J37" i="6"/>
  <c r="R36" i="6"/>
  <c r="R11" i="5"/>
  <c r="K11" i="5"/>
  <c r="L10" i="5"/>
  <c r="S10" i="5" s="1"/>
  <c r="W10" i="5" s="1"/>
  <c r="J12" i="5"/>
  <c r="L37" i="13"/>
  <c r="R38" i="13"/>
  <c r="K38" i="13"/>
  <c r="J39" i="13"/>
  <c r="R13" i="13"/>
  <c r="K13" i="13"/>
  <c r="L12" i="13"/>
  <c r="J14" i="13"/>
  <c r="S11" i="13"/>
  <c r="W11" i="13" s="1"/>
  <c r="S36" i="13"/>
  <c r="W36" i="13" s="1"/>
  <c r="L60" i="12"/>
  <c r="R61" i="12"/>
  <c r="K61" i="12"/>
  <c r="J62" i="12"/>
  <c r="S59" i="12"/>
  <c r="W59" i="12" s="1"/>
  <c r="R13" i="11"/>
  <c r="K13" i="11"/>
  <c r="L12" i="11"/>
  <c r="J14" i="11"/>
  <c r="L60" i="11"/>
  <c r="R61" i="11"/>
  <c r="K61" i="11"/>
  <c r="J62" i="11"/>
  <c r="S11" i="11"/>
  <c r="W11" i="11" s="1"/>
  <c r="S59" i="11"/>
  <c r="W59" i="11" s="1"/>
  <c r="L62" i="10"/>
  <c r="R63" i="10"/>
  <c r="K63" i="10"/>
  <c r="J64" i="10"/>
  <c r="K37" i="10"/>
  <c r="L36" i="10"/>
  <c r="R37" i="10"/>
  <c r="J38" i="10"/>
  <c r="K12" i="10"/>
  <c r="L11" i="10"/>
  <c r="R12" i="10"/>
  <c r="J13" i="10"/>
  <c r="S35" i="10"/>
  <c r="W35" i="10" s="1"/>
  <c r="S10" i="10"/>
  <c r="W10" i="10" s="1"/>
  <c r="S61" i="10"/>
  <c r="W61" i="10" s="1"/>
  <c r="S37" i="9"/>
  <c r="W37" i="9" s="1"/>
  <c r="L11" i="9"/>
  <c r="R12" i="9"/>
  <c r="K12" i="9"/>
  <c r="J13" i="9"/>
  <c r="R39" i="9"/>
  <c r="K39" i="9"/>
  <c r="L38" i="9"/>
  <c r="J40" i="9"/>
  <c r="S10" i="9"/>
  <c r="W10" i="9" s="1"/>
  <c r="L11" i="8"/>
  <c r="R12" i="8"/>
  <c r="K12" i="8"/>
  <c r="J13" i="8"/>
  <c r="L37" i="8"/>
  <c r="R38" i="8"/>
  <c r="K38" i="8"/>
  <c r="J39" i="8"/>
  <c r="L60" i="8"/>
  <c r="R61" i="8"/>
  <c r="K61" i="8"/>
  <c r="J62" i="8"/>
  <c r="S59" i="8"/>
  <c r="W59" i="8" s="1"/>
  <c r="S10" i="8"/>
  <c r="W10" i="8" s="1"/>
  <c r="S36" i="8"/>
  <c r="W36" i="8" s="1"/>
  <c r="L11" i="7"/>
  <c r="R12" i="7"/>
  <c r="K12" i="7"/>
  <c r="J13" i="7"/>
  <c r="S59" i="7"/>
  <c r="W59" i="7" s="1"/>
  <c r="L60" i="7"/>
  <c r="R61" i="7"/>
  <c r="K61" i="7"/>
  <c r="J62" i="7"/>
  <c r="L39" i="7"/>
  <c r="R40" i="7"/>
  <c r="K40" i="7"/>
  <c r="J41" i="7"/>
  <c r="S10" i="7"/>
  <c r="W10" i="7" s="1"/>
  <c r="S38" i="7"/>
  <c r="W38" i="7" s="1"/>
  <c r="R12" i="6"/>
  <c r="K12" i="6"/>
  <c r="L11" i="6"/>
  <c r="J13" i="6"/>
  <c r="L60" i="6"/>
  <c r="R61" i="6"/>
  <c r="K61" i="6"/>
  <c r="J62" i="6"/>
  <c r="S10" i="6"/>
  <c r="W10" i="6" s="1"/>
  <c r="S59" i="6"/>
  <c r="W59" i="6" s="1"/>
  <c r="S36" i="5"/>
  <c r="W36" i="5" s="1"/>
  <c r="K38" i="5"/>
  <c r="L37" i="5"/>
  <c r="R38" i="5"/>
  <c r="J39" i="5"/>
  <c r="L60" i="5"/>
  <c r="R61" i="5"/>
  <c r="K61" i="5"/>
  <c r="J62" i="5"/>
  <c r="S59" i="5"/>
  <c r="W59" i="5" s="1"/>
  <c r="R39" i="15" l="1"/>
  <c r="K39" i="15"/>
  <c r="L38" i="15"/>
  <c r="J40" i="15"/>
  <c r="R64" i="15"/>
  <c r="K64" i="15"/>
  <c r="L63" i="15"/>
  <c r="J65" i="15"/>
  <c r="S11" i="15"/>
  <c r="W11" i="15" s="1"/>
  <c r="S37" i="15"/>
  <c r="W37" i="15" s="1"/>
  <c r="R13" i="15"/>
  <c r="K13" i="15"/>
  <c r="L12" i="15"/>
  <c r="J14" i="15"/>
  <c r="S62" i="15"/>
  <c r="W62" i="15" s="1"/>
  <c r="R62" i="9"/>
  <c r="K62" i="9"/>
  <c r="L61" i="9"/>
  <c r="S61" i="9" s="1"/>
  <c r="W61" i="9" s="1"/>
  <c r="J63" i="9"/>
  <c r="L62" i="13"/>
  <c r="S62" i="13" s="1"/>
  <c r="W62" i="13" s="1"/>
  <c r="R63" i="13"/>
  <c r="K63" i="13"/>
  <c r="J64" i="13"/>
  <c r="L37" i="12"/>
  <c r="S37" i="12" s="1"/>
  <c r="W37" i="12" s="1"/>
  <c r="R38" i="12"/>
  <c r="K38" i="12"/>
  <c r="J39" i="12"/>
  <c r="R12" i="12"/>
  <c r="K12" i="12"/>
  <c r="J13" i="12"/>
  <c r="L11" i="12"/>
  <c r="S11" i="12" s="1"/>
  <c r="W11" i="12" s="1"/>
  <c r="K37" i="11"/>
  <c r="J38" i="11"/>
  <c r="L36" i="11"/>
  <c r="S36" i="11" s="1"/>
  <c r="W36" i="11" s="1"/>
  <c r="R37" i="11"/>
  <c r="J38" i="6"/>
  <c r="R37" i="6"/>
  <c r="L36" i="6"/>
  <c r="S36" i="6" s="1"/>
  <c r="W36" i="6" s="1"/>
  <c r="K37" i="6"/>
  <c r="R12" i="5"/>
  <c r="K12" i="5"/>
  <c r="L11" i="5"/>
  <c r="S11" i="5" s="1"/>
  <c r="W11" i="5" s="1"/>
  <c r="J13" i="5"/>
  <c r="R14" i="13"/>
  <c r="K14" i="13"/>
  <c r="L13" i="13"/>
  <c r="J15" i="13"/>
  <c r="L38" i="13"/>
  <c r="R39" i="13"/>
  <c r="K39" i="13"/>
  <c r="J40" i="13"/>
  <c r="S12" i="13"/>
  <c r="W12" i="13" s="1"/>
  <c r="S37" i="13"/>
  <c r="W37" i="13" s="1"/>
  <c r="R62" i="12"/>
  <c r="K62" i="12"/>
  <c r="L61" i="12"/>
  <c r="J63" i="12"/>
  <c r="S60" i="12"/>
  <c r="W60" i="12" s="1"/>
  <c r="R62" i="11"/>
  <c r="K62" i="11"/>
  <c r="L61" i="11"/>
  <c r="J63" i="11"/>
  <c r="R14" i="11"/>
  <c r="K14" i="11"/>
  <c r="L13" i="11"/>
  <c r="J15" i="11"/>
  <c r="S12" i="11"/>
  <c r="W12" i="11" s="1"/>
  <c r="S60" i="11"/>
  <c r="W60" i="11" s="1"/>
  <c r="K13" i="10"/>
  <c r="R13" i="10"/>
  <c r="L12" i="10"/>
  <c r="J14" i="10"/>
  <c r="K38" i="10"/>
  <c r="R38" i="10"/>
  <c r="L37" i="10"/>
  <c r="J39" i="10"/>
  <c r="L63" i="10"/>
  <c r="R64" i="10"/>
  <c r="K64" i="10"/>
  <c r="J65" i="10"/>
  <c r="S11" i="10"/>
  <c r="W11" i="10" s="1"/>
  <c r="S36" i="10"/>
  <c r="W36" i="10" s="1"/>
  <c r="S62" i="10"/>
  <c r="W62" i="10" s="1"/>
  <c r="S38" i="9"/>
  <c r="W38" i="9" s="1"/>
  <c r="S11" i="9"/>
  <c r="W11" i="9" s="1"/>
  <c r="R40" i="9"/>
  <c r="K40" i="9"/>
  <c r="L39" i="9"/>
  <c r="J41" i="9"/>
  <c r="L12" i="9"/>
  <c r="R13" i="9"/>
  <c r="K13" i="9"/>
  <c r="J14" i="9"/>
  <c r="R62" i="8"/>
  <c r="K62" i="8"/>
  <c r="L61" i="8"/>
  <c r="J63" i="8"/>
  <c r="L38" i="8"/>
  <c r="R39" i="8"/>
  <c r="K39" i="8"/>
  <c r="J40" i="8"/>
  <c r="L12" i="8"/>
  <c r="R13" i="8"/>
  <c r="K13" i="8"/>
  <c r="J14" i="8"/>
  <c r="S60" i="8"/>
  <c r="W60" i="8" s="1"/>
  <c r="S37" i="8"/>
  <c r="W37" i="8" s="1"/>
  <c r="S11" i="8"/>
  <c r="W11" i="8" s="1"/>
  <c r="S39" i="7"/>
  <c r="W39" i="7" s="1"/>
  <c r="L40" i="7"/>
  <c r="R41" i="7"/>
  <c r="K41" i="7"/>
  <c r="J42" i="7"/>
  <c r="R62" i="7"/>
  <c r="K62" i="7"/>
  <c r="L61" i="7"/>
  <c r="J63" i="7"/>
  <c r="L12" i="7"/>
  <c r="R13" i="7"/>
  <c r="K13" i="7"/>
  <c r="J14" i="7"/>
  <c r="S60" i="7"/>
  <c r="W60" i="7" s="1"/>
  <c r="S11" i="7"/>
  <c r="W11" i="7" s="1"/>
  <c r="S11" i="6"/>
  <c r="W11" i="6" s="1"/>
  <c r="R62" i="6"/>
  <c r="K62" i="6"/>
  <c r="L61" i="6"/>
  <c r="J63" i="6"/>
  <c r="R13" i="6"/>
  <c r="K13" i="6"/>
  <c r="L12" i="6"/>
  <c r="J14" i="6"/>
  <c r="S60" i="6"/>
  <c r="W60" i="6" s="1"/>
  <c r="L61" i="5"/>
  <c r="K62" i="5"/>
  <c r="R62" i="5"/>
  <c r="J63" i="5"/>
  <c r="R39" i="5"/>
  <c r="K39" i="5"/>
  <c r="L38" i="5"/>
  <c r="J40" i="5"/>
  <c r="S37" i="5"/>
  <c r="W37" i="5" s="1"/>
  <c r="S60" i="5"/>
  <c r="W60" i="5" s="1"/>
  <c r="R14" i="15" l="1"/>
  <c r="K14" i="15"/>
  <c r="L13" i="15"/>
  <c r="J15" i="15"/>
  <c r="L64" i="15"/>
  <c r="R65" i="15"/>
  <c r="K65" i="15"/>
  <c r="J66" i="15"/>
  <c r="R40" i="15"/>
  <c r="K40" i="15"/>
  <c r="L39" i="15"/>
  <c r="J41" i="15"/>
  <c r="S12" i="15"/>
  <c r="W12" i="15" s="1"/>
  <c r="S63" i="15"/>
  <c r="W63" i="15" s="1"/>
  <c r="S38" i="15"/>
  <c r="W38" i="15" s="1"/>
  <c r="L62" i="9"/>
  <c r="S62" i="9" s="1"/>
  <c r="W62" i="9" s="1"/>
  <c r="K63" i="9"/>
  <c r="R63" i="9"/>
  <c r="J64" i="9"/>
  <c r="R64" i="13"/>
  <c r="K64" i="13"/>
  <c r="L63" i="13"/>
  <c r="S63" i="13" s="1"/>
  <c r="W63" i="13" s="1"/>
  <c r="J65" i="13"/>
  <c r="L38" i="12"/>
  <c r="S38" i="12" s="1"/>
  <c r="W38" i="12" s="1"/>
  <c r="R39" i="12"/>
  <c r="K39" i="12"/>
  <c r="J40" i="12"/>
  <c r="R13" i="12"/>
  <c r="K13" i="12"/>
  <c r="J14" i="12"/>
  <c r="L12" i="12"/>
  <c r="S12" i="12" s="1"/>
  <c r="W12" i="12" s="1"/>
  <c r="K38" i="11"/>
  <c r="L37" i="11"/>
  <c r="S37" i="11" s="1"/>
  <c r="W37" i="11" s="1"/>
  <c r="J39" i="11"/>
  <c r="R38" i="11"/>
  <c r="R38" i="6"/>
  <c r="L37" i="6"/>
  <c r="S37" i="6" s="1"/>
  <c r="W37" i="6" s="1"/>
  <c r="K38" i="6"/>
  <c r="J39" i="6"/>
  <c r="L12" i="5"/>
  <c r="S12" i="5" s="1"/>
  <c r="W12" i="5" s="1"/>
  <c r="R13" i="5"/>
  <c r="K13" i="5"/>
  <c r="J14" i="5"/>
  <c r="S38" i="13"/>
  <c r="W38" i="13" s="1"/>
  <c r="S13" i="13"/>
  <c r="W13" i="13" s="1"/>
  <c r="R15" i="13"/>
  <c r="K15" i="13"/>
  <c r="L14" i="13"/>
  <c r="J16" i="13"/>
  <c r="L39" i="13"/>
  <c r="R40" i="13"/>
  <c r="K40" i="13"/>
  <c r="J41" i="13"/>
  <c r="L62" i="12"/>
  <c r="R63" i="12"/>
  <c r="K63" i="12"/>
  <c r="J64" i="12"/>
  <c r="S61" i="12"/>
  <c r="W61" i="12" s="1"/>
  <c r="R15" i="11"/>
  <c r="K15" i="11"/>
  <c r="L14" i="11"/>
  <c r="J16" i="11"/>
  <c r="L62" i="11"/>
  <c r="R63" i="11"/>
  <c r="K63" i="11"/>
  <c r="J64" i="11"/>
  <c r="S13" i="11"/>
  <c r="W13" i="11" s="1"/>
  <c r="S61" i="11"/>
  <c r="W61" i="11" s="1"/>
  <c r="L64" i="10"/>
  <c r="R65" i="10"/>
  <c r="K65" i="10"/>
  <c r="J66" i="10"/>
  <c r="S37" i="10"/>
  <c r="W37" i="10" s="1"/>
  <c r="S12" i="10"/>
  <c r="W12" i="10" s="1"/>
  <c r="R39" i="10"/>
  <c r="K39" i="10"/>
  <c r="L38" i="10"/>
  <c r="J40" i="10"/>
  <c r="K14" i="10"/>
  <c r="R14" i="10"/>
  <c r="L13" i="10"/>
  <c r="J15" i="10"/>
  <c r="S63" i="10"/>
  <c r="W63" i="10" s="1"/>
  <c r="S39" i="9"/>
  <c r="W39" i="9" s="1"/>
  <c r="R14" i="9"/>
  <c r="L13" i="9"/>
  <c r="K14" i="9"/>
  <c r="J15" i="9"/>
  <c r="R41" i="9"/>
  <c r="K41" i="9"/>
  <c r="L40" i="9"/>
  <c r="J42" i="9"/>
  <c r="S12" i="9"/>
  <c r="W12" i="9" s="1"/>
  <c r="S12" i="8"/>
  <c r="W12" i="8" s="1"/>
  <c r="L13" i="8"/>
  <c r="R14" i="8"/>
  <c r="K14" i="8"/>
  <c r="J15" i="8"/>
  <c r="L39" i="8"/>
  <c r="R40" i="8"/>
  <c r="K40" i="8"/>
  <c r="J41" i="8"/>
  <c r="L62" i="8"/>
  <c r="R63" i="8"/>
  <c r="K63" i="8"/>
  <c r="J64" i="8"/>
  <c r="S61" i="8"/>
  <c r="W61" i="8" s="1"/>
  <c r="S38" i="8"/>
  <c r="W38" i="8" s="1"/>
  <c r="S12" i="7"/>
  <c r="W12" i="7" s="1"/>
  <c r="S40" i="7"/>
  <c r="W40" i="7" s="1"/>
  <c r="K14" i="7"/>
  <c r="R14" i="7"/>
  <c r="L13" i="7"/>
  <c r="J15" i="7"/>
  <c r="L41" i="7"/>
  <c r="R42" i="7"/>
  <c r="K42" i="7"/>
  <c r="J43" i="7"/>
  <c r="L62" i="7"/>
  <c r="R63" i="7"/>
  <c r="K63" i="7"/>
  <c r="J64" i="7"/>
  <c r="S61" i="7"/>
  <c r="W61" i="7" s="1"/>
  <c r="R14" i="6"/>
  <c r="K14" i="6"/>
  <c r="L13" i="6"/>
  <c r="J15" i="6"/>
  <c r="L62" i="6"/>
  <c r="R63" i="6"/>
  <c r="K63" i="6"/>
  <c r="J64" i="6"/>
  <c r="S12" i="6"/>
  <c r="W12" i="6" s="1"/>
  <c r="S61" i="6"/>
  <c r="W61" i="6" s="1"/>
  <c r="L62" i="5"/>
  <c r="R63" i="5"/>
  <c r="K63" i="5"/>
  <c r="J64" i="5"/>
  <c r="K40" i="5"/>
  <c r="L39" i="5"/>
  <c r="R40" i="5"/>
  <c r="J41" i="5"/>
  <c r="S38" i="5"/>
  <c r="W38" i="5" s="1"/>
  <c r="S61" i="5"/>
  <c r="W61" i="5" s="1"/>
  <c r="R15" i="15" l="1"/>
  <c r="K15" i="15"/>
  <c r="L14" i="15"/>
  <c r="J16" i="15"/>
  <c r="S13" i="15"/>
  <c r="W13" i="15" s="1"/>
  <c r="R66" i="15"/>
  <c r="K66" i="15"/>
  <c r="L65" i="15"/>
  <c r="J67" i="15"/>
  <c r="R41" i="15"/>
  <c r="K41" i="15"/>
  <c r="L40" i="15"/>
  <c r="J42" i="15"/>
  <c r="S39" i="15"/>
  <c r="W39" i="15" s="1"/>
  <c r="S64" i="15"/>
  <c r="W64" i="15" s="1"/>
  <c r="L63" i="9"/>
  <c r="S63" i="9" s="1"/>
  <c r="W63" i="9" s="1"/>
  <c r="J65" i="9"/>
  <c r="K64" i="9"/>
  <c r="R64" i="9"/>
  <c r="J66" i="13"/>
  <c r="L64" i="13"/>
  <c r="S64" i="13" s="1"/>
  <c r="W64" i="13" s="1"/>
  <c r="R65" i="13"/>
  <c r="K65" i="13"/>
  <c r="L39" i="12"/>
  <c r="S39" i="12" s="1"/>
  <c r="W39" i="12" s="1"/>
  <c r="R40" i="12"/>
  <c r="K40" i="12"/>
  <c r="J41" i="12"/>
  <c r="R14" i="12"/>
  <c r="L13" i="12"/>
  <c r="S13" i="12" s="1"/>
  <c r="W13" i="12" s="1"/>
  <c r="K14" i="12"/>
  <c r="J15" i="12"/>
  <c r="K39" i="11"/>
  <c r="L38" i="11"/>
  <c r="S38" i="11" s="1"/>
  <c r="W38" i="11" s="1"/>
  <c r="R39" i="11"/>
  <c r="J40" i="11"/>
  <c r="J40" i="6"/>
  <c r="K39" i="6"/>
  <c r="R39" i="6"/>
  <c r="L38" i="6"/>
  <c r="S38" i="6" s="1"/>
  <c r="W38" i="6" s="1"/>
  <c r="K14" i="5"/>
  <c r="L13" i="5"/>
  <c r="S13" i="5" s="1"/>
  <c r="W13" i="5" s="1"/>
  <c r="R14" i="5"/>
  <c r="J15" i="5"/>
  <c r="R16" i="13"/>
  <c r="K16" i="13"/>
  <c r="L15" i="13"/>
  <c r="J17" i="13"/>
  <c r="S14" i="13"/>
  <c r="W14" i="13" s="1"/>
  <c r="L40" i="13"/>
  <c r="R41" i="13"/>
  <c r="K41" i="13"/>
  <c r="J42" i="13"/>
  <c r="S39" i="13"/>
  <c r="W39" i="13" s="1"/>
  <c r="R64" i="12"/>
  <c r="K64" i="12"/>
  <c r="L63" i="12"/>
  <c r="J65" i="12"/>
  <c r="S62" i="12"/>
  <c r="W62" i="12" s="1"/>
  <c r="R64" i="11"/>
  <c r="K64" i="11"/>
  <c r="L63" i="11"/>
  <c r="J65" i="11"/>
  <c r="R16" i="11"/>
  <c r="K16" i="11"/>
  <c r="L15" i="11"/>
  <c r="J17" i="11"/>
  <c r="S14" i="11"/>
  <c r="W14" i="11" s="1"/>
  <c r="S62" i="11"/>
  <c r="W62" i="11" s="1"/>
  <c r="K15" i="10"/>
  <c r="L14" i="10"/>
  <c r="R15" i="10"/>
  <c r="J16" i="10"/>
  <c r="K40" i="10"/>
  <c r="R40" i="10"/>
  <c r="L39" i="10"/>
  <c r="J41" i="10"/>
  <c r="L65" i="10"/>
  <c r="R66" i="10"/>
  <c r="K66" i="10"/>
  <c r="J67" i="10"/>
  <c r="S13" i="10"/>
  <c r="W13" i="10" s="1"/>
  <c r="S38" i="10"/>
  <c r="W38" i="10" s="1"/>
  <c r="S64" i="10"/>
  <c r="W64" i="10" s="1"/>
  <c r="S13" i="9"/>
  <c r="W13" i="9" s="1"/>
  <c r="R15" i="9"/>
  <c r="K15" i="9"/>
  <c r="L14" i="9"/>
  <c r="J16" i="9"/>
  <c r="R42" i="9"/>
  <c r="K42" i="9"/>
  <c r="J43" i="9"/>
  <c r="L41" i="9"/>
  <c r="S40" i="9"/>
  <c r="W40" i="9" s="1"/>
  <c r="S13" i="8"/>
  <c r="W13" i="8" s="1"/>
  <c r="R64" i="8"/>
  <c r="K64" i="8"/>
  <c r="L63" i="8"/>
  <c r="J65" i="8"/>
  <c r="L40" i="8"/>
  <c r="R41" i="8"/>
  <c r="K41" i="8"/>
  <c r="J42" i="8"/>
  <c r="L14" i="8"/>
  <c r="R15" i="8"/>
  <c r="K15" i="8"/>
  <c r="J16" i="8"/>
  <c r="S62" i="8"/>
  <c r="W62" i="8" s="1"/>
  <c r="S39" i="8"/>
  <c r="W39" i="8" s="1"/>
  <c r="R64" i="7"/>
  <c r="K64" i="7"/>
  <c r="L63" i="7"/>
  <c r="J65" i="7"/>
  <c r="L42" i="7"/>
  <c r="K43" i="7"/>
  <c r="R43" i="7"/>
  <c r="J44" i="7"/>
  <c r="R15" i="7"/>
  <c r="L14" i="7"/>
  <c r="K15" i="7"/>
  <c r="J16" i="7"/>
  <c r="S13" i="7"/>
  <c r="W13" i="7" s="1"/>
  <c r="S62" i="7"/>
  <c r="W62" i="7" s="1"/>
  <c r="S41" i="7"/>
  <c r="W41" i="7" s="1"/>
  <c r="R64" i="6"/>
  <c r="K64" i="6"/>
  <c r="L63" i="6"/>
  <c r="J65" i="6"/>
  <c r="R15" i="6"/>
  <c r="K15" i="6"/>
  <c r="L14" i="6"/>
  <c r="J16" i="6"/>
  <c r="S62" i="6"/>
  <c r="W62" i="6" s="1"/>
  <c r="S13" i="6"/>
  <c r="W13" i="6" s="1"/>
  <c r="K41" i="5"/>
  <c r="L40" i="5"/>
  <c r="R41" i="5"/>
  <c r="J42" i="5"/>
  <c r="L63" i="5"/>
  <c r="K64" i="5"/>
  <c r="R64" i="5"/>
  <c r="J65" i="5"/>
  <c r="S39" i="5"/>
  <c r="W39" i="5" s="1"/>
  <c r="S62" i="5"/>
  <c r="W62" i="5" s="1"/>
  <c r="R16" i="15" l="1"/>
  <c r="K16" i="15"/>
  <c r="L15" i="15"/>
  <c r="J17" i="15"/>
  <c r="S14" i="15"/>
  <c r="W14" i="15" s="1"/>
  <c r="R42" i="15"/>
  <c r="K42" i="15"/>
  <c r="L41" i="15"/>
  <c r="J43" i="15"/>
  <c r="L66" i="15"/>
  <c r="R67" i="15"/>
  <c r="K67" i="15"/>
  <c r="J68" i="15"/>
  <c r="S40" i="15"/>
  <c r="W40" i="15" s="1"/>
  <c r="S65" i="15"/>
  <c r="W65" i="15" s="1"/>
  <c r="L64" i="9"/>
  <c r="S64" i="9" s="1"/>
  <c r="W64" i="9" s="1"/>
  <c r="R65" i="9"/>
  <c r="K65" i="9"/>
  <c r="J66" i="9"/>
  <c r="L65" i="13"/>
  <c r="S65" i="13" s="1"/>
  <c r="W65" i="13" s="1"/>
  <c r="J67" i="13"/>
  <c r="R66" i="13"/>
  <c r="K66" i="13"/>
  <c r="J42" i="12"/>
  <c r="L40" i="12"/>
  <c r="S40" i="12" s="1"/>
  <c r="W40" i="12" s="1"/>
  <c r="R41" i="12"/>
  <c r="K41" i="12"/>
  <c r="R15" i="12"/>
  <c r="K15" i="12"/>
  <c r="J16" i="12"/>
  <c r="L14" i="12"/>
  <c r="S14" i="12" s="1"/>
  <c r="W14" i="12" s="1"/>
  <c r="K40" i="11"/>
  <c r="L39" i="11"/>
  <c r="S39" i="11" s="1"/>
  <c r="W39" i="11" s="1"/>
  <c r="R40" i="11"/>
  <c r="J41" i="11"/>
  <c r="R40" i="6"/>
  <c r="J41" i="6"/>
  <c r="L39" i="6"/>
  <c r="S39" i="6" s="1"/>
  <c r="W39" i="6" s="1"/>
  <c r="K40" i="6"/>
  <c r="L14" i="5"/>
  <c r="S14" i="5" s="1"/>
  <c r="W14" i="5" s="1"/>
  <c r="R15" i="5"/>
  <c r="J16" i="5"/>
  <c r="K15" i="5"/>
  <c r="L41" i="13"/>
  <c r="R42" i="13"/>
  <c r="K42" i="13"/>
  <c r="J43" i="13"/>
  <c r="S15" i="13"/>
  <c r="W15" i="13" s="1"/>
  <c r="R17" i="13"/>
  <c r="K17" i="13"/>
  <c r="L16" i="13"/>
  <c r="J18" i="13"/>
  <c r="S40" i="13"/>
  <c r="W40" i="13" s="1"/>
  <c r="L64" i="12"/>
  <c r="R65" i="12"/>
  <c r="K65" i="12"/>
  <c r="J66" i="12"/>
  <c r="S63" i="12"/>
  <c r="W63" i="12" s="1"/>
  <c r="R17" i="11"/>
  <c r="K17" i="11"/>
  <c r="L16" i="11"/>
  <c r="J18" i="11"/>
  <c r="L64" i="11"/>
  <c r="R65" i="11"/>
  <c r="K65" i="11"/>
  <c r="J66" i="11"/>
  <c r="S15" i="11"/>
  <c r="W15" i="11" s="1"/>
  <c r="S63" i="11"/>
  <c r="W63" i="11" s="1"/>
  <c r="L66" i="10"/>
  <c r="R67" i="10"/>
  <c r="K67" i="10"/>
  <c r="J68" i="10"/>
  <c r="K41" i="10"/>
  <c r="L40" i="10"/>
  <c r="R41" i="10"/>
  <c r="J42" i="10"/>
  <c r="K16" i="10"/>
  <c r="R16" i="10"/>
  <c r="L15" i="10"/>
  <c r="J17" i="10"/>
  <c r="S39" i="10"/>
  <c r="W39" i="10" s="1"/>
  <c r="S14" i="10"/>
  <c r="W14" i="10" s="1"/>
  <c r="S65" i="10"/>
  <c r="W65" i="10" s="1"/>
  <c r="S41" i="9"/>
  <c r="W41" i="9" s="1"/>
  <c r="R16" i="9"/>
  <c r="K16" i="9"/>
  <c r="L15" i="9"/>
  <c r="J17" i="9"/>
  <c r="R43" i="9"/>
  <c r="K43" i="9"/>
  <c r="L42" i="9"/>
  <c r="J44" i="9"/>
  <c r="S14" i="9"/>
  <c r="W14" i="9" s="1"/>
  <c r="S14" i="8"/>
  <c r="W14" i="8" s="1"/>
  <c r="S40" i="8"/>
  <c r="W40" i="8" s="1"/>
  <c r="L15" i="8"/>
  <c r="R16" i="8"/>
  <c r="K16" i="8"/>
  <c r="J17" i="8"/>
  <c r="L41" i="8"/>
  <c r="R42" i="8"/>
  <c r="K42" i="8"/>
  <c r="J43" i="8"/>
  <c r="L64" i="8"/>
  <c r="R65" i="8"/>
  <c r="K65" i="8"/>
  <c r="J66" i="8"/>
  <c r="S63" i="8"/>
  <c r="W63" i="8" s="1"/>
  <c r="S14" i="7"/>
  <c r="W14" i="7" s="1"/>
  <c r="K16" i="7"/>
  <c r="L15" i="7"/>
  <c r="R16" i="7"/>
  <c r="J17" i="7"/>
  <c r="L43" i="7"/>
  <c r="R44" i="7"/>
  <c r="K44" i="7"/>
  <c r="J45" i="7"/>
  <c r="L64" i="7"/>
  <c r="R65" i="7"/>
  <c r="K65" i="7"/>
  <c r="J66" i="7"/>
  <c r="S63" i="7"/>
  <c r="W63" i="7" s="1"/>
  <c r="S42" i="7"/>
  <c r="W42" i="7" s="1"/>
  <c r="R16" i="6"/>
  <c r="K16" i="6"/>
  <c r="L15" i="6"/>
  <c r="J17" i="6"/>
  <c r="L64" i="6"/>
  <c r="R65" i="6"/>
  <c r="K65" i="6"/>
  <c r="J66" i="6"/>
  <c r="S14" i="6"/>
  <c r="W14" i="6" s="1"/>
  <c r="S63" i="6"/>
  <c r="W63" i="6" s="1"/>
  <c r="L64" i="5"/>
  <c r="R65" i="5"/>
  <c r="K65" i="5"/>
  <c r="J66" i="5"/>
  <c r="S40" i="5"/>
  <c r="W40" i="5" s="1"/>
  <c r="K42" i="5"/>
  <c r="L41" i="5"/>
  <c r="R42" i="5"/>
  <c r="J43" i="5"/>
  <c r="S63" i="5"/>
  <c r="W63" i="5" s="1"/>
  <c r="S66" i="15" l="1"/>
  <c r="W66" i="15" s="1"/>
  <c r="S15" i="15"/>
  <c r="W15" i="15" s="1"/>
  <c r="R17" i="15"/>
  <c r="K17" i="15"/>
  <c r="L16" i="15"/>
  <c r="J18" i="15"/>
  <c r="R68" i="15"/>
  <c r="K68" i="15"/>
  <c r="L67" i="15"/>
  <c r="J69" i="15"/>
  <c r="R43" i="15"/>
  <c r="K43" i="15"/>
  <c r="L42" i="15"/>
  <c r="J44" i="15"/>
  <c r="S41" i="15"/>
  <c r="W41" i="15" s="1"/>
  <c r="J67" i="9"/>
  <c r="R66" i="9"/>
  <c r="L65" i="9"/>
  <c r="S65" i="9" s="1"/>
  <c r="W65" i="9" s="1"/>
  <c r="K66" i="9"/>
  <c r="L66" i="13"/>
  <c r="S66" i="13" s="1"/>
  <c r="W66" i="13" s="1"/>
  <c r="R67" i="13"/>
  <c r="K67" i="13"/>
  <c r="J68" i="13"/>
  <c r="R42" i="12"/>
  <c r="K42" i="12"/>
  <c r="J43" i="12"/>
  <c r="L41" i="12"/>
  <c r="S41" i="12" s="1"/>
  <c r="W41" i="12" s="1"/>
  <c r="R16" i="12"/>
  <c r="K16" i="12"/>
  <c r="J17" i="12"/>
  <c r="L15" i="12"/>
  <c r="S15" i="12" s="1"/>
  <c r="W15" i="12" s="1"/>
  <c r="K41" i="11"/>
  <c r="L40" i="11"/>
  <c r="S40" i="11" s="1"/>
  <c r="W40" i="11" s="1"/>
  <c r="R41" i="11"/>
  <c r="J42" i="11"/>
  <c r="J42" i="6"/>
  <c r="R41" i="6"/>
  <c r="L40" i="6"/>
  <c r="S40" i="6" s="1"/>
  <c r="W40" i="6" s="1"/>
  <c r="K41" i="6"/>
  <c r="L15" i="5"/>
  <c r="S15" i="5" s="1"/>
  <c r="W15" i="5" s="1"/>
  <c r="R16" i="5"/>
  <c r="K16" i="5"/>
  <c r="J17" i="5"/>
  <c r="L42" i="13"/>
  <c r="R43" i="13"/>
  <c r="K43" i="13"/>
  <c r="J44" i="13"/>
  <c r="R18" i="13"/>
  <c r="K18" i="13"/>
  <c r="L17" i="13"/>
  <c r="J19" i="13"/>
  <c r="S16" i="13"/>
  <c r="W16" i="13" s="1"/>
  <c r="S41" i="13"/>
  <c r="W41" i="13" s="1"/>
  <c r="R66" i="12"/>
  <c r="K66" i="12"/>
  <c r="L65" i="12"/>
  <c r="J67" i="12"/>
  <c r="S64" i="12"/>
  <c r="W64" i="12" s="1"/>
  <c r="R66" i="11"/>
  <c r="K66" i="11"/>
  <c r="L65" i="11"/>
  <c r="J67" i="11"/>
  <c r="R18" i="11"/>
  <c r="K18" i="11"/>
  <c r="L17" i="11"/>
  <c r="J19" i="11"/>
  <c r="S16" i="11"/>
  <c r="W16" i="11" s="1"/>
  <c r="S64" i="11"/>
  <c r="W64" i="11" s="1"/>
  <c r="K17" i="10"/>
  <c r="R17" i="10"/>
  <c r="L16" i="10"/>
  <c r="J18" i="10"/>
  <c r="R42" i="10"/>
  <c r="L41" i="10"/>
  <c r="K42" i="10"/>
  <c r="J43" i="10"/>
  <c r="L67" i="10"/>
  <c r="R68" i="10"/>
  <c r="K68" i="10"/>
  <c r="J69" i="10"/>
  <c r="S15" i="10"/>
  <c r="W15" i="10" s="1"/>
  <c r="S40" i="10"/>
  <c r="W40" i="10" s="1"/>
  <c r="S66" i="10"/>
  <c r="W66" i="10" s="1"/>
  <c r="R17" i="9"/>
  <c r="L16" i="9"/>
  <c r="K17" i="9"/>
  <c r="J18" i="9"/>
  <c r="R44" i="9"/>
  <c r="K44" i="9"/>
  <c r="L43" i="9"/>
  <c r="J45" i="9"/>
  <c r="S42" i="9"/>
  <c r="W42" i="9" s="1"/>
  <c r="S15" i="9"/>
  <c r="W15" i="9" s="1"/>
  <c r="R66" i="8"/>
  <c r="K66" i="8"/>
  <c r="L65" i="8"/>
  <c r="J67" i="8"/>
  <c r="L42" i="8"/>
  <c r="R43" i="8"/>
  <c r="K43" i="8"/>
  <c r="J44" i="8"/>
  <c r="L16" i="8"/>
  <c r="R17" i="8"/>
  <c r="K17" i="8"/>
  <c r="J18" i="8"/>
  <c r="S64" i="8"/>
  <c r="W64" i="8" s="1"/>
  <c r="S41" i="8"/>
  <c r="W41" i="8" s="1"/>
  <c r="S15" i="8"/>
  <c r="W15" i="8" s="1"/>
  <c r="S64" i="7"/>
  <c r="W64" i="7" s="1"/>
  <c r="L44" i="7"/>
  <c r="R45" i="7"/>
  <c r="K45" i="7"/>
  <c r="J46" i="7"/>
  <c r="S15" i="7"/>
  <c r="W15" i="7" s="1"/>
  <c r="S43" i="7"/>
  <c r="W43" i="7" s="1"/>
  <c r="R66" i="7"/>
  <c r="K66" i="7"/>
  <c r="L65" i="7"/>
  <c r="J67" i="7"/>
  <c r="K17" i="7"/>
  <c r="L16" i="7"/>
  <c r="R17" i="7"/>
  <c r="J18" i="7"/>
  <c r="R17" i="6"/>
  <c r="K17" i="6"/>
  <c r="L16" i="6"/>
  <c r="J18" i="6"/>
  <c r="R66" i="6"/>
  <c r="K66" i="6"/>
  <c r="L65" i="6"/>
  <c r="J67" i="6"/>
  <c r="S15" i="6"/>
  <c r="W15" i="6" s="1"/>
  <c r="S64" i="6"/>
  <c r="W64" i="6" s="1"/>
  <c r="S41" i="5"/>
  <c r="W41" i="5" s="1"/>
  <c r="L65" i="5"/>
  <c r="K66" i="5"/>
  <c r="R66" i="5"/>
  <c r="J67" i="5"/>
  <c r="R43" i="5"/>
  <c r="L42" i="5"/>
  <c r="K43" i="5"/>
  <c r="J44" i="5"/>
  <c r="S64" i="5"/>
  <c r="W64" i="5" s="1"/>
  <c r="R44" i="15" l="1"/>
  <c r="K44" i="15"/>
  <c r="L43" i="15"/>
  <c r="J45" i="15"/>
  <c r="L68" i="15"/>
  <c r="R69" i="15"/>
  <c r="K69" i="15"/>
  <c r="J70" i="15"/>
  <c r="R18" i="15"/>
  <c r="K18" i="15"/>
  <c r="L17" i="15"/>
  <c r="J19" i="15"/>
  <c r="S42" i="15"/>
  <c r="W42" i="15" s="1"/>
  <c r="S67" i="15"/>
  <c r="W67" i="15" s="1"/>
  <c r="S16" i="15"/>
  <c r="W16" i="15" s="1"/>
  <c r="J68" i="9"/>
  <c r="L66" i="9"/>
  <c r="S66" i="9" s="1"/>
  <c r="W66" i="9" s="1"/>
  <c r="K67" i="9"/>
  <c r="R67" i="9"/>
  <c r="R68" i="13"/>
  <c r="K68" i="13"/>
  <c r="L67" i="13"/>
  <c r="S67" i="13" s="1"/>
  <c r="W67" i="13" s="1"/>
  <c r="J69" i="13"/>
  <c r="R43" i="12"/>
  <c r="K43" i="12"/>
  <c r="J44" i="12"/>
  <c r="L42" i="12"/>
  <c r="S42" i="12" s="1"/>
  <c r="W42" i="12" s="1"/>
  <c r="R17" i="12"/>
  <c r="K17" i="12"/>
  <c r="J18" i="12"/>
  <c r="L16" i="12"/>
  <c r="S16" i="12" s="1"/>
  <c r="W16" i="12" s="1"/>
  <c r="K42" i="11"/>
  <c r="J43" i="11"/>
  <c r="L41" i="11"/>
  <c r="S41" i="11" s="1"/>
  <c r="W41" i="11" s="1"/>
  <c r="R42" i="11"/>
  <c r="K42" i="6"/>
  <c r="R42" i="6"/>
  <c r="J43" i="6"/>
  <c r="L41" i="6"/>
  <c r="S41" i="6" s="1"/>
  <c r="W41" i="6" s="1"/>
  <c r="L16" i="5"/>
  <c r="S16" i="5" s="1"/>
  <c r="W16" i="5" s="1"/>
  <c r="R17" i="5"/>
  <c r="K17" i="5"/>
  <c r="J18" i="5"/>
  <c r="L43" i="13"/>
  <c r="R44" i="13"/>
  <c r="K44" i="13"/>
  <c r="J45" i="13"/>
  <c r="R19" i="13"/>
  <c r="K19" i="13"/>
  <c r="L18" i="13"/>
  <c r="J20" i="13"/>
  <c r="S17" i="13"/>
  <c r="W17" i="13" s="1"/>
  <c r="S42" i="13"/>
  <c r="W42" i="13" s="1"/>
  <c r="S65" i="12"/>
  <c r="W65" i="12" s="1"/>
  <c r="L66" i="12"/>
  <c r="R67" i="12"/>
  <c r="K67" i="12"/>
  <c r="J68" i="12"/>
  <c r="R19" i="11"/>
  <c r="K19" i="11"/>
  <c r="L18" i="11"/>
  <c r="J20" i="11"/>
  <c r="L66" i="11"/>
  <c r="R67" i="11"/>
  <c r="K67" i="11"/>
  <c r="J68" i="11"/>
  <c r="S17" i="11"/>
  <c r="W17" i="11" s="1"/>
  <c r="S65" i="11"/>
  <c r="W65" i="11" s="1"/>
  <c r="L68" i="10"/>
  <c r="R69" i="10"/>
  <c r="K69" i="10"/>
  <c r="J70" i="10"/>
  <c r="R43" i="10"/>
  <c r="K43" i="10"/>
  <c r="L42" i="10"/>
  <c r="J44" i="10"/>
  <c r="K18" i="10"/>
  <c r="L17" i="10"/>
  <c r="R18" i="10"/>
  <c r="J19" i="10"/>
  <c r="S16" i="10"/>
  <c r="W16" i="10" s="1"/>
  <c r="S41" i="10"/>
  <c r="W41" i="10" s="1"/>
  <c r="S67" i="10"/>
  <c r="W67" i="10" s="1"/>
  <c r="R45" i="9"/>
  <c r="K45" i="9"/>
  <c r="L44" i="9"/>
  <c r="J46" i="9"/>
  <c r="S16" i="9"/>
  <c r="W16" i="9" s="1"/>
  <c r="R18" i="9"/>
  <c r="K18" i="9"/>
  <c r="L17" i="9"/>
  <c r="J19" i="9"/>
  <c r="S43" i="9"/>
  <c r="W43" i="9" s="1"/>
  <c r="L17" i="8"/>
  <c r="R18" i="8"/>
  <c r="K18" i="8"/>
  <c r="J19" i="8"/>
  <c r="L43" i="8"/>
  <c r="R44" i="8"/>
  <c r="K44" i="8"/>
  <c r="J45" i="8"/>
  <c r="L66" i="8"/>
  <c r="R67" i="8"/>
  <c r="K67" i="8"/>
  <c r="J68" i="8"/>
  <c r="S65" i="8"/>
  <c r="W65" i="8" s="1"/>
  <c r="S16" i="8"/>
  <c r="W16" i="8" s="1"/>
  <c r="S42" i="8"/>
  <c r="W42" i="8" s="1"/>
  <c r="S16" i="7"/>
  <c r="W16" i="7" s="1"/>
  <c r="S44" i="7"/>
  <c r="W44" i="7" s="1"/>
  <c r="K18" i="7"/>
  <c r="L17" i="7"/>
  <c r="R18" i="7"/>
  <c r="J19" i="7"/>
  <c r="L66" i="7"/>
  <c r="R67" i="7"/>
  <c r="K67" i="7"/>
  <c r="J68" i="7"/>
  <c r="K46" i="7"/>
  <c r="R46" i="7"/>
  <c r="L45" i="7"/>
  <c r="J47" i="7"/>
  <c r="S65" i="7"/>
  <c r="W65" i="7" s="1"/>
  <c r="L66" i="6"/>
  <c r="R67" i="6"/>
  <c r="K67" i="6"/>
  <c r="J68" i="6"/>
  <c r="R18" i="6"/>
  <c r="K18" i="6"/>
  <c r="J19" i="6"/>
  <c r="L17" i="6"/>
  <c r="S65" i="6"/>
  <c r="W65" i="6" s="1"/>
  <c r="S16" i="6"/>
  <c r="W16" i="6" s="1"/>
  <c r="S42" i="5"/>
  <c r="W42" i="5" s="1"/>
  <c r="S65" i="5"/>
  <c r="W65" i="5" s="1"/>
  <c r="K44" i="5"/>
  <c r="R44" i="5"/>
  <c r="L43" i="5"/>
  <c r="J45" i="5"/>
  <c r="L66" i="5"/>
  <c r="R67" i="5"/>
  <c r="K67" i="5"/>
  <c r="J68" i="5"/>
  <c r="R19" i="15" l="1"/>
  <c r="K19" i="15"/>
  <c r="L18" i="15"/>
  <c r="J20" i="15"/>
  <c r="R70" i="15"/>
  <c r="K70" i="15"/>
  <c r="L69" i="15"/>
  <c r="J71" i="15"/>
  <c r="R45" i="15"/>
  <c r="K45" i="15"/>
  <c r="L44" i="15"/>
  <c r="J46" i="15"/>
  <c r="S17" i="15"/>
  <c r="W17" i="15" s="1"/>
  <c r="S43" i="15"/>
  <c r="W43" i="15" s="1"/>
  <c r="S68" i="15"/>
  <c r="W68" i="15" s="1"/>
  <c r="J69" i="9"/>
  <c r="R68" i="9"/>
  <c r="K68" i="9"/>
  <c r="L67" i="9"/>
  <c r="S67" i="9" s="1"/>
  <c r="W67" i="9" s="1"/>
  <c r="L68" i="13"/>
  <c r="S68" i="13" s="1"/>
  <c r="W68" i="13" s="1"/>
  <c r="R69" i="13"/>
  <c r="K69" i="13"/>
  <c r="J70" i="13"/>
  <c r="R44" i="12"/>
  <c r="K44" i="12"/>
  <c r="J45" i="12"/>
  <c r="L43" i="12"/>
  <c r="S43" i="12" s="1"/>
  <c r="W43" i="12" s="1"/>
  <c r="R18" i="12"/>
  <c r="K18" i="12"/>
  <c r="L17" i="12"/>
  <c r="S17" i="12" s="1"/>
  <c r="W17" i="12" s="1"/>
  <c r="J19" i="12"/>
  <c r="K43" i="11"/>
  <c r="J44" i="11"/>
  <c r="L42" i="11"/>
  <c r="S42" i="11" s="1"/>
  <c r="W42" i="11" s="1"/>
  <c r="R43" i="11"/>
  <c r="J44" i="6"/>
  <c r="L42" i="6"/>
  <c r="S42" i="6" s="1"/>
  <c r="W42" i="6" s="1"/>
  <c r="K43" i="6"/>
  <c r="R43" i="6"/>
  <c r="J19" i="5"/>
  <c r="J20" i="5" s="1"/>
  <c r="L17" i="5"/>
  <c r="S17" i="5" s="1"/>
  <c r="W17" i="5" s="1"/>
  <c r="K18" i="5"/>
  <c r="R18" i="5"/>
  <c r="R45" i="13"/>
  <c r="L44" i="13"/>
  <c r="K45" i="13"/>
  <c r="J46" i="13"/>
  <c r="R20" i="13"/>
  <c r="K20" i="13"/>
  <c r="L19" i="13"/>
  <c r="J21" i="13"/>
  <c r="S18" i="13"/>
  <c r="W18" i="13" s="1"/>
  <c r="S43" i="13"/>
  <c r="W43" i="13" s="1"/>
  <c r="S66" i="12"/>
  <c r="W66" i="12" s="1"/>
  <c r="R68" i="12"/>
  <c r="K68" i="12"/>
  <c r="L67" i="12"/>
  <c r="J69" i="12"/>
  <c r="K20" i="11"/>
  <c r="R20" i="11"/>
  <c r="L19" i="11"/>
  <c r="J21" i="11"/>
  <c r="R68" i="11"/>
  <c r="K68" i="11"/>
  <c r="L67" i="11"/>
  <c r="J69" i="11"/>
  <c r="S18" i="11"/>
  <c r="W18" i="11" s="1"/>
  <c r="S66" i="11"/>
  <c r="W66" i="11" s="1"/>
  <c r="K19" i="10"/>
  <c r="R19" i="10"/>
  <c r="L18" i="10"/>
  <c r="J20" i="10"/>
  <c r="K44" i="10"/>
  <c r="R44" i="10"/>
  <c r="L43" i="10"/>
  <c r="J45" i="10"/>
  <c r="L69" i="10"/>
  <c r="R70" i="10"/>
  <c r="K70" i="10"/>
  <c r="J71" i="10"/>
  <c r="S42" i="10"/>
  <c r="W42" i="10" s="1"/>
  <c r="S17" i="10"/>
  <c r="W17" i="10" s="1"/>
  <c r="S68" i="10"/>
  <c r="W68" i="10" s="1"/>
  <c r="S44" i="9"/>
  <c r="W44" i="9" s="1"/>
  <c r="R19" i="9"/>
  <c r="K19" i="9"/>
  <c r="L18" i="9"/>
  <c r="J20" i="9"/>
  <c r="R46" i="9"/>
  <c r="L45" i="9"/>
  <c r="K46" i="9"/>
  <c r="J47" i="9"/>
  <c r="S17" i="9"/>
  <c r="W17" i="9" s="1"/>
  <c r="R68" i="8"/>
  <c r="K68" i="8"/>
  <c r="L67" i="8"/>
  <c r="J69" i="8"/>
  <c r="L44" i="8"/>
  <c r="R45" i="8"/>
  <c r="K45" i="8"/>
  <c r="J46" i="8"/>
  <c r="L18" i="8"/>
  <c r="R19" i="8"/>
  <c r="K19" i="8"/>
  <c r="J20" i="8"/>
  <c r="S66" i="8"/>
  <c r="W66" i="8" s="1"/>
  <c r="S43" i="8"/>
  <c r="W43" i="8" s="1"/>
  <c r="S17" i="8"/>
  <c r="W17" i="8" s="1"/>
  <c r="S66" i="7"/>
  <c r="W66" i="7" s="1"/>
  <c r="R47" i="7"/>
  <c r="K47" i="7"/>
  <c r="L47" i="7" s="1"/>
  <c r="L46" i="7"/>
  <c r="R68" i="7"/>
  <c r="K68" i="7"/>
  <c r="L67" i="7"/>
  <c r="J69" i="7"/>
  <c r="S45" i="7"/>
  <c r="W45" i="7" s="1"/>
  <c r="R19" i="7"/>
  <c r="L18" i="7"/>
  <c r="K19" i="7"/>
  <c r="J20" i="7"/>
  <c r="S17" i="7"/>
  <c r="W17" i="7" s="1"/>
  <c r="R19" i="6"/>
  <c r="K19" i="6"/>
  <c r="L18" i="6"/>
  <c r="J20" i="6"/>
  <c r="S17" i="6"/>
  <c r="W17" i="6" s="1"/>
  <c r="R68" i="6"/>
  <c r="K68" i="6"/>
  <c r="L67" i="6"/>
  <c r="J69" i="6"/>
  <c r="S66" i="6"/>
  <c r="W66" i="6" s="1"/>
  <c r="S66" i="5"/>
  <c r="W66" i="5" s="1"/>
  <c r="L67" i="5"/>
  <c r="R68" i="5"/>
  <c r="K68" i="5"/>
  <c r="J69" i="5"/>
  <c r="K20" i="5"/>
  <c r="R20" i="5"/>
  <c r="J21" i="5"/>
  <c r="L44" i="5"/>
  <c r="R45" i="5"/>
  <c r="K45" i="5"/>
  <c r="J46" i="5"/>
  <c r="S43" i="5"/>
  <c r="W43" i="5" s="1"/>
  <c r="R46" i="15" l="1"/>
  <c r="K46" i="15"/>
  <c r="L45" i="15"/>
  <c r="J47" i="15"/>
  <c r="L70" i="15"/>
  <c r="R71" i="15"/>
  <c r="K71" i="15"/>
  <c r="J72" i="15"/>
  <c r="R20" i="15"/>
  <c r="K20" i="15"/>
  <c r="L19" i="15"/>
  <c r="J21" i="15"/>
  <c r="S44" i="15"/>
  <c r="W44" i="15" s="1"/>
  <c r="S69" i="15"/>
  <c r="W69" i="15" s="1"/>
  <c r="S18" i="15"/>
  <c r="W18" i="15" s="1"/>
  <c r="J70" i="9"/>
  <c r="L68" i="9"/>
  <c r="S68" i="9" s="1"/>
  <c r="W68" i="9" s="1"/>
  <c r="R69" i="9"/>
  <c r="K69" i="9"/>
  <c r="R70" i="13"/>
  <c r="K70" i="13"/>
  <c r="L69" i="13"/>
  <c r="S69" i="13" s="1"/>
  <c r="W69" i="13" s="1"/>
  <c r="J71" i="13"/>
  <c r="L44" i="12"/>
  <c r="S44" i="12" s="1"/>
  <c r="W44" i="12" s="1"/>
  <c r="R45" i="12"/>
  <c r="K45" i="12"/>
  <c r="J46" i="12"/>
  <c r="R19" i="12"/>
  <c r="K19" i="12"/>
  <c r="J20" i="12"/>
  <c r="L18" i="12"/>
  <c r="S18" i="12" s="1"/>
  <c r="W18" i="12" s="1"/>
  <c r="K44" i="11"/>
  <c r="J45" i="11"/>
  <c r="L43" i="11"/>
  <c r="S43" i="11" s="1"/>
  <c r="W43" i="11" s="1"/>
  <c r="R44" i="11"/>
  <c r="L43" i="6"/>
  <c r="S43" i="6" s="1"/>
  <c r="W43" i="6" s="1"/>
  <c r="K44" i="6"/>
  <c r="J45" i="6"/>
  <c r="R44" i="6"/>
  <c r="R19" i="5"/>
  <c r="K19" i="5"/>
  <c r="L19" i="5" s="1"/>
  <c r="S19" i="5" s="1"/>
  <c r="W19" i="5" s="1"/>
  <c r="L18" i="5"/>
  <c r="S18" i="5" s="1"/>
  <c r="W18" i="5" s="1"/>
  <c r="R46" i="13"/>
  <c r="K46" i="13"/>
  <c r="L45" i="13"/>
  <c r="J47" i="13"/>
  <c r="R21" i="13"/>
  <c r="K21" i="13"/>
  <c r="L20" i="13"/>
  <c r="J22" i="13"/>
  <c r="S44" i="13"/>
  <c r="W44" i="13" s="1"/>
  <c r="S19" i="13"/>
  <c r="W19" i="13" s="1"/>
  <c r="L68" i="12"/>
  <c r="R69" i="12"/>
  <c r="K69" i="12"/>
  <c r="J70" i="12"/>
  <c r="S67" i="12"/>
  <c r="W67" i="12" s="1"/>
  <c r="R21" i="11"/>
  <c r="L20" i="11"/>
  <c r="K21" i="11"/>
  <c r="J22" i="11"/>
  <c r="S19" i="11"/>
  <c r="W19" i="11" s="1"/>
  <c r="L68" i="11"/>
  <c r="R69" i="11"/>
  <c r="K69" i="11"/>
  <c r="J70" i="11"/>
  <c r="S67" i="11"/>
  <c r="W67" i="11" s="1"/>
  <c r="L70" i="10"/>
  <c r="R71" i="10"/>
  <c r="K71" i="10"/>
  <c r="J72" i="10"/>
  <c r="L44" i="10"/>
  <c r="R45" i="10"/>
  <c r="K45" i="10"/>
  <c r="J46" i="10"/>
  <c r="K20" i="10"/>
  <c r="R20" i="10"/>
  <c r="L19" i="10"/>
  <c r="J21" i="10"/>
  <c r="S43" i="10"/>
  <c r="W43" i="10" s="1"/>
  <c r="S18" i="10"/>
  <c r="W18" i="10" s="1"/>
  <c r="S69" i="10"/>
  <c r="W69" i="10" s="1"/>
  <c r="R47" i="9"/>
  <c r="K47" i="9"/>
  <c r="L47" i="9" s="1"/>
  <c r="L46" i="9"/>
  <c r="R20" i="9"/>
  <c r="K20" i="9"/>
  <c r="L19" i="9"/>
  <c r="J21" i="9"/>
  <c r="S45" i="9"/>
  <c r="W45" i="9" s="1"/>
  <c r="S18" i="9"/>
  <c r="W18" i="9" s="1"/>
  <c r="L19" i="8"/>
  <c r="R20" i="8"/>
  <c r="K20" i="8"/>
  <c r="J21" i="8"/>
  <c r="R46" i="8"/>
  <c r="L45" i="8"/>
  <c r="K46" i="8"/>
  <c r="J47" i="8"/>
  <c r="L68" i="8"/>
  <c r="R69" i="8"/>
  <c r="K69" i="8"/>
  <c r="J70" i="8"/>
  <c r="S67" i="8"/>
  <c r="W67" i="8" s="1"/>
  <c r="S18" i="8"/>
  <c r="W18" i="8" s="1"/>
  <c r="S44" i="8"/>
  <c r="W44" i="8" s="1"/>
  <c r="S67" i="7"/>
  <c r="W67" i="7" s="1"/>
  <c r="S47" i="7"/>
  <c r="W47" i="7" s="1"/>
  <c r="X47" i="7" s="1"/>
  <c r="M47" i="7"/>
  <c r="N47" i="7" s="1"/>
  <c r="T47" i="7" s="1"/>
  <c r="K20" i="7"/>
  <c r="L19" i="7"/>
  <c r="R20" i="7"/>
  <c r="J21" i="7"/>
  <c r="S18" i="7"/>
  <c r="W18" i="7" s="1"/>
  <c r="L68" i="7"/>
  <c r="R69" i="7"/>
  <c r="K69" i="7"/>
  <c r="J70" i="7"/>
  <c r="S46" i="7"/>
  <c r="W46" i="7" s="1"/>
  <c r="S18" i="6"/>
  <c r="W18" i="6" s="1"/>
  <c r="K20" i="6"/>
  <c r="J21" i="6"/>
  <c r="R20" i="6"/>
  <c r="L19" i="6"/>
  <c r="L68" i="6"/>
  <c r="R69" i="6"/>
  <c r="K69" i="6"/>
  <c r="J70" i="6"/>
  <c r="S67" i="6"/>
  <c r="W67" i="6" s="1"/>
  <c r="L45" i="5"/>
  <c r="R46" i="5"/>
  <c r="K46" i="5"/>
  <c r="J47" i="5"/>
  <c r="R21" i="5"/>
  <c r="J22" i="5"/>
  <c r="K21" i="5"/>
  <c r="L20" i="5"/>
  <c r="L68" i="5"/>
  <c r="R69" i="5"/>
  <c r="K69" i="5"/>
  <c r="J70" i="5"/>
  <c r="S44" i="5"/>
  <c r="W44" i="5" s="1"/>
  <c r="S67" i="5"/>
  <c r="W67" i="5" s="1"/>
  <c r="R21" i="15" l="1"/>
  <c r="K21" i="15"/>
  <c r="L20" i="15"/>
  <c r="J22" i="15"/>
  <c r="R72" i="15"/>
  <c r="K72" i="15"/>
  <c r="L72" i="15" s="1"/>
  <c r="L71" i="15"/>
  <c r="R47" i="15"/>
  <c r="K47" i="15"/>
  <c r="L47" i="15" s="1"/>
  <c r="L46" i="15"/>
  <c r="S19" i="15"/>
  <c r="W19" i="15" s="1"/>
  <c r="S45" i="15"/>
  <c r="W45" i="15" s="1"/>
  <c r="S70" i="15"/>
  <c r="W70" i="15" s="1"/>
  <c r="J71" i="9"/>
  <c r="R70" i="9"/>
  <c r="K70" i="9"/>
  <c r="L69" i="9"/>
  <c r="S69" i="9" s="1"/>
  <c r="W69" i="9" s="1"/>
  <c r="J72" i="13"/>
  <c r="L70" i="13"/>
  <c r="S70" i="13" s="1"/>
  <c r="W70" i="13" s="1"/>
  <c r="R71" i="13"/>
  <c r="K71" i="13"/>
  <c r="J47" i="12"/>
  <c r="R46" i="12"/>
  <c r="L45" i="12"/>
  <c r="S45" i="12" s="1"/>
  <c r="W45" i="12" s="1"/>
  <c r="K46" i="12"/>
  <c r="L19" i="12"/>
  <c r="S19" i="12" s="1"/>
  <c r="W19" i="12" s="1"/>
  <c r="R20" i="12"/>
  <c r="K20" i="12"/>
  <c r="J21" i="12"/>
  <c r="R45" i="11"/>
  <c r="K45" i="11"/>
  <c r="J46" i="11"/>
  <c r="L44" i="11"/>
  <c r="S44" i="11" s="1"/>
  <c r="W44" i="11" s="1"/>
  <c r="J46" i="6"/>
  <c r="R45" i="6"/>
  <c r="K45" i="6"/>
  <c r="L44" i="6"/>
  <c r="S44" i="6" s="1"/>
  <c r="W44" i="6" s="1"/>
  <c r="S20" i="13"/>
  <c r="W20" i="13" s="1"/>
  <c r="R47" i="13"/>
  <c r="K47" i="13"/>
  <c r="L47" i="13" s="1"/>
  <c r="L46" i="13"/>
  <c r="S45" i="13"/>
  <c r="W45" i="13" s="1"/>
  <c r="R22" i="13"/>
  <c r="K22" i="13"/>
  <c r="L22" i="13" s="1"/>
  <c r="L21" i="13"/>
  <c r="S68" i="12"/>
  <c r="W68" i="12" s="1"/>
  <c r="R70" i="12"/>
  <c r="K70" i="12"/>
  <c r="L69" i="12"/>
  <c r="J71" i="12"/>
  <c r="R70" i="11"/>
  <c r="K70" i="11"/>
  <c r="L69" i="11"/>
  <c r="J71" i="11"/>
  <c r="L21" i="11"/>
  <c r="R22" i="11"/>
  <c r="K22" i="11"/>
  <c r="L22" i="11" s="1"/>
  <c r="S68" i="11"/>
  <c r="W68" i="11" s="1"/>
  <c r="S20" i="11"/>
  <c r="W20" i="11" s="1"/>
  <c r="K21" i="10"/>
  <c r="R21" i="10"/>
  <c r="L20" i="10"/>
  <c r="J22" i="10"/>
  <c r="L45" i="10"/>
  <c r="R46" i="10"/>
  <c r="K46" i="10"/>
  <c r="J47" i="10"/>
  <c r="R72" i="10"/>
  <c r="K72" i="10"/>
  <c r="L72" i="10" s="1"/>
  <c r="L71" i="10"/>
  <c r="S19" i="10"/>
  <c r="W19" i="10" s="1"/>
  <c r="S44" i="10"/>
  <c r="W44" i="10" s="1"/>
  <c r="S70" i="10"/>
  <c r="W70" i="10" s="1"/>
  <c r="R21" i="9"/>
  <c r="K21" i="9"/>
  <c r="L20" i="9"/>
  <c r="J22" i="9"/>
  <c r="S46" i="9"/>
  <c r="W46" i="9" s="1"/>
  <c r="S19" i="9"/>
  <c r="W19" i="9" s="1"/>
  <c r="M47" i="9"/>
  <c r="N47" i="9" s="1"/>
  <c r="T47" i="9" s="1"/>
  <c r="S47" i="9"/>
  <c r="W47" i="9" s="1"/>
  <c r="X47" i="9" s="1"/>
  <c r="R70" i="8"/>
  <c r="K70" i="8"/>
  <c r="L69" i="8"/>
  <c r="J71" i="8"/>
  <c r="R21" i="8"/>
  <c r="L20" i="8"/>
  <c r="K21" i="8"/>
  <c r="J22" i="8"/>
  <c r="K47" i="8"/>
  <c r="L47" i="8" s="1"/>
  <c r="R47" i="8"/>
  <c r="L46" i="8"/>
  <c r="S45" i="8"/>
  <c r="W45" i="8" s="1"/>
  <c r="S68" i="8"/>
  <c r="W68" i="8" s="1"/>
  <c r="S19" i="8"/>
  <c r="W19" i="8" s="1"/>
  <c r="M46" i="7"/>
  <c r="S68" i="7"/>
  <c r="W68" i="7" s="1"/>
  <c r="X46" i="7"/>
  <c r="Y47" i="7"/>
  <c r="Z47" i="7" s="1"/>
  <c r="K21" i="7"/>
  <c r="L20" i="7"/>
  <c r="R21" i="7"/>
  <c r="J22" i="7"/>
  <c r="R70" i="7"/>
  <c r="K70" i="7"/>
  <c r="L69" i="7"/>
  <c r="J71" i="7"/>
  <c r="S19" i="7"/>
  <c r="W19" i="7" s="1"/>
  <c r="S19" i="6"/>
  <c r="W19" i="6" s="1"/>
  <c r="S68" i="6"/>
  <c r="W68" i="6" s="1"/>
  <c r="R70" i="6"/>
  <c r="K70" i="6"/>
  <c r="L69" i="6"/>
  <c r="J71" i="6"/>
  <c r="L20" i="6"/>
  <c r="K21" i="6"/>
  <c r="R21" i="6"/>
  <c r="J22" i="6"/>
  <c r="L69" i="5"/>
  <c r="K70" i="5"/>
  <c r="R70" i="5"/>
  <c r="J71" i="5"/>
  <c r="R47" i="5"/>
  <c r="K47" i="5"/>
  <c r="L47" i="5" s="1"/>
  <c r="L46" i="5"/>
  <c r="R22" i="5"/>
  <c r="K22" i="5"/>
  <c r="L22" i="5" s="1"/>
  <c r="L21" i="5"/>
  <c r="S20" i="5"/>
  <c r="W20" i="5" s="1"/>
  <c r="S68" i="5"/>
  <c r="W68" i="5" s="1"/>
  <c r="S45" i="5"/>
  <c r="W45" i="5" s="1"/>
  <c r="K22" i="15" l="1"/>
  <c r="L22" i="15" s="1"/>
  <c r="L21" i="15"/>
  <c r="R22" i="15"/>
  <c r="S71" i="15"/>
  <c r="W71" i="15" s="1"/>
  <c r="S20" i="15"/>
  <c r="W20" i="15" s="1"/>
  <c r="S46" i="15"/>
  <c r="W46" i="15" s="1"/>
  <c r="M72" i="15"/>
  <c r="N72" i="15" s="1"/>
  <c r="T72" i="15" s="1"/>
  <c r="S72" i="15"/>
  <c r="W72" i="15" s="1"/>
  <c r="X72" i="15" s="1"/>
  <c r="M47" i="15"/>
  <c r="N47" i="15" s="1"/>
  <c r="T47" i="15" s="1"/>
  <c r="S47" i="15"/>
  <c r="W47" i="15" s="1"/>
  <c r="X47" i="15" s="1"/>
  <c r="R71" i="9"/>
  <c r="J72" i="9"/>
  <c r="L70" i="9"/>
  <c r="S70" i="9" s="1"/>
  <c r="W70" i="9" s="1"/>
  <c r="K71" i="9"/>
  <c r="R72" i="13"/>
  <c r="L71" i="13"/>
  <c r="S71" i="13" s="1"/>
  <c r="W71" i="13" s="1"/>
  <c r="K72" i="13"/>
  <c r="L72" i="13" s="1"/>
  <c r="L46" i="12"/>
  <c r="S46" i="12" s="1"/>
  <c r="W46" i="12" s="1"/>
  <c r="R47" i="12"/>
  <c r="K47" i="12"/>
  <c r="L47" i="12" s="1"/>
  <c r="L20" i="12"/>
  <c r="S20" i="12" s="1"/>
  <c r="W20" i="12" s="1"/>
  <c r="K21" i="12"/>
  <c r="R21" i="12"/>
  <c r="J22" i="12"/>
  <c r="K46" i="11"/>
  <c r="L45" i="11"/>
  <c r="S45" i="11" s="1"/>
  <c r="W45" i="11" s="1"/>
  <c r="R46" i="11"/>
  <c r="J47" i="11"/>
  <c r="K46" i="6"/>
  <c r="L45" i="6"/>
  <c r="S45" i="6" s="1"/>
  <c r="W45" i="6" s="1"/>
  <c r="R46" i="6"/>
  <c r="J47" i="6"/>
  <c r="S21" i="13"/>
  <c r="W21" i="13" s="1"/>
  <c r="S46" i="13"/>
  <c r="W46" i="13" s="1"/>
  <c r="M47" i="13"/>
  <c r="N47" i="13" s="1"/>
  <c r="T47" i="13" s="1"/>
  <c r="S47" i="13"/>
  <c r="W47" i="13" s="1"/>
  <c r="X47" i="13" s="1"/>
  <c r="M22" i="13"/>
  <c r="N22" i="13" s="1"/>
  <c r="T22" i="13" s="1"/>
  <c r="S22" i="13"/>
  <c r="W22" i="13" s="1"/>
  <c r="X22" i="13" s="1"/>
  <c r="L70" i="12"/>
  <c r="R71" i="12"/>
  <c r="K71" i="12"/>
  <c r="J72" i="12"/>
  <c r="S69" i="12"/>
  <c r="W69" i="12" s="1"/>
  <c r="L70" i="11"/>
  <c r="R71" i="11"/>
  <c r="K71" i="11"/>
  <c r="J72" i="11"/>
  <c r="S69" i="11"/>
  <c r="W69" i="11" s="1"/>
  <c r="M22" i="11"/>
  <c r="N22" i="11" s="1"/>
  <c r="T22" i="11" s="1"/>
  <c r="S22" i="11"/>
  <c r="W22" i="11" s="1"/>
  <c r="X22" i="11" s="1"/>
  <c r="S21" i="11"/>
  <c r="W21" i="11" s="1"/>
  <c r="R47" i="10"/>
  <c r="K47" i="10"/>
  <c r="L47" i="10" s="1"/>
  <c r="L46" i="10"/>
  <c r="R22" i="10"/>
  <c r="K22" i="10"/>
  <c r="L22" i="10" s="1"/>
  <c r="L21" i="10"/>
  <c r="S71" i="10"/>
  <c r="W71" i="10" s="1"/>
  <c r="S20" i="10"/>
  <c r="W20" i="10" s="1"/>
  <c r="M72" i="10"/>
  <c r="N72" i="10" s="1"/>
  <c r="T72" i="10" s="1"/>
  <c r="S72" i="10"/>
  <c r="W72" i="10" s="1"/>
  <c r="X72" i="10" s="1"/>
  <c r="S45" i="10"/>
  <c r="W45" i="10" s="1"/>
  <c r="S20" i="9"/>
  <c r="W20" i="9" s="1"/>
  <c r="X46" i="9"/>
  <c r="Y47" i="9"/>
  <c r="Z47" i="9" s="1"/>
  <c r="M46" i="9"/>
  <c r="K22" i="9"/>
  <c r="L22" i="9" s="1"/>
  <c r="L21" i="9"/>
  <c r="R22" i="9"/>
  <c r="L21" i="8"/>
  <c r="R22" i="8"/>
  <c r="K22" i="8"/>
  <c r="L22" i="8" s="1"/>
  <c r="L70" i="8"/>
  <c r="R71" i="8"/>
  <c r="K71" i="8"/>
  <c r="J72" i="8"/>
  <c r="S46" i="8"/>
  <c r="W46" i="8" s="1"/>
  <c r="S69" i="8"/>
  <c r="W69" i="8" s="1"/>
  <c r="S20" i="8"/>
  <c r="W20" i="8" s="1"/>
  <c r="S47" i="8"/>
  <c r="W47" i="8" s="1"/>
  <c r="X47" i="8" s="1"/>
  <c r="M47" i="8"/>
  <c r="N47" i="8" s="1"/>
  <c r="T47" i="8" s="1"/>
  <c r="S20" i="7"/>
  <c r="W20" i="7" s="1"/>
  <c r="L70" i="7"/>
  <c r="R71" i="7"/>
  <c r="K71" i="7"/>
  <c r="J72" i="7"/>
  <c r="R22" i="7"/>
  <c r="K22" i="7"/>
  <c r="L22" i="7" s="1"/>
  <c r="L21" i="7"/>
  <c r="N46" i="7"/>
  <c r="T46" i="7" s="1"/>
  <c r="M45" i="7"/>
  <c r="S69" i="7"/>
  <c r="W69" i="7" s="1"/>
  <c r="Y46" i="7"/>
  <c r="X45" i="7"/>
  <c r="L21" i="6"/>
  <c r="K22" i="6"/>
  <c r="L22" i="6" s="1"/>
  <c r="R22" i="6"/>
  <c r="L70" i="6"/>
  <c r="R71" i="6"/>
  <c r="K71" i="6"/>
  <c r="J72" i="6"/>
  <c r="S69" i="6"/>
  <c r="W69" i="6" s="1"/>
  <c r="S20" i="6"/>
  <c r="W20" i="6" s="1"/>
  <c r="L70" i="5"/>
  <c r="R71" i="5"/>
  <c r="K71" i="5"/>
  <c r="J72" i="5"/>
  <c r="S46" i="5"/>
  <c r="W46" i="5" s="1"/>
  <c r="S21" i="5"/>
  <c r="W21" i="5" s="1"/>
  <c r="M47" i="5"/>
  <c r="N47" i="5" s="1"/>
  <c r="T47" i="5" s="1"/>
  <c r="S47" i="5"/>
  <c r="W47" i="5" s="1"/>
  <c r="X47" i="5" s="1"/>
  <c r="M22" i="5"/>
  <c r="N22" i="5" s="1"/>
  <c r="T22" i="5" s="1"/>
  <c r="S22" i="5"/>
  <c r="W22" i="5" s="1"/>
  <c r="X22" i="5" s="1"/>
  <c r="S69" i="5"/>
  <c r="W69" i="5" s="1"/>
  <c r="M71" i="15" l="1"/>
  <c r="M70" i="15" s="1"/>
  <c r="M46" i="15"/>
  <c r="N46" i="15" s="1"/>
  <c r="T46" i="15" s="1"/>
  <c r="Y72" i="15"/>
  <c r="Z72" i="15" s="1"/>
  <c r="X71" i="15"/>
  <c r="S21" i="15"/>
  <c r="W21" i="15" s="1"/>
  <c r="Y47" i="15"/>
  <c r="Z47" i="15" s="1"/>
  <c r="X46" i="15"/>
  <c r="S22" i="15"/>
  <c r="W22" i="15" s="1"/>
  <c r="X22" i="15" s="1"/>
  <c r="M22" i="15"/>
  <c r="N22" i="15" s="1"/>
  <c r="T22" i="15" s="1"/>
  <c r="R72" i="9"/>
  <c r="K72" i="9"/>
  <c r="L72" i="9" s="1"/>
  <c r="L71" i="9"/>
  <c r="S71" i="9" s="1"/>
  <c r="W71" i="9" s="1"/>
  <c r="M21" i="11"/>
  <c r="M20" i="11" s="1"/>
  <c r="M72" i="13"/>
  <c r="S72" i="13"/>
  <c r="W72" i="13" s="1"/>
  <c r="X72" i="13" s="1"/>
  <c r="S47" i="12"/>
  <c r="W47" i="12" s="1"/>
  <c r="X47" i="12" s="1"/>
  <c r="M47" i="12"/>
  <c r="M46" i="5"/>
  <c r="M46" i="13"/>
  <c r="M45" i="13" s="1"/>
  <c r="K22" i="12"/>
  <c r="L22" i="12" s="1"/>
  <c r="L21" i="12"/>
  <c r="R22" i="12"/>
  <c r="K47" i="11"/>
  <c r="L47" i="11" s="1"/>
  <c r="L46" i="11"/>
  <c r="R47" i="11"/>
  <c r="M46" i="8"/>
  <c r="N46" i="8" s="1"/>
  <c r="T46" i="8" s="1"/>
  <c r="R47" i="6"/>
  <c r="L46" i="6"/>
  <c r="K47" i="6"/>
  <c r="L47" i="6" s="1"/>
  <c r="Y22" i="13"/>
  <c r="Z22" i="13" s="1"/>
  <c r="X21" i="13"/>
  <c r="Y47" i="13"/>
  <c r="Z47" i="13" s="1"/>
  <c r="X46" i="13"/>
  <c r="M21" i="13"/>
  <c r="S70" i="12"/>
  <c r="W70" i="12" s="1"/>
  <c r="R72" i="12"/>
  <c r="K72" i="12"/>
  <c r="L72" i="12" s="1"/>
  <c r="L71" i="12"/>
  <c r="S70" i="11"/>
  <c r="W70" i="11" s="1"/>
  <c r="Y22" i="11"/>
  <c r="Z22" i="11" s="1"/>
  <c r="X21" i="11"/>
  <c r="R72" i="11"/>
  <c r="K72" i="11"/>
  <c r="L72" i="11" s="1"/>
  <c r="L71" i="11"/>
  <c r="Y72" i="10"/>
  <c r="Z72" i="10" s="1"/>
  <c r="X71" i="10"/>
  <c r="M71" i="10"/>
  <c r="S46" i="10"/>
  <c r="W46" i="10" s="1"/>
  <c r="S21" i="10"/>
  <c r="W21" i="10" s="1"/>
  <c r="M47" i="10"/>
  <c r="N47" i="10" s="1"/>
  <c r="T47" i="10" s="1"/>
  <c r="S47" i="10"/>
  <c r="W47" i="10" s="1"/>
  <c r="X47" i="10" s="1"/>
  <c r="M22" i="10"/>
  <c r="N22" i="10" s="1"/>
  <c r="T22" i="10" s="1"/>
  <c r="S22" i="10"/>
  <c r="W22" i="10" s="1"/>
  <c r="X22" i="10" s="1"/>
  <c r="N46" i="9"/>
  <c r="T46" i="9" s="1"/>
  <c r="M45" i="9"/>
  <c r="S21" i="9"/>
  <c r="W21" i="9" s="1"/>
  <c r="M22" i="9"/>
  <c r="N22" i="9" s="1"/>
  <c r="T22" i="9" s="1"/>
  <c r="S22" i="9"/>
  <c r="W22" i="9" s="1"/>
  <c r="X22" i="9" s="1"/>
  <c r="Y46" i="9"/>
  <c r="X45" i="9"/>
  <c r="S70" i="8"/>
  <c r="W70" i="8" s="1"/>
  <c r="R72" i="8"/>
  <c r="K72" i="8"/>
  <c r="L72" i="8" s="1"/>
  <c r="L71" i="8"/>
  <c r="M22" i="8"/>
  <c r="N22" i="8" s="1"/>
  <c r="T22" i="8" s="1"/>
  <c r="S22" i="8"/>
  <c r="W22" i="8" s="1"/>
  <c r="X22" i="8" s="1"/>
  <c r="X46" i="8"/>
  <c r="Y47" i="8"/>
  <c r="Z47" i="8" s="1"/>
  <c r="S21" i="8"/>
  <c r="W21" i="8" s="1"/>
  <c r="R72" i="7"/>
  <c r="K72" i="7"/>
  <c r="L72" i="7" s="1"/>
  <c r="L71" i="7"/>
  <c r="S21" i="7"/>
  <c r="W21" i="7" s="1"/>
  <c r="S22" i="7"/>
  <c r="W22" i="7" s="1"/>
  <c r="X22" i="7" s="1"/>
  <c r="M22" i="7"/>
  <c r="N22" i="7" s="1"/>
  <c r="T22" i="7" s="1"/>
  <c r="Z46" i="7"/>
  <c r="Y45" i="7"/>
  <c r="X44" i="7"/>
  <c r="N45" i="7"/>
  <c r="T45" i="7" s="1"/>
  <c r="M44" i="7"/>
  <c r="S70" i="7"/>
  <c r="W70" i="7" s="1"/>
  <c r="R72" i="6"/>
  <c r="K72" i="6"/>
  <c r="L72" i="6" s="1"/>
  <c r="L71" i="6"/>
  <c r="M22" i="6"/>
  <c r="N22" i="6" s="1"/>
  <c r="T22" i="6" s="1"/>
  <c r="S22" i="6"/>
  <c r="W22" i="6" s="1"/>
  <c r="X22" i="6" s="1"/>
  <c r="S70" i="6"/>
  <c r="W70" i="6" s="1"/>
  <c r="S21" i="6"/>
  <c r="W21" i="6" s="1"/>
  <c r="Y22" i="5"/>
  <c r="Z22" i="5" s="1"/>
  <c r="X21" i="5"/>
  <c r="R72" i="5"/>
  <c r="K72" i="5"/>
  <c r="L72" i="5" s="1"/>
  <c r="L71" i="5"/>
  <c r="M21" i="5"/>
  <c r="Y47" i="5"/>
  <c r="Z47" i="5" s="1"/>
  <c r="X46" i="5"/>
  <c r="N46" i="5"/>
  <c r="T46" i="5" s="1"/>
  <c r="M45" i="5"/>
  <c r="S70" i="5"/>
  <c r="W70" i="5" s="1"/>
  <c r="M45" i="15" l="1"/>
  <c r="N45" i="15" s="1"/>
  <c r="T45" i="15" s="1"/>
  <c r="N71" i="15"/>
  <c r="T71" i="15" s="1"/>
  <c r="Y46" i="15"/>
  <c r="Z46" i="15" s="1"/>
  <c r="X45" i="15"/>
  <c r="X70" i="15"/>
  <c r="Y71" i="15"/>
  <c r="M21" i="15"/>
  <c r="Y22" i="15"/>
  <c r="Z22" i="15" s="1"/>
  <c r="X21" i="15"/>
  <c r="N70" i="15"/>
  <c r="T70" i="15" s="1"/>
  <c r="M69" i="15"/>
  <c r="N46" i="13"/>
  <c r="T46" i="13" s="1"/>
  <c r="N21" i="11"/>
  <c r="T21" i="11" s="1"/>
  <c r="M72" i="9"/>
  <c r="S72" i="9"/>
  <c r="W72" i="9" s="1"/>
  <c r="X72" i="9" s="1"/>
  <c r="X71" i="13"/>
  <c r="Y72" i="13"/>
  <c r="N72" i="13"/>
  <c r="T72" i="13" s="1"/>
  <c r="M71" i="13"/>
  <c r="N47" i="12"/>
  <c r="T47" i="12" s="1"/>
  <c r="M46" i="12"/>
  <c r="X46" i="12"/>
  <c r="Y47" i="12"/>
  <c r="Z45" i="7"/>
  <c r="S21" i="12"/>
  <c r="W21" i="12" s="1"/>
  <c r="S22" i="12"/>
  <c r="W22" i="12" s="1"/>
  <c r="X22" i="12" s="1"/>
  <c r="M22" i="12"/>
  <c r="N22" i="12" s="1"/>
  <c r="T22" i="12" s="1"/>
  <c r="S46" i="11"/>
  <c r="W46" i="11" s="1"/>
  <c r="S47" i="11"/>
  <c r="W47" i="11" s="1"/>
  <c r="X47" i="11" s="1"/>
  <c r="M47" i="11"/>
  <c r="N47" i="11" s="1"/>
  <c r="T47" i="11" s="1"/>
  <c r="M46" i="10"/>
  <c r="N46" i="10" s="1"/>
  <c r="T46" i="10" s="1"/>
  <c r="M45" i="8"/>
  <c r="N45" i="8" s="1"/>
  <c r="T45" i="8" s="1"/>
  <c r="M21" i="8"/>
  <c r="N21" i="8" s="1"/>
  <c r="T21" i="8" s="1"/>
  <c r="S47" i="6"/>
  <c r="W47" i="6" s="1"/>
  <c r="X47" i="6" s="1"/>
  <c r="M47" i="6"/>
  <c r="N47" i="6" s="1"/>
  <c r="T47" i="6" s="1"/>
  <c r="S46" i="6"/>
  <c r="W46" i="6" s="1"/>
  <c r="N45" i="13"/>
  <c r="T45" i="13" s="1"/>
  <c r="M44" i="13"/>
  <c r="Y46" i="13"/>
  <c r="Z46" i="13" s="1"/>
  <c r="X45" i="13"/>
  <c r="Y21" i="13"/>
  <c r="X20" i="13"/>
  <c r="N21" i="13"/>
  <c r="T21" i="13" s="1"/>
  <c r="M20" i="13"/>
  <c r="S71" i="12"/>
  <c r="W71" i="12" s="1"/>
  <c r="M72" i="12"/>
  <c r="N72" i="12" s="1"/>
  <c r="T72" i="12" s="1"/>
  <c r="S72" i="12"/>
  <c r="W72" i="12" s="1"/>
  <c r="X72" i="12" s="1"/>
  <c r="N20" i="11"/>
  <c r="T20" i="11" s="1"/>
  <c r="M19" i="11"/>
  <c r="S71" i="11"/>
  <c r="W71" i="11" s="1"/>
  <c r="Y21" i="11"/>
  <c r="Z21" i="11" s="1"/>
  <c r="X20" i="11"/>
  <c r="M72" i="11"/>
  <c r="N72" i="11" s="1"/>
  <c r="T72" i="11" s="1"/>
  <c r="S72" i="11"/>
  <c r="W72" i="11" s="1"/>
  <c r="X72" i="11" s="1"/>
  <c r="Y22" i="10"/>
  <c r="Z22" i="10" s="1"/>
  <c r="X21" i="10"/>
  <c r="M21" i="10"/>
  <c r="N71" i="10"/>
  <c r="T71" i="10" s="1"/>
  <c r="M70" i="10"/>
  <c r="Y47" i="10"/>
  <c r="Z47" i="10" s="1"/>
  <c r="X46" i="10"/>
  <c r="M45" i="10"/>
  <c r="X70" i="10"/>
  <c r="Y71" i="10"/>
  <c r="Y45" i="9"/>
  <c r="X44" i="9"/>
  <c r="N45" i="9"/>
  <c r="T45" i="9" s="1"/>
  <c r="M44" i="9"/>
  <c r="M21" i="9"/>
  <c r="Z46" i="9"/>
  <c r="Y22" i="9"/>
  <c r="Z22" i="9" s="1"/>
  <c r="X21" i="9"/>
  <c r="S71" i="8"/>
  <c r="W71" i="8" s="1"/>
  <c r="Y46" i="8"/>
  <c r="Z46" i="8" s="1"/>
  <c r="X45" i="8"/>
  <c r="M72" i="8"/>
  <c r="N72" i="8" s="1"/>
  <c r="T72" i="8" s="1"/>
  <c r="S72" i="8"/>
  <c r="W72" i="8" s="1"/>
  <c r="X72" i="8" s="1"/>
  <c r="Y22" i="8"/>
  <c r="Z22" i="8" s="1"/>
  <c r="X21" i="8"/>
  <c r="S71" i="7"/>
  <c r="W71" i="7" s="1"/>
  <c r="Y44" i="7"/>
  <c r="X43" i="7"/>
  <c r="Y22" i="7"/>
  <c r="Z22" i="7" s="1"/>
  <c r="X21" i="7"/>
  <c r="M72" i="7"/>
  <c r="N72" i="7" s="1"/>
  <c r="T72" i="7" s="1"/>
  <c r="S72" i="7"/>
  <c r="W72" i="7" s="1"/>
  <c r="X72" i="7" s="1"/>
  <c r="N44" i="7"/>
  <c r="T44" i="7" s="1"/>
  <c r="M43" i="7"/>
  <c r="M21" i="7"/>
  <c r="S71" i="6"/>
  <c r="W71" i="6" s="1"/>
  <c r="M72" i="6"/>
  <c r="N72" i="6" s="1"/>
  <c r="T72" i="6" s="1"/>
  <c r="S72" i="6"/>
  <c r="W72" i="6" s="1"/>
  <c r="X72" i="6" s="1"/>
  <c r="M21" i="6"/>
  <c r="Y22" i="6"/>
  <c r="Z22" i="6" s="1"/>
  <c r="X21" i="6"/>
  <c r="M72" i="5"/>
  <c r="N72" i="5" s="1"/>
  <c r="T72" i="5" s="1"/>
  <c r="S72" i="5"/>
  <c r="W72" i="5" s="1"/>
  <c r="X72" i="5" s="1"/>
  <c r="N45" i="5"/>
  <c r="T45" i="5" s="1"/>
  <c r="M44" i="5"/>
  <c r="N21" i="5"/>
  <c r="T21" i="5" s="1"/>
  <c r="M20" i="5"/>
  <c r="X20" i="5"/>
  <c r="Y21" i="5"/>
  <c r="X45" i="5"/>
  <c r="Y46" i="5"/>
  <c r="Z46" i="5" s="1"/>
  <c r="S71" i="5"/>
  <c r="W71" i="5" s="1"/>
  <c r="M44" i="15" l="1"/>
  <c r="Z71" i="15"/>
  <c r="X69" i="15"/>
  <c r="Y70" i="15"/>
  <c r="Z70" i="15" s="1"/>
  <c r="Y21" i="15"/>
  <c r="X20" i="15"/>
  <c r="N21" i="15"/>
  <c r="T21" i="15" s="1"/>
  <c r="M20" i="15"/>
  <c r="Y45" i="15"/>
  <c r="Z45" i="15" s="1"/>
  <c r="X44" i="15"/>
  <c r="N69" i="15"/>
  <c r="T69" i="15" s="1"/>
  <c r="M68" i="15"/>
  <c r="N44" i="15"/>
  <c r="T44" i="15" s="1"/>
  <c r="M43" i="15"/>
  <c r="X71" i="9"/>
  <c r="Y72" i="9"/>
  <c r="N72" i="9"/>
  <c r="T72" i="9" s="1"/>
  <c r="M71" i="9"/>
  <c r="Z45" i="9"/>
  <c r="M44" i="8"/>
  <c r="N44" i="8" s="1"/>
  <c r="T44" i="8" s="1"/>
  <c r="Z47" i="12"/>
  <c r="N71" i="13"/>
  <c r="T71" i="13" s="1"/>
  <c r="M70" i="13"/>
  <c r="Z72" i="13"/>
  <c r="Y71" i="13"/>
  <c r="X70" i="13"/>
  <c r="Y46" i="12"/>
  <c r="X45" i="12"/>
  <c r="M45" i="12"/>
  <c r="N46" i="12"/>
  <c r="T46" i="12" s="1"/>
  <c r="Z21" i="5"/>
  <c r="M20" i="8"/>
  <c r="N20" i="8" s="1"/>
  <c r="T20" i="8" s="1"/>
  <c r="M46" i="6"/>
  <c r="M45" i="6" s="1"/>
  <c r="Z21" i="13"/>
  <c r="X21" i="12"/>
  <c r="Y22" i="12"/>
  <c r="Z22" i="12" s="1"/>
  <c r="M21" i="12"/>
  <c r="Y47" i="11"/>
  <c r="Z47" i="11" s="1"/>
  <c r="X46" i="11"/>
  <c r="M46" i="11"/>
  <c r="Y47" i="6"/>
  <c r="Z47" i="6" s="1"/>
  <c r="X46" i="6"/>
  <c r="M71" i="5"/>
  <c r="N71" i="5" s="1"/>
  <c r="T71" i="5" s="1"/>
  <c r="N44" i="13"/>
  <c r="T44" i="13" s="1"/>
  <c r="M43" i="13"/>
  <c r="Y20" i="13"/>
  <c r="X19" i="13"/>
  <c r="Y45" i="13"/>
  <c r="Z45" i="13" s="1"/>
  <c r="X44" i="13"/>
  <c r="N20" i="13"/>
  <c r="T20" i="13" s="1"/>
  <c r="M19" i="13"/>
  <c r="Y72" i="12"/>
  <c r="Z72" i="12" s="1"/>
  <c r="X71" i="12"/>
  <c r="M71" i="12"/>
  <c r="M71" i="11"/>
  <c r="N19" i="11"/>
  <c r="T19" i="11" s="1"/>
  <c r="M18" i="11"/>
  <c r="Y72" i="11"/>
  <c r="Z72" i="11" s="1"/>
  <c r="X71" i="11"/>
  <c r="Y20" i="11"/>
  <c r="Z20" i="11" s="1"/>
  <c r="X19" i="11"/>
  <c r="X45" i="10"/>
  <c r="Y46" i="10"/>
  <c r="Z46" i="10" s="1"/>
  <c r="Y21" i="10"/>
  <c r="X20" i="10"/>
  <c r="N21" i="10"/>
  <c r="T21" i="10" s="1"/>
  <c r="M20" i="10"/>
  <c r="X69" i="10"/>
  <c r="Y70" i="10"/>
  <c r="N45" i="10"/>
  <c r="T45" i="10" s="1"/>
  <c r="M44" i="10"/>
  <c r="N70" i="10"/>
  <c r="T70" i="10" s="1"/>
  <c r="M69" i="10"/>
  <c r="Z71" i="10"/>
  <c r="Y21" i="9"/>
  <c r="X20" i="9"/>
  <c r="N21" i="9"/>
  <c r="T21" i="9" s="1"/>
  <c r="M20" i="9"/>
  <c r="N44" i="9"/>
  <c r="T44" i="9" s="1"/>
  <c r="M43" i="9"/>
  <c r="Y44" i="9"/>
  <c r="X43" i="9"/>
  <c r="Y45" i="8"/>
  <c r="Z45" i="8" s="1"/>
  <c r="X44" i="8"/>
  <c r="M71" i="8"/>
  <c r="M43" i="8"/>
  <c r="Y21" i="8"/>
  <c r="Z21" i="8" s="1"/>
  <c r="X20" i="8"/>
  <c r="Y72" i="8"/>
  <c r="Z72" i="8" s="1"/>
  <c r="X71" i="8"/>
  <c r="N21" i="7"/>
  <c r="T21" i="7" s="1"/>
  <c r="M20" i="7"/>
  <c r="N43" i="7"/>
  <c r="T43" i="7" s="1"/>
  <c r="M42" i="7"/>
  <c r="Y21" i="7"/>
  <c r="X20" i="7"/>
  <c r="Z44" i="7"/>
  <c r="M71" i="7"/>
  <c r="Y72" i="7"/>
  <c r="Z72" i="7" s="1"/>
  <c r="X71" i="7"/>
  <c r="Y43" i="7"/>
  <c r="X42" i="7"/>
  <c r="Y72" i="6"/>
  <c r="Z72" i="6" s="1"/>
  <c r="X71" i="6"/>
  <c r="X20" i="6"/>
  <c r="Y21" i="6"/>
  <c r="N21" i="6"/>
  <c r="T21" i="6" s="1"/>
  <c r="M20" i="6"/>
  <c r="M71" i="6"/>
  <c r="X19" i="5"/>
  <c r="Y20" i="5"/>
  <c r="N44" i="5"/>
  <c r="T44" i="5" s="1"/>
  <c r="M43" i="5"/>
  <c r="M70" i="5"/>
  <c r="X44" i="5"/>
  <c r="Y45" i="5"/>
  <c r="Z45" i="5" s="1"/>
  <c r="N20" i="5"/>
  <c r="T20" i="5" s="1"/>
  <c r="M19" i="5"/>
  <c r="Y72" i="5"/>
  <c r="Z72" i="5" s="1"/>
  <c r="X71" i="5"/>
  <c r="Z21" i="15" l="1"/>
  <c r="N68" i="15"/>
  <c r="T68" i="15" s="1"/>
  <c r="M67" i="15"/>
  <c r="N20" i="15"/>
  <c r="T20" i="15" s="1"/>
  <c r="M19" i="15"/>
  <c r="X68" i="15"/>
  <c r="Y69" i="15"/>
  <c r="Z69" i="15" s="1"/>
  <c r="N43" i="15"/>
  <c r="T43" i="15" s="1"/>
  <c r="M42" i="15"/>
  <c r="Y44" i="15"/>
  <c r="Z44" i="15" s="1"/>
  <c r="X43" i="15"/>
  <c r="X19" i="15"/>
  <c r="Y20" i="15"/>
  <c r="Z72" i="9"/>
  <c r="N46" i="6"/>
  <c r="T46" i="6" s="1"/>
  <c r="N71" i="9"/>
  <c r="T71" i="9" s="1"/>
  <c r="M70" i="9"/>
  <c r="Y71" i="9"/>
  <c r="X70" i="9"/>
  <c r="Z71" i="13"/>
  <c r="N70" i="13"/>
  <c r="T70" i="13" s="1"/>
  <c r="M69" i="13"/>
  <c r="M19" i="8"/>
  <c r="M18" i="8" s="1"/>
  <c r="Z46" i="12"/>
  <c r="X69" i="13"/>
  <c r="Y70" i="13"/>
  <c r="Z21" i="10"/>
  <c r="M44" i="12"/>
  <c r="N45" i="12"/>
  <c r="T45" i="12" s="1"/>
  <c r="X44" i="12"/>
  <c r="Y45" i="12"/>
  <c r="Z20" i="13"/>
  <c r="N21" i="12"/>
  <c r="T21" i="12" s="1"/>
  <c r="M20" i="12"/>
  <c r="Y21" i="12"/>
  <c r="X20" i="12"/>
  <c r="N46" i="11"/>
  <c r="T46" i="11" s="1"/>
  <c r="M45" i="11"/>
  <c r="X45" i="11"/>
  <c r="Y46" i="11"/>
  <c r="N45" i="6"/>
  <c r="T45" i="6" s="1"/>
  <c r="M44" i="6"/>
  <c r="Y46" i="6"/>
  <c r="Z46" i="6" s="1"/>
  <c r="X45" i="6"/>
  <c r="Z21" i="6"/>
  <c r="Z20" i="5"/>
  <c r="Y44" i="13"/>
  <c r="Z44" i="13" s="1"/>
  <c r="X43" i="13"/>
  <c r="N19" i="13"/>
  <c r="T19" i="13" s="1"/>
  <c r="M18" i="13"/>
  <c r="Y19" i="13"/>
  <c r="X18" i="13"/>
  <c r="N43" i="13"/>
  <c r="T43" i="13" s="1"/>
  <c r="M42" i="13"/>
  <c r="X70" i="12"/>
  <c r="Y71" i="12"/>
  <c r="N71" i="12"/>
  <c r="T71" i="12" s="1"/>
  <c r="M70" i="12"/>
  <c r="X70" i="11"/>
  <c r="Y71" i="11"/>
  <c r="N71" i="11"/>
  <c r="T71" i="11" s="1"/>
  <c r="M70" i="11"/>
  <c r="Y19" i="11"/>
  <c r="Z19" i="11" s="1"/>
  <c r="X18" i="11"/>
  <c r="N18" i="11"/>
  <c r="T18" i="11" s="1"/>
  <c r="M17" i="11"/>
  <c r="N69" i="10"/>
  <c r="T69" i="10" s="1"/>
  <c r="M68" i="10"/>
  <c r="Y20" i="10"/>
  <c r="X19" i="10"/>
  <c r="Z70" i="10"/>
  <c r="X68" i="10"/>
  <c r="Y69" i="10"/>
  <c r="N44" i="10"/>
  <c r="T44" i="10" s="1"/>
  <c r="M43" i="10"/>
  <c r="N20" i="10"/>
  <c r="T20" i="10" s="1"/>
  <c r="M19" i="10"/>
  <c r="X44" i="10"/>
  <c r="Y45" i="10"/>
  <c r="Z45" i="10" s="1"/>
  <c r="Z44" i="9"/>
  <c r="Z21" i="9"/>
  <c r="Y43" i="9"/>
  <c r="X42" i="9"/>
  <c r="Y20" i="9"/>
  <c r="X19" i="9"/>
  <c r="N43" i="9"/>
  <c r="T43" i="9" s="1"/>
  <c r="M42" i="9"/>
  <c r="N20" i="9"/>
  <c r="T20" i="9" s="1"/>
  <c r="M19" i="9"/>
  <c r="Y20" i="8"/>
  <c r="Z20" i="8" s="1"/>
  <c r="X19" i="8"/>
  <c r="N71" i="8"/>
  <c r="T71" i="8" s="1"/>
  <c r="M70" i="8"/>
  <c r="X70" i="8"/>
  <c r="Y71" i="8"/>
  <c r="N43" i="8"/>
  <c r="T43" i="8" s="1"/>
  <c r="M42" i="8"/>
  <c r="X43" i="8"/>
  <c r="Y44" i="8"/>
  <c r="Z44" i="8" s="1"/>
  <c r="Z43" i="7"/>
  <c r="Y20" i="7"/>
  <c r="X19" i="7"/>
  <c r="N20" i="7"/>
  <c r="T20" i="7" s="1"/>
  <c r="M19" i="7"/>
  <c r="X70" i="7"/>
  <c r="Y71" i="7"/>
  <c r="Y42" i="7"/>
  <c r="X41" i="7"/>
  <c r="N71" i="7"/>
  <c r="T71" i="7" s="1"/>
  <c r="M70" i="7"/>
  <c r="N42" i="7"/>
  <c r="T42" i="7" s="1"/>
  <c r="M41" i="7"/>
  <c r="Z21" i="7"/>
  <c r="N71" i="6"/>
  <c r="T71" i="6" s="1"/>
  <c r="M70" i="6"/>
  <c r="N20" i="6"/>
  <c r="T20" i="6" s="1"/>
  <c r="M19" i="6"/>
  <c r="X19" i="6"/>
  <c r="Y20" i="6"/>
  <c r="X70" i="6"/>
  <c r="Y71" i="6"/>
  <c r="Y44" i="5"/>
  <c r="X43" i="5"/>
  <c r="N43" i="5"/>
  <c r="T43" i="5" s="1"/>
  <c r="M42" i="5"/>
  <c r="X70" i="5"/>
  <c r="Y71" i="5"/>
  <c r="Z71" i="5" s="1"/>
  <c r="N19" i="5"/>
  <c r="T19" i="5" s="1"/>
  <c r="M18" i="5"/>
  <c r="Z44" i="5"/>
  <c r="N70" i="5"/>
  <c r="T70" i="5" s="1"/>
  <c r="M69" i="5"/>
  <c r="Y19" i="5"/>
  <c r="X18" i="5"/>
  <c r="Z20" i="15" l="1"/>
  <c r="X18" i="15"/>
  <c r="Y19" i="15"/>
  <c r="N19" i="15"/>
  <c r="T19" i="15" s="1"/>
  <c r="M18" i="15"/>
  <c r="Y43" i="15"/>
  <c r="Z43" i="15" s="1"/>
  <c r="X42" i="15"/>
  <c r="N67" i="15"/>
  <c r="T67" i="15" s="1"/>
  <c r="M66" i="15"/>
  <c r="N42" i="15"/>
  <c r="T42" i="15" s="1"/>
  <c r="M41" i="15"/>
  <c r="X67" i="15"/>
  <c r="Y68" i="15"/>
  <c r="Z68" i="15" s="1"/>
  <c r="X69" i="9"/>
  <c r="Y70" i="9"/>
  <c r="Z71" i="9"/>
  <c r="N70" i="9"/>
  <c r="T70" i="9" s="1"/>
  <c r="M69" i="9"/>
  <c r="Z42" i="7"/>
  <c r="N19" i="8"/>
  <c r="T19" i="8" s="1"/>
  <c r="Z45" i="12"/>
  <c r="N69" i="13"/>
  <c r="T69" i="13" s="1"/>
  <c r="M68" i="13"/>
  <c r="X68" i="13"/>
  <c r="Y69" i="13"/>
  <c r="Z70" i="13"/>
  <c r="Z71" i="8"/>
  <c r="X43" i="12"/>
  <c r="Y44" i="12"/>
  <c r="Z46" i="11"/>
  <c r="N44" i="12"/>
  <c r="T44" i="12" s="1"/>
  <c r="M43" i="12"/>
  <c r="Z20" i="10"/>
  <c r="N20" i="12"/>
  <c r="T20" i="12" s="1"/>
  <c r="M19" i="12"/>
  <c r="Y20" i="12"/>
  <c r="X19" i="12"/>
  <c r="Z21" i="12"/>
  <c r="X44" i="11"/>
  <c r="Y45" i="11"/>
  <c r="N45" i="11"/>
  <c r="T45" i="11" s="1"/>
  <c r="M44" i="11"/>
  <c r="Z43" i="9"/>
  <c r="Z20" i="7"/>
  <c r="N44" i="6"/>
  <c r="T44" i="6" s="1"/>
  <c r="M43" i="6"/>
  <c r="Y45" i="6"/>
  <c r="Z45" i="6" s="1"/>
  <c r="X44" i="6"/>
  <c r="Z20" i="6"/>
  <c r="Z19" i="5"/>
  <c r="Y18" i="13"/>
  <c r="X17" i="13"/>
  <c r="Y43" i="13"/>
  <c r="Z43" i="13" s="1"/>
  <c r="X42" i="13"/>
  <c r="N18" i="13"/>
  <c r="T18" i="13" s="1"/>
  <c r="M17" i="13"/>
  <c r="N42" i="13"/>
  <c r="T42" i="13" s="1"/>
  <c r="M41" i="13"/>
  <c r="Z19" i="13"/>
  <c r="X69" i="12"/>
  <c r="Y70" i="12"/>
  <c r="N70" i="12"/>
  <c r="T70" i="12" s="1"/>
  <c r="M69" i="12"/>
  <c r="Z71" i="12"/>
  <c r="N17" i="11"/>
  <c r="T17" i="11" s="1"/>
  <c r="M16" i="11"/>
  <c r="X69" i="11"/>
  <c r="Y70" i="11"/>
  <c r="N70" i="11"/>
  <c r="T70" i="11" s="1"/>
  <c r="M69" i="11"/>
  <c r="Y18" i="11"/>
  <c r="Z18" i="11" s="1"/>
  <c r="X17" i="11"/>
  <c r="Z71" i="11"/>
  <c r="Y19" i="10"/>
  <c r="X18" i="10"/>
  <c r="N19" i="10"/>
  <c r="T19" i="10" s="1"/>
  <c r="M18" i="10"/>
  <c r="X67" i="10"/>
  <c r="Y68" i="10"/>
  <c r="N68" i="10"/>
  <c r="T68" i="10" s="1"/>
  <c r="M67" i="10"/>
  <c r="X43" i="10"/>
  <c r="Y44" i="10"/>
  <c r="Z44" i="10" s="1"/>
  <c r="N43" i="10"/>
  <c r="T43" i="10" s="1"/>
  <c r="M42" i="10"/>
  <c r="Z69" i="10"/>
  <c r="N19" i="9"/>
  <c r="T19" i="9" s="1"/>
  <c r="M18" i="9"/>
  <c r="Y42" i="9"/>
  <c r="X41" i="9"/>
  <c r="Z20" i="9"/>
  <c r="N42" i="9"/>
  <c r="T42" i="9" s="1"/>
  <c r="M41" i="9"/>
  <c r="Y19" i="9"/>
  <c r="X18" i="9"/>
  <c r="N18" i="8"/>
  <c r="T18" i="8" s="1"/>
  <c r="M17" i="8"/>
  <c r="X42" i="8"/>
  <c r="Y43" i="8"/>
  <c r="Z43" i="8" s="1"/>
  <c r="X69" i="8"/>
  <c r="Y70" i="8"/>
  <c r="Y19" i="8"/>
  <c r="X18" i="8"/>
  <c r="N42" i="8"/>
  <c r="T42" i="8" s="1"/>
  <c r="M41" i="8"/>
  <c r="N70" i="8"/>
  <c r="T70" i="8" s="1"/>
  <c r="M69" i="8"/>
  <c r="N70" i="7"/>
  <c r="T70" i="7" s="1"/>
  <c r="M69" i="7"/>
  <c r="X18" i="7"/>
  <c r="Y19" i="7"/>
  <c r="Z71" i="7"/>
  <c r="X69" i="7"/>
  <c r="Y70" i="7"/>
  <c r="N41" i="7"/>
  <c r="T41" i="7" s="1"/>
  <c r="M40" i="7"/>
  <c r="Y41" i="7"/>
  <c r="X40" i="7"/>
  <c r="N19" i="7"/>
  <c r="T19" i="7" s="1"/>
  <c r="Z19" i="7" s="1"/>
  <c r="M18" i="7"/>
  <c r="N19" i="6"/>
  <c r="T19" i="6" s="1"/>
  <c r="M18" i="6"/>
  <c r="Y19" i="6"/>
  <c r="X18" i="6"/>
  <c r="N70" i="6"/>
  <c r="T70" i="6" s="1"/>
  <c r="M69" i="6"/>
  <c r="X69" i="6"/>
  <c r="Y70" i="6"/>
  <c r="Z71" i="6"/>
  <c r="N18" i="5"/>
  <c r="T18" i="5" s="1"/>
  <c r="M17" i="5"/>
  <c r="N42" i="5"/>
  <c r="T42" i="5" s="1"/>
  <c r="M41" i="5"/>
  <c r="N69" i="5"/>
  <c r="T69" i="5" s="1"/>
  <c r="M68" i="5"/>
  <c r="X42" i="5"/>
  <c r="Y43" i="5"/>
  <c r="Z43" i="5" s="1"/>
  <c r="Y18" i="5"/>
  <c r="X17" i="5"/>
  <c r="X69" i="5"/>
  <c r="Y70" i="5"/>
  <c r="Z70" i="5" s="1"/>
  <c r="N41" i="15" l="1"/>
  <c r="T41" i="15" s="1"/>
  <c r="M40" i="15"/>
  <c r="Y42" i="15"/>
  <c r="Z42" i="15" s="1"/>
  <c r="X41" i="15"/>
  <c r="N66" i="15"/>
  <c r="T66" i="15" s="1"/>
  <c r="M65" i="15"/>
  <c r="N18" i="15"/>
  <c r="T18" i="15" s="1"/>
  <c r="M17" i="15"/>
  <c r="Y18" i="15"/>
  <c r="X17" i="15"/>
  <c r="X66" i="15"/>
  <c r="Y67" i="15"/>
  <c r="Z67" i="15" s="1"/>
  <c r="Z19" i="15"/>
  <c r="Z19" i="8"/>
  <c r="Z70" i="9"/>
  <c r="M68" i="9"/>
  <c r="N69" i="9"/>
  <c r="T69" i="9" s="1"/>
  <c r="X68" i="9"/>
  <c r="Y69" i="9"/>
  <c r="Z42" i="9"/>
  <c r="Y68" i="13"/>
  <c r="X67" i="13"/>
  <c r="N68" i="13"/>
  <c r="T68" i="13" s="1"/>
  <c r="M67" i="13"/>
  <c r="Z69" i="13"/>
  <c r="M42" i="12"/>
  <c r="N43" i="12"/>
  <c r="T43" i="12" s="1"/>
  <c r="X42" i="12"/>
  <c r="Y43" i="12"/>
  <c r="Z44" i="12"/>
  <c r="Z18" i="13"/>
  <c r="Z70" i="12"/>
  <c r="N19" i="12"/>
  <c r="T19" i="12" s="1"/>
  <c r="M18" i="12"/>
  <c r="Y19" i="12"/>
  <c r="X18" i="12"/>
  <c r="Z20" i="12"/>
  <c r="N44" i="11"/>
  <c r="T44" i="11" s="1"/>
  <c r="M43" i="11"/>
  <c r="Z45" i="11"/>
  <c r="Y44" i="11"/>
  <c r="X43" i="11"/>
  <c r="Z68" i="10"/>
  <c r="Z41" i="7"/>
  <c r="X43" i="6"/>
  <c r="Y44" i="6"/>
  <c r="Z44" i="6" s="1"/>
  <c r="N43" i="6"/>
  <c r="T43" i="6" s="1"/>
  <c r="M42" i="6"/>
  <c r="Z70" i="6"/>
  <c r="Z19" i="6"/>
  <c r="Z18" i="5"/>
  <c r="Y42" i="13"/>
  <c r="Z42" i="13" s="1"/>
  <c r="X41" i="13"/>
  <c r="Y17" i="13"/>
  <c r="X16" i="13"/>
  <c r="N41" i="13"/>
  <c r="T41" i="13" s="1"/>
  <c r="M40" i="13"/>
  <c r="N17" i="13"/>
  <c r="T17" i="13" s="1"/>
  <c r="M16" i="13"/>
  <c r="X68" i="12"/>
  <c r="Y69" i="12"/>
  <c r="N69" i="12"/>
  <c r="T69" i="12" s="1"/>
  <c r="M68" i="12"/>
  <c r="X68" i="11"/>
  <c r="Y69" i="11"/>
  <c r="N16" i="11"/>
  <c r="T16" i="11" s="1"/>
  <c r="M15" i="11"/>
  <c r="N69" i="11"/>
  <c r="T69" i="11" s="1"/>
  <c r="M68" i="11"/>
  <c r="Z70" i="11"/>
  <c r="Y17" i="11"/>
  <c r="Z17" i="11" s="1"/>
  <c r="X16" i="11"/>
  <c r="Z19" i="10"/>
  <c r="Y18" i="10"/>
  <c r="X17" i="10"/>
  <c r="X66" i="10"/>
  <c r="Y67" i="10"/>
  <c r="Y43" i="10"/>
  <c r="Z43" i="10" s="1"/>
  <c r="X42" i="10"/>
  <c r="N42" i="10"/>
  <c r="T42" i="10" s="1"/>
  <c r="M41" i="10"/>
  <c r="N67" i="10"/>
  <c r="T67" i="10" s="1"/>
  <c r="M66" i="10"/>
  <c r="N18" i="10"/>
  <c r="T18" i="10" s="1"/>
  <c r="M17" i="10"/>
  <c r="Y18" i="9"/>
  <c r="X17" i="9"/>
  <c r="N41" i="9"/>
  <c r="T41" i="9" s="1"/>
  <c r="M40" i="9"/>
  <c r="Y41" i="9"/>
  <c r="X40" i="9"/>
  <c r="N18" i="9"/>
  <c r="T18" i="9" s="1"/>
  <c r="Z18" i="9" s="1"/>
  <c r="M17" i="9"/>
  <c r="Z19" i="9"/>
  <c r="N69" i="8"/>
  <c r="T69" i="8" s="1"/>
  <c r="M68" i="8"/>
  <c r="N41" i="8"/>
  <c r="T41" i="8" s="1"/>
  <c r="M40" i="8"/>
  <c r="X41" i="8"/>
  <c r="Y42" i="8"/>
  <c r="Z42" i="8" s="1"/>
  <c r="N17" i="8"/>
  <c r="T17" i="8" s="1"/>
  <c r="M16" i="8"/>
  <c r="X68" i="8"/>
  <c r="Y69" i="8"/>
  <c r="Z70" i="8"/>
  <c r="Y18" i="8"/>
  <c r="Z18" i="8" s="1"/>
  <c r="X17" i="8"/>
  <c r="X17" i="7"/>
  <c r="Y18" i="7"/>
  <c r="Y40" i="7"/>
  <c r="X39" i="7"/>
  <c r="X68" i="7"/>
  <c r="Y69" i="7"/>
  <c r="N69" i="7"/>
  <c r="T69" i="7" s="1"/>
  <c r="M68" i="7"/>
  <c r="N18" i="7"/>
  <c r="T18" i="7" s="1"/>
  <c r="M17" i="7"/>
  <c r="N40" i="7"/>
  <c r="T40" i="7" s="1"/>
  <c r="Z40" i="7" s="1"/>
  <c r="M39" i="7"/>
  <c r="Z70" i="7"/>
  <c r="N69" i="6"/>
  <c r="T69" i="6" s="1"/>
  <c r="M68" i="6"/>
  <c r="N18" i="6"/>
  <c r="T18" i="6" s="1"/>
  <c r="M17" i="6"/>
  <c r="Y18" i="6"/>
  <c r="X17" i="6"/>
  <c r="X68" i="6"/>
  <c r="Y69" i="6"/>
  <c r="X41" i="5"/>
  <c r="Y42" i="5"/>
  <c r="Z42" i="5" s="1"/>
  <c r="Y17" i="5"/>
  <c r="X16" i="5"/>
  <c r="X68" i="5"/>
  <c r="Y69" i="5"/>
  <c r="Z69" i="5" s="1"/>
  <c r="N41" i="5"/>
  <c r="T41" i="5" s="1"/>
  <c r="M40" i="5"/>
  <c r="N68" i="5"/>
  <c r="T68" i="5" s="1"/>
  <c r="M67" i="5"/>
  <c r="N17" i="5"/>
  <c r="T17" i="5" s="1"/>
  <c r="M16" i="5"/>
  <c r="X65" i="15" l="1"/>
  <c r="Y66" i="15"/>
  <c r="Z66" i="15" s="1"/>
  <c r="Z18" i="15"/>
  <c r="Y41" i="15"/>
  <c r="Z41" i="15" s="1"/>
  <c r="X40" i="15"/>
  <c r="Y17" i="15"/>
  <c r="X16" i="15"/>
  <c r="N65" i="15"/>
  <c r="T65" i="15" s="1"/>
  <c r="M64" i="15"/>
  <c r="N40" i="15"/>
  <c r="T40" i="15" s="1"/>
  <c r="M39" i="15"/>
  <c r="N17" i="15"/>
  <c r="T17" i="15" s="1"/>
  <c r="M16" i="15"/>
  <c r="Z69" i="9"/>
  <c r="X67" i="9"/>
  <c r="Y68" i="9"/>
  <c r="N68" i="9"/>
  <c r="T68" i="9" s="1"/>
  <c r="M67" i="9"/>
  <c r="Z68" i="13"/>
  <c r="N67" i="13"/>
  <c r="T67" i="13" s="1"/>
  <c r="M66" i="13"/>
  <c r="Z17" i="5"/>
  <c r="X66" i="13"/>
  <c r="Y67" i="13"/>
  <c r="Z41" i="9"/>
  <c r="X41" i="12"/>
  <c r="Y42" i="12"/>
  <c r="Z43" i="12"/>
  <c r="N42" i="12"/>
  <c r="T42" i="12" s="1"/>
  <c r="M41" i="12"/>
  <c r="Z17" i="13"/>
  <c r="Z19" i="12"/>
  <c r="Z44" i="11"/>
  <c r="Z69" i="12"/>
  <c r="N18" i="12"/>
  <c r="T18" i="12" s="1"/>
  <c r="M17" i="12"/>
  <c r="Y18" i="12"/>
  <c r="X17" i="12"/>
  <c r="N43" i="11"/>
  <c r="T43" i="11" s="1"/>
  <c r="M42" i="11"/>
  <c r="Y43" i="11"/>
  <c r="X42" i="11"/>
  <c r="M41" i="6"/>
  <c r="N42" i="6"/>
  <c r="T42" i="6" s="1"/>
  <c r="X42" i="6"/>
  <c r="Y43" i="6"/>
  <c r="Z43" i="6" s="1"/>
  <c r="Y41" i="13"/>
  <c r="Z41" i="13" s="1"/>
  <c r="X40" i="13"/>
  <c r="Y16" i="13"/>
  <c r="X15" i="13"/>
  <c r="N40" i="13"/>
  <c r="T40" i="13" s="1"/>
  <c r="M39" i="13"/>
  <c r="N16" i="13"/>
  <c r="T16" i="13" s="1"/>
  <c r="M15" i="13"/>
  <c r="N68" i="12"/>
  <c r="T68" i="12" s="1"/>
  <c r="M67" i="12"/>
  <c r="X67" i="12"/>
  <c r="Y68" i="12"/>
  <c r="N15" i="11"/>
  <c r="T15" i="11" s="1"/>
  <c r="M14" i="11"/>
  <c r="Y16" i="11"/>
  <c r="Z16" i="11" s="1"/>
  <c r="X15" i="11"/>
  <c r="N68" i="11"/>
  <c r="T68" i="11" s="1"/>
  <c r="M67" i="11"/>
  <c r="Z69" i="11"/>
  <c r="X67" i="11"/>
  <c r="Y68" i="11"/>
  <c r="N66" i="10"/>
  <c r="T66" i="10" s="1"/>
  <c r="M65" i="10"/>
  <c r="Y42" i="10"/>
  <c r="Z42" i="10" s="1"/>
  <c r="X41" i="10"/>
  <c r="Z67" i="10"/>
  <c r="Y17" i="10"/>
  <c r="X16" i="10"/>
  <c r="N17" i="10"/>
  <c r="T17" i="10" s="1"/>
  <c r="M16" i="10"/>
  <c r="N41" i="10"/>
  <c r="T41" i="10" s="1"/>
  <c r="M40" i="10"/>
  <c r="Z18" i="10"/>
  <c r="X65" i="10"/>
  <c r="Y66" i="10"/>
  <c r="Y17" i="9"/>
  <c r="X16" i="9"/>
  <c r="Y40" i="9"/>
  <c r="X39" i="9"/>
  <c r="N17" i="9"/>
  <c r="T17" i="9" s="1"/>
  <c r="M16" i="9"/>
  <c r="N40" i="9"/>
  <c r="T40" i="9" s="1"/>
  <c r="M39" i="9"/>
  <c r="N40" i="8"/>
  <c r="T40" i="8" s="1"/>
  <c r="M39" i="8"/>
  <c r="X67" i="8"/>
  <c r="Y68" i="8"/>
  <c r="N68" i="8"/>
  <c r="T68" i="8" s="1"/>
  <c r="M67" i="8"/>
  <c r="Y17" i="8"/>
  <c r="Z17" i="8" s="1"/>
  <c r="X16" i="8"/>
  <c r="N16" i="8"/>
  <c r="T16" i="8" s="1"/>
  <c r="M15" i="8"/>
  <c r="X40" i="8"/>
  <c r="Y41" i="8"/>
  <c r="Z41" i="8" s="1"/>
  <c r="Z69" i="8"/>
  <c r="N39" i="7"/>
  <c r="T39" i="7" s="1"/>
  <c r="M38" i="7"/>
  <c r="N68" i="7"/>
  <c r="T68" i="7" s="1"/>
  <c r="M67" i="7"/>
  <c r="Y39" i="7"/>
  <c r="X38" i="7"/>
  <c r="Z69" i="7"/>
  <c r="N17" i="7"/>
  <c r="T17" i="7" s="1"/>
  <c r="M16" i="7"/>
  <c r="Z18" i="7"/>
  <c r="X67" i="7"/>
  <c r="Y68" i="7"/>
  <c r="Y17" i="7"/>
  <c r="X16" i="7"/>
  <c r="Y17" i="6"/>
  <c r="X16" i="6"/>
  <c r="N17" i="6"/>
  <c r="T17" i="6" s="1"/>
  <c r="M16" i="6"/>
  <c r="X67" i="6"/>
  <c r="Y68" i="6"/>
  <c r="Z18" i="6"/>
  <c r="N68" i="6"/>
  <c r="T68" i="6" s="1"/>
  <c r="M67" i="6"/>
  <c r="Z69" i="6"/>
  <c r="N67" i="5"/>
  <c r="T67" i="5" s="1"/>
  <c r="M66" i="5"/>
  <c r="X67" i="5"/>
  <c r="Y68" i="5"/>
  <c r="Z68" i="5" s="1"/>
  <c r="N16" i="5"/>
  <c r="T16" i="5" s="1"/>
  <c r="M15" i="5"/>
  <c r="N40" i="5"/>
  <c r="T40" i="5" s="1"/>
  <c r="M39" i="5"/>
  <c r="Y16" i="5"/>
  <c r="X15" i="5"/>
  <c r="Y41" i="5"/>
  <c r="Z41" i="5" s="1"/>
  <c r="X40" i="5"/>
  <c r="Z17" i="15" l="1"/>
  <c r="N39" i="15"/>
  <c r="T39" i="15" s="1"/>
  <c r="M38" i="15"/>
  <c r="X15" i="15"/>
  <c r="Y16" i="15"/>
  <c r="N16" i="15"/>
  <c r="T16" i="15" s="1"/>
  <c r="M15" i="15"/>
  <c r="N64" i="15"/>
  <c r="T64" i="15" s="1"/>
  <c r="M63" i="15"/>
  <c r="X39" i="15"/>
  <c r="Y40" i="15"/>
  <c r="Z40" i="15" s="1"/>
  <c r="X64" i="15"/>
  <c r="Y65" i="15"/>
  <c r="Z65" i="15" s="1"/>
  <c r="N67" i="9"/>
  <c r="T67" i="9" s="1"/>
  <c r="M66" i="9"/>
  <c r="Z68" i="9"/>
  <c r="Y67" i="9"/>
  <c r="X66" i="9"/>
  <c r="X65" i="13"/>
  <c r="Y66" i="13"/>
  <c r="N66" i="13"/>
  <c r="T66" i="13" s="1"/>
  <c r="M65" i="13"/>
  <c r="Z67" i="13"/>
  <c r="Z68" i="8"/>
  <c r="N41" i="12"/>
  <c r="T41" i="12" s="1"/>
  <c r="M40" i="12"/>
  <c r="X40" i="12"/>
  <c r="Y41" i="12"/>
  <c r="Z16" i="13"/>
  <c r="Z42" i="12"/>
  <c r="Z18" i="12"/>
  <c r="Z66" i="10"/>
  <c r="Z17" i="7"/>
  <c r="Y17" i="12"/>
  <c r="X16" i="12"/>
  <c r="N17" i="12"/>
  <c r="T17" i="12" s="1"/>
  <c r="M16" i="12"/>
  <c r="Y42" i="11"/>
  <c r="X41" i="11"/>
  <c r="N42" i="11"/>
  <c r="T42" i="11" s="1"/>
  <c r="M41" i="11"/>
  <c r="Z43" i="11"/>
  <c r="Z68" i="11"/>
  <c r="Z68" i="7"/>
  <c r="Z68" i="6"/>
  <c r="X41" i="6"/>
  <c r="Y42" i="6"/>
  <c r="Z42" i="6" s="1"/>
  <c r="M40" i="6"/>
  <c r="N41" i="6"/>
  <c r="T41" i="6" s="1"/>
  <c r="Y40" i="13"/>
  <c r="Z40" i="13" s="1"/>
  <c r="X39" i="13"/>
  <c r="N39" i="13"/>
  <c r="T39" i="13" s="1"/>
  <c r="M38" i="13"/>
  <c r="Y15" i="13"/>
  <c r="X14" i="13"/>
  <c r="N15" i="13"/>
  <c r="T15" i="13" s="1"/>
  <c r="M14" i="13"/>
  <c r="X66" i="12"/>
  <c r="Y67" i="12"/>
  <c r="N67" i="12"/>
  <c r="T67" i="12" s="1"/>
  <c r="M66" i="12"/>
  <c r="Z68" i="12"/>
  <c r="N14" i="11"/>
  <c r="T14" i="11" s="1"/>
  <c r="M13" i="11"/>
  <c r="Y15" i="11"/>
  <c r="Z15" i="11" s="1"/>
  <c r="X14" i="11"/>
  <c r="N67" i="11"/>
  <c r="T67" i="11" s="1"/>
  <c r="M66" i="11"/>
  <c r="X66" i="11"/>
  <c r="Y67" i="11"/>
  <c r="Z17" i="10"/>
  <c r="Y41" i="10"/>
  <c r="X40" i="10"/>
  <c r="X64" i="10"/>
  <c r="Y65" i="10"/>
  <c r="N40" i="10"/>
  <c r="T40" i="10" s="1"/>
  <c r="M39" i="10"/>
  <c r="Y16" i="10"/>
  <c r="X15" i="10"/>
  <c r="Z41" i="10"/>
  <c r="N65" i="10"/>
  <c r="T65" i="10" s="1"/>
  <c r="M64" i="10"/>
  <c r="N16" i="10"/>
  <c r="T16" i="10" s="1"/>
  <c r="M15" i="10"/>
  <c r="N39" i="9"/>
  <c r="T39" i="9" s="1"/>
  <c r="M38" i="9"/>
  <c r="Z40" i="9"/>
  <c r="Z17" i="9"/>
  <c r="N16" i="9"/>
  <c r="T16" i="9" s="1"/>
  <c r="M15" i="9"/>
  <c r="Y39" i="9"/>
  <c r="X38" i="9"/>
  <c r="Y16" i="9"/>
  <c r="X15" i="9"/>
  <c r="Y16" i="8"/>
  <c r="Z16" i="8" s="1"/>
  <c r="X15" i="8"/>
  <c r="N15" i="8"/>
  <c r="T15" i="8" s="1"/>
  <c r="M14" i="8"/>
  <c r="X66" i="8"/>
  <c r="Y67" i="8"/>
  <c r="N67" i="8"/>
  <c r="T67" i="8" s="1"/>
  <c r="M66" i="8"/>
  <c r="N39" i="8"/>
  <c r="T39" i="8" s="1"/>
  <c r="M38" i="8"/>
  <c r="X39" i="8"/>
  <c r="Y40" i="8"/>
  <c r="Z40" i="8" s="1"/>
  <c r="N67" i="7"/>
  <c r="T67" i="7" s="1"/>
  <c r="M66" i="7"/>
  <c r="X66" i="7"/>
  <c r="Y67" i="7"/>
  <c r="Y16" i="7"/>
  <c r="X15" i="7"/>
  <c r="Y38" i="7"/>
  <c r="X37" i="7"/>
  <c r="N38" i="7"/>
  <c r="T38" i="7" s="1"/>
  <c r="M37" i="7"/>
  <c r="N16" i="7"/>
  <c r="T16" i="7" s="1"/>
  <c r="M15" i="7"/>
  <c r="Z39" i="7"/>
  <c r="N16" i="6"/>
  <c r="T16" i="6" s="1"/>
  <c r="M15" i="6"/>
  <c r="N67" i="6"/>
  <c r="T67" i="6" s="1"/>
  <c r="M66" i="6"/>
  <c r="Z17" i="6"/>
  <c r="Y16" i="6"/>
  <c r="X15" i="6"/>
  <c r="X66" i="6"/>
  <c r="Y67" i="6"/>
  <c r="Y15" i="5"/>
  <c r="X14" i="5"/>
  <c r="X66" i="5"/>
  <c r="Y67" i="5"/>
  <c r="Z67" i="5" s="1"/>
  <c r="N15" i="5"/>
  <c r="T15" i="5" s="1"/>
  <c r="Z15" i="5" s="1"/>
  <c r="M14" i="5"/>
  <c r="Y40" i="5"/>
  <c r="Z40" i="5" s="1"/>
  <c r="X39" i="5"/>
  <c r="Z16" i="5"/>
  <c r="N66" i="5"/>
  <c r="T66" i="5" s="1"/>
  <c r="M65" i="5"/>
  <c r="N39" i="5"/>
  <c r="T39" i="5" s="1"/>
  <c r="M38" i="5"/>
  <c r="Z16" i="15" l="1"/>
  <c r="N15" i="15"/>
  <c r="T15" i="15" s="1"/>
  <c r="M14" i="15"/>
  <c r="Y39" i="15"/>
  <c r="Z39" i="15" s="1"/>
  <c r="X38" i="15"/>
  <c r="N63" i="15"/>
  <c r="T63" i="15" s="1"/>
  <c r="M62" i="15"/>
  <c r="N38" i="15"/>
  <c r="T38" i="15" s="1"/>
  <c r="M37" i="15"/>
  <c r="X63" i="15"/>
  <c r="Y64" i="15"/>
  <c r="Z64" i="15" s="1"/>
  <c r="X14" i="15"/>
  <c r="Y15" i="15"/>
  <c r="Z67" i="9"/>
  <c r="N66" i="9"/>
  <c r="T66" i="9" s="1"/>
  <c r="M65" i="9"/>
  <c r="X65" i="9"/>
  <c r="Y66" i="9"/>
  <c r="Z66" i="9" s="1"/>
  <c r="Z41" i="12"/>
  <c r="Z66" i="13"/>
  <c r="M64" i="13"/>
  <c r="N65" i="13"/>
  <c r="T65" i="13" s="1"/>
  <c r="Y65" i="13"/>
  <c r="X64" i="13"/>
  <c r="Y40" i="12"/>
  <c r="X39" i="12"/>
  <c r="M39" i="12"/>
  <c r="N40" i="12"/>
  <c r="T40" i="12" s="1"/>
  <c r="Z67" i="12"/>
  <c r="Z42" i="11"/>
  <c r="Z16" i="9"/>
  <c r="Z67" i="8"/>
  <c r="Z16" i="6"/>
  <c r="N16" i="12"/>
  <c r="T16" i="12" s="1"/>
  <c r="M15" i="12"/>
  <c r="Y16" i="12"/>
  <c r="X15" i="12"/>
  <c r="Z17" i="12"/>
  <c r="N41" i="11"/>
  <c r="T41" i="11" s="1"/>
  <c r="M40" i="11"/>
  <c r="Y41" i="11"/>
  <c r="X40" i="11"/>
  <c r="Z65" i="10"/>
  <c r="Z38" i="7"/>
  <c r="Z67" i="7"/>
  <c r="N40" i="6"/>
  <c r="T40" i="6" s="1"/>
  <c r="M39" i="6"/>
  <c r="X40" i="6"/>
  <c r="Y41" i="6"/>
  <c r="Z41" i="6" s="1"/>
  <c r="N14" i="13"/>
  <c r="T14" i="13" s="1"/>
  <c r="M13" i="13"/>
  <c r="N38" i="13"/>
  <c r="T38" i="13" s="1"/>
  <c r="M37" i="13"/>
  <c r="Z15" i="13"/>
  <c r="Y39" i="13"/>
  <c r="Z39" i="13" s="1"/>
  <c r="X38" i="13"/>
  <c r="X13" i="13"/>
  <c r="Y14" i="13"/>
  <c r="N66" i="12"/>
  <c r="T66" i="12" s="1"/>
  <c r="M65" i="12"/>
  <c r="X65" i="12"/>
  <c r="Y66" i="12"/>
  <c r="Z67" i="11"/>
  <c r="Y14" i="11"/>
  <c r="Z14" i="11" s="1"/>
  <c r="X13" i="11"/>
  <c r="X65" i="11"/>
  <c r="Y66" i="11"/>
  <c r="N13" i="11"/>
  <c r="T13" i="11" s="1"/>
  <c r="M12" i="11"/>
  <c r="N66" i="11"/>
  <c r="T66" i="11" s="1"/>
  <c r="M65" i="11"/>
  <c r="N64" i="10"/>
  <c r="T64" i="10" s="1"/>
  <c r="M63" i="10"/>
  <c r="X63" i="10"/>
  <c r="Y64" i="10"/>
  <c r="N39" i="10"/>
  <c r="T39" i="10" s="1"/>
  <c r="M38" i="10"/>
  <c r="Y40" i="10"/>
  <c r="X39" i="10"/>
  <c r="N15" i="10"/>
  <c r="T15" i="10" s="1"/>
  <c r="M14" i="10"/>
  <c r="Z40" i="10"/>
  <c r="Z16" i="10"/>
  <c r="Y15" i="10"/>
  <c r="X14" i="10"/>
  <c r="Y15" i="9"/>
  <c r="X14" i="9"/>
  <c r="N15" i="9"/>
  <c r="T15" i="9" s="1"/>
  <c r="M14" i="9"/>
  <c r="N38" i="9"/>
  <c r="T38" i="9" s="1"/>
  <c r="M37" i="9"/>
  <c r="Y38" i="9"/>
  <c r="X37" i="9"/>
  <c r="Z39" i="9"/>
  <c r="X38" i="8"/>
  <c r="Y39" i="8"/>
  <c r="Z39" i="8" s="1"/>
  <c r="N14" i="8"/>
  <c r="T14" i="8" s="1"/>
  <c r="M13" i="8"/>
  <c r="N38" i="8"/>
  <c r="T38" i="8" s="1"/>
  <c r="M37" i="8"/>
  <c r="Y15" i="8"/>
  <c r="Z15" i="8" s="1"/>
  <c r="X14" i="8"/>
  <c r="N66" i="8"/>
  <c r="T66" i="8" s="1"/>
  <c r="M65" i="8"/>
  <c r="X65" i="8"/>
  <c r="Y66" i="8"/>
  <c r="Y37" i="7"/>
  <c r="X36" i="7"/>
  <c r="Z16" i="7"/>
  <c r="X65" i="7"/>
  <c r="Y66" i="7"/>
  <c r="N15" i="7"/>
  <c r="T15" i="7" s="1"/>
  <c r="M14" i="7"/>
  <c r="N37" i="7"/>
  <c r="T37" i="7" s="1"/>
  <c r="M36" i="7"/>
  <c r="X14" i="7"/>
  <c r="Y15" i="7"/>
  <c r="N66" i="7"/>
  <c r="T66" i="7" s="1"/>
  <c r="M65" i="7"/>
  <c r="Y15" i="6"/>
  <c r="X14" i="6"/>
  <c r="Z67" i="6"/>
  <c r="N15" i="6"/>
  <c r="T15" i="6" s="1"/>
  <c r="M14" i="6"/>
  <c r="X65" i="6"/>
  <c r="Y66" i="6"/>
  <c r="N66" i="6"/>
  <c r="T66" i="6" s="1"/>
  <c r="M65" i="6"/>
  <c r="N14" i="5"/>
  <c r="T14" i="5" s="1"/>
  <c r="M13" i="5"/>
  <c r="N65" i="5"/>
  <c r="T65" i="5" s="1"/>
  <c r="M64" i="5"/>
  <c r="X65" i="5"/>
  <c r="Y66" i="5"/>
  <c r="Z66" i="5" s="1"/>
  <c r="N38" i="5"/>
  <c r="T38" i="5" s="1"/>
  <c r="M37" i="5"/>
  <c r="Y14" i="5"/>
  <c r="X13" i="5"/>
  <c r="X38" i="5"/>
  <c r="Y39" i="5"/>
  <c r="Z39" i="5" s="1"/>
  <c r="Y14" i="15" l="1"/>
  <c r="X13" i="15"/>
  <c r="N37" i="15"/>
  <c r="T37" i="15" s="1"/>
  <c r="M36" i="15"/>
  <c r="Y38" i="15"/>
  <c r="Z38" i="15" s="1"/>
  <c r="X37" i="15"/>
  <c r="N62" i="15"/>
  <c r="T62" i="15" s="1"/>
  <c r="M61" i="15"/>
  <c r="N14" i="15"/>
  <c r="T14" i="15" s="1"/>
  <c r="M13" i="15"/>
  <c r="X62" i="15"/>
  <c r="Y63" i="15"/>
  <c r="Z63" i="15" s="1"/>
  <c r="Z15" i="15"/>
  <c r="X64" i="9"/>
  <c r="Y65" i="9"/>
  <c r="M64" i="9"/>
  <c r="N65" i="9"/>
  <c r="T65" i="9" s="1"/>
  <c r="Z40" i="12"/>
  <c r="Z15" i="9"/>
  <c r="X63" i="13"/>
  <c r="Y64" i="13"/>
  <c r="Z65" i="13"/>
  <c r="N64" i="13"/>
  <c r="T64" i="13" s="1"/>
  <c r="M63" i="13"/>
  <c r="M38" i="12"/>
  <c r="N39" i="12"/>
  <c r="T39" i="12" s="1"/>
  <c r="X38" i="12"/>
  <c r="Y39" i="12"/>
  <c r="Z41" i="11"/>
  <c r="Z66" i="12"/>
  <c r="X14" i="12"/>
  <c r="Y15" i="12"/>
  <c r="Z16" i="12"/>
  <c r="N15" i="12"/>
  <c r="T15" i="12" s="1"/>
  <c r="M14" i="12"/>
  <c r="Y40" i="11"/>
  <c r="X39" i="11"/>
  <c r="N40" i="11"/>
  <c r="T40" i="11" s="1"/>
  <c r="M39" i="11"/>
  <c r="Z66" i="8"/>
  <c r="Z66" i="7"/>
  <c r="Z37" i="7"/>
  <c r="Z66" i="6"/>
  <c r="Y40" i="6"/>
  <c r="Z40" i="6" s="1"/>
  <c r="X39" i="6"/>
  <c r="N39" i="6"/>
  <c r="T39" i="6" s="1"/>
  <c r="M38" i="6"/>
  <c r="Z15" i="6"/>
  <c r="N13" i="13"/>
  <c r="T13" i="13" s="1"/>
  <c r="M12" i="13"/>
  <c r="Z14" i="13"/>
  <c r="Y13" i="13"/>
  <c r="X12" i="13"/>
  <c r="N37" i="13"/>
  <c r="T37" i="13" s="1"/>
  <c r="M36" i="13"/>
  <c r="Y38" i="13"/>
  <c r="Z38" i="13" s="1"/>
  <c r="X37" i="13"/>
  <c r="X64" i="12"/>
  <c r="Y65" i="12"/>
  <c r="N65" i="12"/>
  <c r="T65" i="12" s="1"/>
  <c r="M64" i="12"/>
  <c r="X64" i="11"/>
  <c r="Y65" i="11"/>
  <c r="N65" i="11"/>
  <c r="T65" i="11" s="1"/>
  <c r="M64" i="11"/>
  <c r="N12" i="11"/>
  <c r="T12" i="11" s="1"/>
  <c r="M11" i="11"/>
  <c r="Y13" i="11"/>
  <c r="Z13" i="11" s="1"/>
  <c r="X12" i="11"/>
  <c r="Z66" i="11"/>
  <c r="Y39" i="10"/>
  <c r="Z39" i="10" s="1"/>
  <c r="X38" i="10"/>
  <c r="X62" i="10"/>
  <c r="Y63" i="10"/>
  <c r="Y14" i="10"/>
  <c r="X13" i="10"/>
  <c r="N14" i="10"/>
  <c r="T14" i="10" s="1"/>
  <c r="M13" i="10"/>
  <c r="N38" i="10"/>
  <c r="T38" i="10" s="1"/>
  <c r="M37" i="10"/>
  <c r="N63" i="10"/>
  <c r="T63" i="10" s="1"/>
  <c r="M62" i="10"/>
  <c r="Z15" i="10"/>
  <c r="Z64" i="10"/>
  <c r="Y14" i="9"/>
  <c r="X13" i="9"/>
  <c r="N37" i="9"/>
  <c r="T37" i="9" s="1"/>
  <c r="M36" i="9"/>
  <c r="Z38" i="9"/>
  <c r="N14" i="9"/>
  <c r="T14" i="9" s="1"/>
  <c r="M13" i="9"/>
  <c r="Y37" i="9"/>
  <c r="X36" i="9"/>
  <c r="N13" i="8"/>
  <c r="T13" i="8" s="1"/>
  <c r="M12" i="8"/>
  <c r="Y14" i="8"/>
  <c r="Z14" i="8" s="1"/>
  <c r="X13" i="8"/>
  <c r="N37" i="8"/>
  <c r="T37" i="8" s="1"/>
  <c r="M36" i="8"/>
  <c r="N65" i="8"/>
  <c r="T65" i="8" s="1"/>
  <c r="M64" i="8"/>
  <c r="X64" i="8"/>
  <c r="Y65" i="8"/>
  <c r="X37" i="8"/>
  <c r="Y38" i="8"/>
  <c r="Z38" i="8" s="1"/>
  <c r="X64" i="7"/>
  <c r="Y65" i="7"/>
  <c r="N14" i="7"/>
  <c r="T14" i="7" s="1"/>
  <c r="M13" i="7"/>
  <c r="X13" i="7"/>
  <c r="Y14" i="7"/>
  <c r="Z15" i="7"/>
  <c r="X35" i="7"/>
  <c r="Y36" i="7"/>
  <c r="N65" i="7"/>
  <c r="T65" i="7" s="1"/>
  <c r="M64" i="7"/>
  <c r="N36" i="7"/>
  <c r="T36" i="7" s="1"/>
  <c r="M35" i="7"/>
  <c r="N14" i="6"/>
  <c r="T14" i="6" s="1"/>
  <c r="M13" i="6"/>
  <c r="N65" i="6"/>
  <c r="T65" i="6" s="1"/>
  <c r="M64" i="6"/>
  <c r="Y14" i="6"/>
  <c r="X13" i="6"/>
  <c r="X64" i="6"/>
  <c r="Y65" i="6"/>
  <c r="N37" i="5"/>
  <c r="T37" i="5" s="1"/>
  <c r="M36" i="5"/>
  <c r="N64" i="5"/>
  <c r="T64" i="5" s="1"/>
  <c r="M63" i="5"/>
  <c r="N13" i="5"/>
  <c r="T13" i="5" s="1"/>
  <c r="M12" i="5"/>
  <c r="Y13" i="5"/>
  <c r="X12" i="5"/>
  <c r="X37" i="5"/>
  <c r="Y38" i="5"/>
  <c r="Z38" i="5" s="1"/>
  <c r="X64" i="5"/>
  <c r="Y65" i="5"/>
  <c r="Z65" i="5" s="1"/>
  <c r="Z14" i="5"/>
  <c r="Z14" i="15" l="1"/>
  <c r="X61" i="15"/>
  <c r="Y62" i="15"/>
  <c r="Z62" i="15" s="1"/>
  <c r="N36" i="15"/>
  <c r="T36" i="15" s="1"/>
  <c r="M35" i="15"/>
  <c r="N13" i="15"/>
  <c r="T13" i="15" s="1"/>
  <c r="M12" i="15"/>
  <c r="Y13" i="15"/>
  <c r="X12" i="15"/>
  <c r="X36" i="15"/>
  <c r="Y37" i="15"/>
  <c r="Z37" i="15" s="1"/>
  <c r="N61" i="15"/>
  <c r="T61" i="15" s="1"/>
  <c r="M60" i="15"/>
  <c r="Z65" i="9"/>
  <c r="M63" i="9"/>
  <c r="N64" i="9"/>
  <c r="T64" i="9" s="1"/>
  <c r="X63" i="9"/>
  <c r="Y64" i="9"/>
  <c r="Z64" i="13"/>
  <c r="Z15" i="12"/>
  <c r="Z39" i="12"/>
  <c r="Z65" i="7"/>
  <c r="N63" i="13"/>
  <c r="T63" i="13" s="1"/>
  <c r="M62" i="13"/>
  <c r="X62" i="13"/>
  <c r="Y63" i="13"/>
  <c r="Z13" i="5"/>
  <c r="X37" i="12"/>
  <c r="Y38" i="12"/>
  <c r="Z36" i="7"/>
  <c r="N38" i="12"/>
  <c r="T38" i="12" s="1"/>
  <c r="M37" i="12"/>
  <c r="Z40" i="11"/>
  <c r="Z14" i="10"/>
  <c r="N14" i="12"/>
  <c r="T14" i="12" s="1"/>
  <c r="M13" i="12"/>
  <c r="Y14" i="12"/>
  <c r="X13" i="12"/>
  <c r="Y39" i="11"/>
  <c r="X38" i="11"/>
  <c r="N39" i="11"/>
  <c r="T39" i="11" s="1"/>
  <c r="M38" i="11"/>
  <c r="Z65" i="11"/>
  <c r="Z63" i="10"/>
  <c r="Z14" i="9"/>
  <c r="M37" i="6"/>
  <c r="N38" i="6"/>
  <c r="T38" i="6" s="1"/>
  <c r="X38" i="6"/>
  <c r="Y39" i="6"/>
  <c r="Z39" i="6" s="1"/>
  <c r="N12" i="13"/>
  <c r="T12" i="13" s="1"/>
  <c r="M11" i="13"/>
  <c r="Y12" i="13"/>
  <c r="X11" i="13"/>
  <c r="Z13" i="13"/>
  <c r="Y37" i="13"/>
  <c r="Z37" i="13" s="1"/>
  <c r="X36" i="13"/>
  <c r="N36" i="13"/>
  <c r="T36" i="13" s="1"/>
  <c r="M35" i="13"/>
  <c r="N64" i="12"/>
  <c r="T64" i="12" s="1"/>
  <c r="M63" i="12"/>
  <c r="Z65" i="12"/>
  <c r="X63" i="12"/>
  <c r="Y64" i="12"/>
  <c r="N11" i="11"/>
  <c r="T11" i="11" s="1"/>
  <c r="M10" i="11"/>
  <c r="X63" i="11"/>
  <c r="Y64" i="11"/>
  <c r="Y12" i="11"/>
  <c r="Z12" i="11" s="1"/>
  <c r="X11" i="11"/>
  <c r="N64" i="11"/>
  <c r="T64" i="11" s="1"/>
  <c r="M63" i="11"/>
  <c r="N62" i="10"/>
  <c r="T62" i="10" s="1"/>
  <c r="M61" i="10"/>
  <c r="N13" i="10"/>
  <c r="T13" i="10" s="1"/>
  <c r="M12" i="10"/>
  <c r="X61" i="10"/>
  <c r="Y62" i="10"/>
  <c r="N37" i="10"/>
  <c r="T37" i="10" s="1"/>
  <c r="M36" i="10"/>
  <c r="Y13" i="10"/>
  <c r="X12" i="10"/>
  <c r="Y38" i="10"/>
  <c r="Z38" i="10" s="1"/>
  <c r="X37" i="10"/>
  <c r="N36" i="9"/>
  <c r="T36" i="9" s="1"/>
  <c r="M35" i="9"/>
  <c r="Z37" i="9"/>
  <c r="Y13" i="9"/>
  <c r="X12" i="9"/>
  <c r="Y36" i="9"/>
  <c r="X35" i="9"/>
  <c r="N13" i="9"/>
  <c r="T13" i="9" s="1"/>
  <c r="M12" i="9"/>
  <c r="Z65" i="8"/>
  <c r="N36" i="8"/>
  <c r="T36" i="8" s="1"/>
  <c r="M35" i="8"/>
  <c r="X63" i="8"/>
  <c r="Y64" i="8"/>
  <c r="N12" i="8"/>
  <c r="T12" i="8" s="1"/>
  <c r="M11" i="8"/>
  <c r="X36" i="8"/>
  <c r="Y37" i="8"/>
  <c r="Z37" i="8" s="1"/>
  <c r="N64" i="8"/>
  <c r="T64" i="8" s="1"/>
  <c r="M63" i="8"/>
  <c r="Y13" i="8"/>
  <c r="Z13" i="8" s="1"/>
  <c r="X12" i="8"/>
  <c r="Y35" i="7"/>
  <c r="X34" i="7"/>
  <c r="N13" i="7"/>
  <c r="T13" i="7" s="1"/>
  <c r="M12" i="7"/>
  <c r="N64" i="7"/>
  <c r="T64" i="7" s="1"/>
  <c r="M63" i="7"/>
  <c r="Z14" i="7"/>
  <c r="N35" i="7"/>
  <c r="T35" i="7" s="1"/>
  <c r="M34" i="7"/>
  <c r="Y13" i="7"/>
  <c r="X12" i="7"/>
  <c r="X63" i="7"/>
  <c r="Y64" i="7"/>
  <c r="Y13" i="6"/>
  <c r="X12" i="6"/>
  <c r="X63" i="6"/>
  <c r="Y64" i="6"/>
  <c r="N64" i="6"/>
  <c r="T64" i="6" s="1"/>
  <c r="M63" i="6"/>
  <c r="N13" i="6"/>
  <c r="T13" i="6" s="1"/>
  <c r="M12" i="6"/>
  <c r="Z65" i="6"/>
  <c r="Z14" i="6"/>
  <c r="N12" i="5"/>
  <c r="T12" i="5" s="1"/>
  <c r="M11" i="5"/>
  <c r="N63" i="5"/>
  <c r="T63" i="5" s="1"/>
  <c r="M62" i="5"/>
  <c r="Y37" i="5"/>
  <c r="Z37" i="5" s="1"/>
  <c r="X36" i="5"/>
  <c r="Y12" i="5"/>
  <c r="X11" i="5"/>
  <c r="N36" i="5"/>
  <c r="T36" i="5" s="1"/>
  <c r="M35" i="5"/>
  <c r="X63" i="5"/>
  <c r="Y64" i="5"/>
  <c r="Z64" i="5" s="1"/>
  <c r="Z13" i="15" l="1"/>
  <c r="N12" i="15"/>
  <c r="T12" i="15" s="1"/>
  <c r="M11" i="15"/>
  <c r="N60" i="15"/>
  <c r="T60" i="15" s="1"/>
  <c r="M59" i="15"/>
  <c r="Y12" i="15"/>
  <c r="X11" i="15"/>
  <c r="X35" i="15"/>
  <c r="Y36" i="15"/>
  <c r="Z36" i="15" s="1"/>
  <c r="N35" i="15"/>
  <c r="T35" i="15" s="1"/>
  <c r="M34" i="15"/>
  <c r="X60" i="15"/>
  <c r="Y61" i="15"/>
  <c r="Z61" i="15" s="1"/>
  <c r="Z64" i="9"/>
  <c r="Y63" i="9"/>
  <c r="X62" i="9"/>
  <c r="N63" i="9"/>
  <c r="T63" i="9" s="1"/>
  <c r="M62" i="9"/>
  <c r="Z38" i="12"/>
  <c r="X61" i="13"/>
  <c r="Y62" i="13"/>
  <c r="Z64" i="6"/>
  <c r="N62" i="13"/>
  <c r="T62" i="13" s="1"/>
  <c r="M61" i="13"/>
  <c r="Z63" i="13"/>
  <c r="N37" i="12"/>
  <c r="T37" i="12" s="1"/>
  <c r="M36" i="12"/>
  <c r="X36" i="12"/>
  <c r="Y37" i="12"/>
  <c r="Z13" i="6"/>
  <c r="Z13" i="10"/>
  <c r="Z64" i="12"/>
  <c r="Y13" i="12"/>
  <c r="X12" i="12"/>
  <c r="Z14" i="12"/>
  <c r="M12" i="12"/>
  <c r="N13" i="12"/>
  <c r="T13" i="12" s="1"/>
  <c r="Z64" i="11"/>
  <c r="X37" i="11"/>
  <c r="Y38" i="11"/>
  <c r="N38" i="11"/>
  <c r="T38" i="11" s="1"/>
  <c r="M37" i="11"/>
  <c r="Z39" i="11"/>
  <c r="Z64" i="8"/>
  <c r="Z35" i="7"/>
  <c r="X37" i="6"/>
  <c r="Y38" i="6"/>
  <c r="Z38" i="6" s="1"/>
  <c r="M36" i="6"/>
  <c r="N37" i="6"/>
  <c r="T37" i="6" s="1"/>
  <c r="Y11" i="13"/>
  <c r="X10" i="13"/>
  <c r="N11" i="13"/>
  <c r="T11" i="13" s="1"/>
  <c r="M10" i="13"/>
  <c r="N35" i="13"/>
  <c r="T35" i="13" s="1"/>
  <c r="M34" i="13"/>
  <c r="Y36" i="13"/>
  <c r="Z36" i="13" s="1"/>
  <c r="X35" i="13"/>
  <c r="Z12" i="13"/>
  <c r="X62" i="12"/>
  <c r="Y63" i="12"/>
  <c r="N63" i="12"/>
  <c r="T63" i="12" s="1"/>
  <c r="M62" i="12"/>
  <c r="Y11" i="11"/>
  <c r="Z11" i="11" s="1"/>
  <c r="X10" i="11"/>
  <c r="X62" i="11"/>
  <c r="Y63" i="11"/>
  <c r="N10" i="11"/>
  <c r="T10" i="11" s="1"/>
  <c r="M9" i="11"/>
  <c r="N63" i="11"/>
  <c r="T63" i="11" s="1"/>
  <c r="M62" i="11"/>
  <c r="Y37" i="10"/>
  <c r="Z37" i="10" s="1"/>
  <c r="X36" i="10"/>
  <c r="N61" i="10"/>
  <c r="T61" i="10" s="1"/>
  <c r="M60" i="10"/>
  <c r="N36" i="10"/>
  <c r="T36" i="10" s="1"/>
  <c r="M35" i="10"/>
  <c r="N12" i="10"/>
  <c r="T12" i="10" s="1"/>
  <c r="M11" i="10"/>
  <c r="Y12" i="10"/>
  <c r="X11" i="10"/>
  <c r="X60" i="10"/>
  <c r="Y61" i="10"/>
  <c r="Z62" i="10"/>
  <c r="N12" i="9"/>
  <c r="T12" i="9" s="1"/>
  <c r="M11" i="9"/>
  <c r="Y35" i="9"/>
  <c r="X34" i="9"/>
  <c r="Z13" i="9"/>
  <c r="Y12" i="9"/>
  <c r="X11" i="9"/>
  <c r="N35" i="9"/>
  <c r="T35" i="9" s="1"/>
  <c r="M34" i="9"/>
  <c r="Z36" i="9"/>
  <c r="Y12" i="8"/>
  <c r="X11" i="8"/>
  <c r="N63" i="8"/>
  <c r="T63" i="8" s="1"/>
  <c r="M62" i="8"/>
  <c r="N11" i="8"/>
  <c r="T11" i="8" s="1"/>
  <c r="M10" i="8"/>
  <c r="X62" i="8"/>
  <c r="Y63" i="8"/>
  <c r="Z12" i="8"/>
  <c r="N35" i="8"/>
  <c r="T35" i="8" s="1"/>
  <c r="M34" i="8"/>
  <c r="X35" i="8"/>
  <c r="Y36" i="8"/>
  <c r="Z36" i="8" s="1"/>
  <c r="X62" i="7"/>
  <c r="Y63" i="7"/>
  <c r="N12" i="7"/>
  <c r="T12" i="7" s="1"/>
  <c r="M11" i="7"/>
  <c r="Y12" i="7"/>
  <c r="X11" i="7"/>
  <c r="Z13" i="7"/>
  <c r="N63" i="7"/>
  <c r="T63" i="7" s="1"/>
  <c r="M62" i="7"/>
  <c r="Y34" i="7"/>
  <c r="X33" i="7"/>
  <c r="N34" i="7"/>
  <c r="T34" i="7" s="1"/>
  <c r="M33" i="7"/>
  <c r="Z64" i="7"/>
  <c r="N63" i="6"/>
  <c r="T63" i="6" s="1"/>
  <c r="M62" i="6"/>
  <c r="N12" i="6"/>
  <c r="T12" i="6" s="1"/>
  <c r="M11" i="6"/>
  <c r="Y12" i="6"/>
  <c r="X11" i="6"/>
  <c r="X62" i="6"/>
  <c r="Y63" i="6"/>
  <c r="X62" i="5"/>
  <c r="Y63" i="5"/>
  <c r="Z63" i="5" s="1"/>
  <c r="N62" i="5"/>
  <c r="T62" i="5" s="1"/>
  <c r="M61" i="5"/>
  <c r="N35" i="5"/>
  <c r="T35" i="5" s="1"/>
  <c r="M34" i="5"/>
  <c r="Y36" i="5"/>
  <c r="Z36" i="5" s="1"/>
  <c r="X35" i="5"/>
  <c r="N11" i="5"/>
  <c r="T11" i="5" s="1"/>
  <c r="M10" i="5"/>
  <c r="Y11" i="5"/>
  <c r="X10" i="5"/>
  <c r="Z12" i="5"/>
  <c r="N34" i="15" l="1"/>
  <c r="T34" i="15" s="1"/>
  <c r="M33" i="15"/>
  <c r="N11" i="15"/>
  <c r="T11" i="15" s="1"/>
  <c r="M10" i="15"/>
  <c r="Y35" i="15"/>
  <c r="Z35" i="15" s="1"/>
  <c r="X34" i="15"/>
  <c r="Y11" i="15"/>
  <c r="X10" i="15"/>
  <c r="Z12" i="15"/>
  <c r="X59" i="15"/>
  <c r="Y60" i="15"/>
  <c r="Z60" i="15" s="1"/>
  <c r="N59" i="15"/>
  <c r="T59" i="15" s="1"/>
  <c r="M58" i="15"/>
  <c r="X61" i="9"/>
  <c r="Y62" i="9"/>
  <c r="Z63" i="9"/>
  <c r="N62" i="9"/>
  <c r="T62" i="9" s="1"/>
  <c r="M61" i="9"/>
  <c r="Z62" i="13"/>
  <c r="Z37" i="12"/>
  <c r="N61" i="13"/>
  <c r="T61" i="13" s="1"/>
  <c r="M60" i="13"/>
  <c r="Y61" i="13"/>
  <c r="X60" i="13"/>
  <c r="X35" i="12"/>
  <c r="Y36" i="12"/>
  <c r="N36" i="12"/>
  <c r="T36" i="12" s="1"/>
  <c r="M35" i="12"/>
  <c r="Z11" i="13"/>
  <c r="Z12" i="6"/>
  <c r="Z63" i="12"/>
  <c r="M11" i="12"/>
  <c r="N12" i="12"/>
  <c r="T12" i="12" s="1"/>
  <c r="Y12" i="12"/>
  <c r="X11" i="12"/>
  <c r="Z13" i="12"/>
  <c r="N37" i="11"/>
  <c r="T37" i="11" s="1"/>
  <c r="M36" i="11"/>
  <c r="Z38" i="11"/>
  <c r="Y37" i="11"/>
  <c r="X36" i="11"/>
  <c r="Z63" i="8"/>
  <c r="Z34" i="7"/>
  <c r="Z63" i="7"/>
  <c r="N36" i="6"/>
  <c r="T36" i="6" s="1"/>
  <c r="M35" i="6"/>
  <c r="X36" i="6"/>
  <c r="Y37" i="6"/>
  <c r="Z37" i="6" s="1"/>
  <c r="Y10" i="13"/>
  <c r="X9" i="13"/>
  <c r="N34" i="13"/>
  <c r="T34" i="13" s="1"/>
  <c r="M33" i="13"/>
  <c r="Y35" i="13"/>
  <c r="Z35" i="13" s="1"/>
  <c r="X34" i="13"/>
  <c r="N10" i="13"/>
  <c r="T10" i="13" s="1"/>
  <c r="M9" i="13"/>
  <c r="N62" i="12"/>
  <c r="T62" i="12" s="1"/>
  <c r="M61" i="12"/>
  <c r="X61" i="12"/>
  <c r="Y62" i="12"/>
  <c r="N62" i="11"/>
  <c r="T62" i="11" s="1"/>
  <c r="M61" i="11"/>
  <c r="X61" i="11"/>
  <c r="Y62" i="11"/>
  <c r="Z63" i="11"/>
  <c r="Y10" i="11"/>
  <c r="Z10" i="11" s="1"/>
  <c r="X9" i="11"/>
  <c r="N9" i="11"/>
  <c r="T9" i="11" s="1"/>
  <c r="M8" i="11"/>
  <c r="X59" i="10"/>
  <c r="Y60" i="10"/>
  <c r="N11" i="10"/>
  <c r="T11" i="10" s="1"/>
  <c r="M10" i="10"/>
  <c r="N60" i="10"/>
  <c r="T60" i="10" s="1"/>
  <c r="M59" i="10"/>
  <c r="Y11" i="10"/>
  <c r="X10" i="10"/>
  <c r="Z12" i="10"/>
  <c r="Z61" i="10"/>
  <c r="N35" i="10"/>
  <c r="T35" i="10" s="1"/>
  <c r="M34" i="10"/>
  <c r="Y36" i="10"/>
  <c r="Z36" i="10" s="1"/>
  <c r="X35" i="10"/>
  <c r="Y34" i="9"/>
  <c r="X33" i="9"/>
  <c r="N34" i="9"/>
  <c r="T34" i="9" s="1"/>
  <c r="M33" i="9"/>
  <c r="Z35" i="9"/>
  <c r="N11" i="9"/>
  <c r="T11" i="9" s="1"/>
  <c r="M10" i="9"/>
  <c r="Y11" i="9"/>
  <c r="X10" i="9"/>
  <c r="Z12" i="9"/>
  <c r="N62" i="8"/>
  <c r="T62" i="8" s="1"/>
  <c r="M61" i="8"/>
  <c r="N34" i="8"/>
  <c r="T34" i="8" s="1"/>
  <c r="M33" i="8"/>
  <c r="X61" i="8"/>
  <c r="Y62" i="8"/>
  <c r="N10" i="8"/>
  <c r="T10" i="8" s="1"/>
  <c r="M9" i="8"/>
  <c r="Y11" i="8"/>
  <c r="Z11" i="8" s="1"/>
  <c r="X10" i="8"/>
  <c r="X34" i="8"/>
  <c r="Y35" i="8"/>
  <c r="Z35" i="8" s="1"/>
  <c r="N11" i="7"/>
  <c r="T11" i="7" s="1"/>
  <c r="M10" i="7"/>
  <c r="N33" i="7"/>
  <c r="T33" i="7" s="1"/>
  <c r="M32" i="7"/>
  <c r="X32" i="7"/>
  <c r="Y33" i="7"/>
  <c r="Z12" i="7"/>
  <c r="Y11" i="7"/>
  <c r="X10" i="7"/>
  <c r="N62" i="7"/>
  <c r="T62" i="7" s="1"/>
  <c r="M61" i="7"/>
  <c r="X61" i="7"/>
  <c r="Y62" i="7"/>
  <c r="N62" i="6"/>
  <c r="T62" i="6" s="1"/>
  <c r="M61" i="6"/>
  <c r="Y11" i="6"/>
  <c r="X10" i="6"/>
  <c r="Z63" i="6"/>
  <c r="X61" i="6"/>
  <c r="Y62" i="6"/>
  <c r="N11" i="6"/>
  <c r="T11" i="6" s="1"/>
  <c r="M10" i="6"/>
  <c r="N10" i="5"/>
  <c r="T10" i="5" s="1"/>
  <c r="M9" i="5"/>
  <c r="Z11" i="5"/>
  <c r="N34" i="5"/>
  <c r="T34" i="5" s="1"/>
  <c r="M33" i="5"/>
  <c r="Y10" i="5"/>
  <c r="X9" i="5"/>
  <c r="X34" i="5"/>
  <c r="Y35" i="5"/>
  <c r="Z35" i="5" s="1"/>
  <c r="X61" i="5"/>
  <c r="Y62" i="5"/>
  <c r="Z62" i="5" s="1"/>
  <c r="N61" i="5"/>
  <c r="T61" i="5" s="1"/>
  <c r="M60" i="5"/>
  <c r="Z11" i="15" l="1"/>
  <c r="X58" i="15"/>
  <c r="Y59" i="15"/>
  <c r="Z59" i="15" s="1"/>
  <c r="N10" i="15"/>
  <c r="T10" i="15" s="1"/>
  <c r="M9" i="15"/>
  <c r="N58" i="15"/>
  <c r="T58" i="15" s="1"/>
  <c r="M57" i="15"/>
  <c r="Y10" i="15"/>
  <c r="X9" i="15"/>
  <c r="Y34" i="15"/>
  <c r="Z34" i="15" s="1"/>
  <c r="X33" i="15"/>
  <c r="N33" i="15"/>
  <c r="T33" i="15" s="1"/>
  <c r="M32" i="15"/>
  <c r="Z62" i="9"/>
  <c r="M60" i="9"/>
  <c r="N61" i="9"/>
  <c r="T61" i="9" s="1"/>
  <c r="X60" i="9"/>
  <c r="Y61" i="9"/>
  <c r="Z61" i="9" s="1"/>
  <c r="X59" i="13"/>
  <c r="Y60" i="13"/>
  <c r="M59" i="13"/>
  <c r="N60" i="13"/>
  <c r="T60" i="13" s="1"/>
  <c r="Z37" i="11"/>
  <c r="Z61" i="13"/>
  <c r="N35" i="12"/>
  <c r="T35" i="12" s="1"/>
  <c r="M34" i="12"/>
  <c r="Z33" i="7"/>
  <c r="Z36" i="12"/>
  <c r="Z12" i="12"/>
  <c r="X34" i="12"/>
  <c r="Y35" i="12"/>
  <c r="Z10" i="13"/>
  <c r="Y11" i="12"/>
  <c r="X10" i="12"/>
  <c r="N11" i="12"/>
  <c r="T11" i="12" s="1"/>
  <c r="M10" i="12"/>
  <c r="M35" i="11"/>
  <c r="N36" i="11"/>
  <c r="T36" i="11" s="1"/>
  <c r="Y36" i="11"/>
  <c r="X35" i="11"/>
  <c r="Z60" i="10"/>
  <c r="Z62" i="7"/>
  <c r="X35" i="6"/>
  <c r="Y36" i="6"/>
  <c r="Z36" i="6" s="1"/>
  <c r="N35" i="6"/>
  <c r="T35" i="6" s="1"/>
  <c r="M34" i="6"/>
  <c r="Z11" i="6"/>
  <c r="N9" i="13"/>
  <c r="T9" i="13" s="1"/>
  <c r="M8" i="13"/>
  <c r="X8" i="13"/>
  <c r="Y9" i="13"/>
  <c r="Y34" i="13"/>
  <c r="Z34" i="13" s="1"/>
  <c r="X33" i="13"/>
  <c r="N33" i="13"/>
  <c r="T33" i="13" s="1"/>
  <c r="M32" i="13"/>
  <c r="X60" i="12"/>
  <c r="Y61" i="12"/>
  <c r="N61" i="12"/>
  <c r="T61" i="12" s="1"/>
  <c r="M60" i="12"/>
  <c r="Z62" i="12"/>
  <c r="X60" i="11"/>
  <c r="Y61" i="11"/>
  <c r="Y9" i="11"/>
  <c r="Z9" i="11" s="1"/>
  <c r="X8" i="11"/>
  <c r="N61" i="11"/>
  <c r="T61" i="11" s="1"/>
  <c r="M60" i="11"/>
  <c r="N8" i="11"/>
  <c r="T8" i="11" s="1"/>
  <c r="M7" i="11"/>
  <c r="Z62" i="11"/>
  <c r="N34" i="10"/>
  <c r="T34" i="10" s="1"/>
  <c r="M33" i="10"/>
  <c r="Y10" i="10"/>
  <c r="X9" i="10"/>
  <c r="N10" i="10"/>
  <c r="T10" i="10" s="1"/>
  <c r="M9" i="10"/>
  <c r="Z11" i="10"/>
  <c r="Y35" i="10"/>
  <c r="Z35" i="10" s="1"/>
  <c r="X34" i="10"/>
  <c r="N59" i="10"/>
  <c r="T59" i="10" s="1"/>
  <c r="M58" i="10"/>
  <c r="X58" i="10"/>
  <c r="Y59" i="10"/>
  <c r="Z11" i="9"/>
  <c r="N33" i="9"/>
  <c r="T33" i="9" s="1"/>
  <c r="M32" i="9"/>
  <c r="Z34" i="9"/>
  <c r="Y10" i="9"/>
  <c r="X9" i="9"/>
  <c r="N10" i="9"/>
  <c r="T10" i="9" s="1"/>
  <c r="M9" i="9"/>
  <c r="Y33" i="9"/>
  <c r="X32" i="9"/>
  <c r="X33" i="8"/>
  <c r="Y34" i="8"/>
  <c r="Z34" i="8" s="1"/>
  <c r="N33" i="8"/>
  <c r="T33" i="8" s="1"/>
  <c r="M32" i="8"/>
  <c r="Y10" i="8"/>
  <c r="Z10" i="8" s="1"/>
  <c r="X9" i="8"/>
  <c r="N61" i="8"/>
  <c r="T61" i="8" s="1"/>
  <c r="M60" i="8"/>
  <c r="N9" i="8"/>
  <c r="T9" i="8" s="1"/>
  <c r="M8" i="8"/>
  <c r="X60" i="8"/>
  <c r="Y61" i="8"/>
  <c r="Z62" i="8"/>
  <c r="X60" i="7"/>
  <c r="Y61" i="7"/>
  <c r="N32" i="7"/>
  <c r="T32" i="7" s="1"/>
  <c r="M31" i="7"/>
  <c r="N61" i="7"/>
  <c r="T61" i="7" s="1"/>
  <c r="M60" i="7"/>
  <c r="N10" i="7"/>
  <c r="T10" i="7" s="1"/>
  <c r="M9" i="7"/>
  <c r="Y10" i="7"/>
  <c r="X9" i="7"/>
  <c r="X31" i="7"/>
  <c r="Y32" i="7"/>
  <c r="Z11" i="7"/>
  <c r="Y10" i="6"/>
  <c r="X9" i="6"/>
  <c r="X60" i="6"/>
  <c r="Y61" i="6"/>
  <c r="N61" i="6"/>
  <c r="T61" i="6" s="1"/>
  <c r="M60" i="6"/>
  <c r="N10" i="6"/>
  <c r="T10" i="6" s="1"/>
  <c r="M9" i="6"/>
  <c r="Z62" i="6"/>
  <c r="X60" i="5"/>
  <c r="Y61" i="5"/>
  <c r="Z61" i="5" s="1"/>
  <c r="Y9" i="5"/>
  <c r="X8" i="5"/>
  <c r="N60" i="5"/>
  <c r="T60" i="5" s="1"/>
  <c r="M59" i="5"/>
  <c r="N33" i="5"/>
  <c r="T33" i="5" s="1"/>
  <c r="M32" i="5"/>
  <c r="N9" i="5"/>
  <c r="T9" i="5" s="1"/>
  <c r="M8" i="5"/>
  <c r="X33" i="5"/>
  <c r="Y34" i="5"/>
  <c r="Z34" i="5" s="1"/>
  <c r="Z10" i="5"/>
  <c r="N9" i="15" l="1"/>
  <c r="T9" i="15" s="1"/>
  <c r="M8" i="15"/>
  <c r="X32" i="15"/>
  <c r="Y33" i="15"/>
  <c r="Z33" i="15" s="1"/>
  <c r="Z10" i="15"/>
  <c r="N57" i="15"/>
  <c r="T57" i="15" s="1"/>
  <c r="M56" i="15"/>
  <c r="N32" i="15"/>
  <c r="T32" i="15" s="1"/>
  <c r="M31" i="15"/>
  <c r="Y9" i="15"/>
  <c r="X8" i="15"/>
  <c r="X57" i="15"/>
  <c r="Y58" i="15"/>
  <c r="Z58" i="15" s="1"/>
  <c r="X59" i="9"/>
  <c r="Y60" i="9"/>
  <c r="N60" i="9"/>
  <c r="T60" i="9" s="1"/>
  <c r="M59" i="9"/>
  <c r="Z60" i="13"/>
  <c r="N59" i="13"/>
  <c r="T59" i="13" s="1"/>
  <c r="M58" i="13"/>
  <c r="Z36" i="11"/>
  <c r="X58" i="13"/>
  <c r="Y59" i="13"/>
  <c r="Z32" i="7"/>
  <c r="X33" i="12"/>
  <c r="Y34" i="12"/>
  <c r="M33" i="12"/>
  <c r="N34" i="12"/>
  <c r="T34" i="12" s="1"/>
  <c r="Z35" i="12"/>
  <c r="Z11" i="12"/>
  <c r="Z61" i="11"/>
  <c r="Z10" i="9"/>
  <c r="Z10" i="6"/>
  <c r="Z61" i="12"/>
  <c r="N10" i="12"/>
  <c r="T10" i="12" s="1"/>
  <c r="M9" i="12"/>
  <c r="Y10" i="12"/>
  <c r="X9" i="12"/>
  <c r="Y35" i="11"/>
  <c r="X34" i="11"/>
  <c r="M34" i="11"/>
  <c r="N35" i="11"/>
  <c r="T35" i="11" s="1"/>
  <c r="Z10" i="7"/>
  <c r="Z61" i="7"/>
  <c r="N34" i="6"/>
  <c r="T34" i="6" s="1"/>
  <c r="M33" i="6"/>
  <c r="X34" i="6"/>
  <c r="Y35" i="6"/>
  <c r="Z35" i="6" s="1"/>
  <c r="Z9" i="5"/>
  <c r="N8" i="13"/>
  <c r="T8" i="13" s="1"/>
  <c r="M7" i="13"/>
  <c r="X7" i="13"/>
  <c r="Y8" i="13"/>
  <c r="Z9" i="13"/>
  <c r="N32" i="13"/>
  <c r="T32" i="13" s="1"/>
  <c r="M31" i="13"/>
  <c r="Y33" i="13"/>
  <c r="Z33" i="13" s="1"/>
  <c r="X32" i="13"/>
  <c r="N60" i="12"/>
  <c r="T60" i="12" s="1"/>
  <c r="M59" i="12"/>
  <c r="X59" i="12"/>
  <c r="Y60" i="12"/>
  <c r="N7" i="11"/>
  <c r="T7" i="11" s="1"/>
  <c r="M6" i="11"/>
  <c r="Y8" i="11"/>
  <c r="Z8" i="11" s="1"/>
  <c r="X7" i="11"/>
  <c r="N60" i="11"/>
  <c r="T60" i="11" s="1"/>
  <c r="M59" i="11"/>
  <c r="X59" i="11"/>
  <c r="Y60" i="11"/>
  <c r="N58" i="10"/>
  <c r="T58" i="10" s="1"/>
  <c r="M57" i="10"/>
  <c r="N33" i="10"/>
  <c r="T33" i="10" s="1"/>
  <c r="M32" i="10"/>
  <c r="Y9" i="10"/>
  <c r="X8" i="10"/>
  <c r="Z59" i="10"/>
  <c r="N9" i="10"/>
  <c r="T9" i="10" s="1"/>
  <c r="M8" i="10"/>
  <c r="X57" i="10"/>
  <c r="Y58" i="10"/>
  <c r="Y34" i="10"/>
  <c r="Z34" i="10" s="1"/>
  <c r="X33" i="10"/>
  <c r="Z10" i="10"/>
  <c r="Y9" i="9"/>
  <c r="X8" i="9"/>
  <c r="Y32" i="9"/>
  <c r="X31" i="9"/>
  <c r="N9" i="9"/>
  <c r="T9" i="9" s="1"/>
  <c r="M8" i="9"/>
  <c r="N32" i="9"/>
  <c r="T32" i="9" s="1"/>
  <c r="M31" i="9"/>
  <c r="Z33" i="9"/>
  <c r="N8" i="8"/>
  <c r="T8" i="8" s="1"/>
  <c r="M7" i="8"/>
  <c r="Y9" i="8"/>
  <c r="Z9" i="8" s="1"/>
  <c r="X8" i="8"/>
  <c r="N60" i="8"/>
  <c r="T60" i="8" s="1"/>
  <c r="M59" i="8"/>
  <c r="X59" i="8"/>
  <c r="Y60" i="8"/>
  <c r="Z61" i="8"/>
  <c r="N32" i="8"/>
  <c r="T32" i="8" s="1"/>
  <c r="M31" i="8"/>
  <c r="X32" i="8"/>
  <c r="Y33" i="8"/>
  <c r="Z33" i="8" s="1"/>
  <c r="N31" i="7"/>
  <c r="T31" i="7" s="1"/>
  <c r="M30" i="7"/>
  <c r="N9" i="7"/>
  <c r="T9" i="7" s="1"/>
  <c r="M8" i="7"/>
  <c r="Y9" i="7"/>
  <c r="X8" i="7"/>
  <c r="N60" i="7"/>
  <c r="T60" i="7" s="1"/>
  <c r="M59" i="7"/>
  <c r="Y31" i="7"/>
  <c r="X30" i="7"/>
  <c r="X59" i="7"/>
  <c r="Y60" i="7"/>
  <c r="N9" i="6"/>
  <c r="T9" i="6" s="1"/>
  <c r="M8" i="6"/>
  <c r="N60" i="6"/>
  <c r="T60" i="6" s="1"/>
  <c r="M59" i="6"/>
  <c r="Y9" i="6"/>
  <c r="X8" i="6"/>
  <c r="Z61" i="6"/>
  <c r="X59" i="6"/>
  <c r="Y60" i="6"/>
  <c r="Y8" i="5"/>
  <c r="X7" i="5"/>
  <c r="N32" i="5"/>
  <c r="T32" i="5" s="1"/>
  <c r="M31" i="5"/>
  <c r="N8" i="5"/>
  <c r="T8" i="5" s="1"/>
  <c r="M7" i="5"/>
  <c r="Y33" i="5"/>
  <c r="Z33" i="5" s="1"/>
  <c r="X32" i="5"/>
  <c r="N59" i="5"/>
  <c r="T59" i="5" s="1"/>
  <c r="M58" i="5"/>
  <c r="X59" i="5"/>
  <c r="Y60" i="5"/>
  <c r="Z60" i="5" s="1"/>
  <c r="Y8" i="15" l="1"/>
  <c r="X7" i="15"/>
  <c r="N56" i="15"/>
  <c r="T56" i="15" s="1"/>
  <c r="M55" i="15"/>
  <c r="X31" i="15"/>
  <c r="Y32" i="15"/>
  <c r="Z32" i="15" s="1"/>
  <c r="N8" i="15"/>
  <c r="T8" i="15" s="1"/>
  <c r="M7" i="15"/>
  <c r="X56" i="15"/>
  <c r="Y57" i="15"/>
  <c r="Z57" i="15" s="1"/>
  <c r="N31" i="15"/>
  <c r="T31" i="15" s="1"/>
  <c r="M30" i="15"/>
  <c r="Z9" i="15"/>
  <c r="Z60" i="9"/>
  <c r="N59" i="9"/>
  <c r="T59" i="9" s="1"/>
  <c r="M58" i="9"/>
  <c r="X58" i="9"/>
  <c r="Y59" i="9"/>
  <c r="Z34" i="12"/>
  <c r="Z8" i="5"/>
  <c r="X57" i="13"/>
  <c r="Y58" i="13"/>
  <c r="N58" i="13"/>
  <c r="T58" i="13" s="1"/>
  <c r="M57" i="13"/>
  <c r="Z59" i="13"/>
  <c r="N33" i="12"/>
  <c r="T33" i="12" s="1"/>
  <c r="M32" i="12"/>
  <c r="Z9" i="9"/>
  <c r="X32" i="12"/>
  <c r="Y33" i="12"/>
  <c r="Z8" i="13"/>
  <c r="Z35" i="11"/>
  <c r="Z32" i="9"/>
  <c r="Z9" i="7"/>
  <c r="Y9" i="12"/>
  <c r="X8" i="12"/>
  <c r="N9" i="12"/>
  <c r="T9" i="12" s="1"/>
  <c r="M8" i="12"/>
  <c r="Z10" i="12"/>
  <c r="M33" i="11"/>
  <c r="N34" i="11"/>
  <c r="T34" i="11" s="1"/>
  <c r="X33" i="11"/>
  <c r="Y34" i="11"/>
  <c r="Z60" i="11"/>
  <c r="Z9" i="10"/>
  <c r="Z60" i="8"/>
  <c r="M32" i="6"/>
  <c r="N33" i="6"/>
  <c r="T33" i="6" s="1"/>
  <c r="Y34" i="6"/>
  <c r="Z34" i="6" s="1"/>
  <c r="X33" i="6"/>
  <c r="Z9" i="6"/>
  <c r="N31" i="13"/>
  <c r="T31" i="13" s="1"/>
  <c r="M30" i="13"/>
  <c r="X6" i="13"/>
  <c r="Y7" i="13"/>
  <c r="N7" i="13"/>
  <c r="T7" i="13" s="1"/>
  <c r="M6" i="13"/>
  <c r="Y32" i="13"/>
  <c r="Z32" i="13" s="1"/>
  <c r="X31" i="13"/>
  <c r="N59" i="12"/>
  <c r="T59" i="12" s="1"/>
  <c r="M58" i="12"/>
  <c r="X58" i="12"/>
  <c r="Y59" i="12"/>
  <c r="Z60" i="12"/>
  <c r="N59" i="11"/>
  <c r="T59" i="11" s="1"/>
  <c r="M58" i="11"/>
  <c r="Y7" i="11"/>
  <c r="Z7" i="11" s="1"/>
  <c r="X6" i="11"/>
  <c r="N6" i="11"/>
  <c r="T6" i="11" s="1"/>
  <c r="M5" i="11"/>
  <c r="X58" i="11"/>
  <c r="Y59" i="11"/>
  <c r="N57" i="10"/>
  <c r="T57" i="10" s="1"/>
  <c r="M56" i="10"/>
  <c r="N32" i="10"/>
  <c r="T32" i="10" s="1"/>
  <c r="M31" i="10"/>
  <c r="X56" i="10"/>
  <c r="Y57" i="10"/>
  <c r="Y8" i="10"/>
  <c r="X7" i="10"/>
  <c r="Y33" i="10"/>
  <c r="Z33" i="10" s="1"/>
  <c r="X32" i="10"/>
  <c r="N8" i="10"/>
  <c r="T8" i="10" s="1"/>
  <c r="Z8" i="10" s="1"/>
  <c r="M7" i="10"/>
  <c r="Z58" i="10"/>
  <c r="N31" i="9"/>
  <c r="T31" i="9" s="1"/>
  <c r="M30" i="9"/>
  <c r="Y31" i="9"/>
  <c r="X30" i="9"/>
  <c r="Y8" i="9"/>
  <c r="X7" i="9"/>
  <c r="N8" i="9"/>
  <c r="T8" i="9" s="1"/>
  <c r="M7" i="9"/>
  <c r="N59" i="8"/>
  <c r="T59" i="8" s="1"/>
  <c r="M58" i="8"/>
  <c r="N7" i="8"/>
  <c r="T7" i="8" s="1"/>
  <c r="M6" i="8"/>
  <c r="X31" i="8"/>
  <c r="Y32" i="8"/>
  <c r="Z32" i="8" s="1"/>
  <c r="Y8" i="8"/>
  <c r="Z8" i="8" s="1"/>
  <c r="X7" i="8"/>
  <c r="N31" i="8"/>
  <c r="T31" i="8" s="1"/>
  <c r="M30" i="8"/>
  <c r="X58" i="8"/>
  <c r="Y59" i="8"/>
  <c r="N59" i="7"/>
  <c r="T59" i="7" s="1"/>
  <c r="M58" i="7"/>
  <c r="N8" i="7"/>
  <c r="T8" i="7" s="1"/>
  <c r="M7" i="7"/>
  <c r="X58" i="7"/>
  <c r="Y59" i="7"/>
  <c r="Z60" i="7"/>
  <c r="Y30" i="7"/>
  <c r="X29" i="7"/>
  <c r="Y29" i="7" s="1"/>
  <c r="F79" i="7" s="1"/>
  <c r="X7" i="7"/>
  <c r="Y8" i="7"/>
  <c r="N30" i="7"/>
  <c r="T30" i="7" s="1"/>
  <c r="M29" i="7"/>
  <c r="N29" i="7" s="1"/>
  <c r="Z31" i="7"/>
  <c r="N8" i="6"/>
  <c r="T8" i="6" s="1"/>
  <c r="M7" i="6"/>
  <c r="Y8" i="6"/>
  <c r="X7" i="6"/>
  <c r="X58" i="6"/>
  <c r="Y59" i="6"/>
  <c r="N59" i="6"/>
  <c r="T59" i="6" s="1"/>
  <c r="M58" i="6"/>
  <c r="Z60" i="6"/>
  <c r="X58" i="5"/>
  <c r="Y59" i="5"/>
  <c r="Z59" i="5" s="1"/>
  <c r="N31" i="5"/>
  <c r="T31" i="5" s="1"/>
  <c r="M30" i="5"/>
  <c r="Y32" i="5"/>
  <c r="Z32" i="5" s="1"/>
  <c r="X31" i="5"/>
  <c r="N58" i="5"/>
  <c r="T58" i="5" s="1"/>
  <c r="M57" i="5"/>
  <c r="N7" i="5"/>
  <c r="T7" i="5" s="1"/>
  <c r="M6" i="5"/>
  <c r="Y7" i="5"/>
  <c r="X6" i="5"/>
  <c r="Z8" i="15" l="1"/>
  <c r="N55" i="15"/>
  <c r="T55" i="15" s="1"/>
  <c r="M54" i="15"/>
  <c r="N54" i="15" s="1"/>
  <c r="X55" i="15"/>
  <c r="Y56" i="15"/>
  <c r="Z56" i="15" s="1"/>
  <c r="Y7" i="15"/>
  <c r="X6" i="15"/>
  <c r="N30" i="15"/>
  <c r="T30" i="15" s="1"/>
  <c r="M29" i="15"/>
  <c r="N29" i="15" s="1"/>
  <c r="N7" i="15"/>
  <c r="T7" i="15" s="1"/>
  <c r="Z7" i="15" s="1"/>
  <c r="M6" i="15"/>
  <c r="Y31" i="15"/>
  <c r="Z31" i="15" s="1"/>
  <c r="X30" i="15"/>
  <c r="Z59" i="9"/>
  <c r="X57" i="9"/>
  <c r="Y58" i="9"/>
  <c r="M57" i="9"/>
  <c r="N58" i="9"/>
  <c r="T58" i="9" s="1"/>
  <c r="Z7" i="5"/>
  <c r="Z58" i="13"/>
  <c r="X56" i="13"/>
  <c r="Y57" i="13"/>
  <c r="M56" i="13"/>
  <c r="N57" i="13"/>
  <c r="T57" i="13" s="1"/>
  <c r="X31" i="12"/>
  <c r="Y32" i="12"/>
  <c r="Z8" i="6"/>
  <c r="Z34" i="11"/>
  <c r="M31" i="12"/>
  <c r="N32" i="12"/>
  <c r="T32" i="12" s="1"/>
  <c r="Z33" i="12"/>
  <c r="Z7" i="13"/>
  <c r="Z59" i="11"/>
  <c r="Z59" i="12"/>
  <c r="M7" i="12"/>
  <c r="N8" i="12"/>
  <c r="T8" i="12" s="1"/>
  <c r="Y8" i="12"/>
  <c r="X7" i="12"/>
  <c r="Z9" i="12"/>
  <c r="Y33" i="11"/>
  <c r="X32" i="11"/>
  <c r="N33" i="11"/>
  <c r="T33" i="11" s="1"/>
  <c r="M32" i="11"/>
  <c r="Z8" i="9"/>
  <c r="Z30" i="7"/>
  <c r="Y33" i="6"/>
  <c r="Z33" i="6" s="1"/>
  <c r="X32" i="6"/>
  <c r="M31" i="6"/>
  <c r="N32" i="6"/>
  <c r="T32" i="6" s="1"/>
  <c r="Y31" i="13"/>
  <c r="Z31" i="13" s="1"/>
  <c r="X30" i="13"/>
  <c r="X5" i="13"/>
  <c r="Y6" i="13"/>
  <c r="N30" i="13"/>
  <c r="T30" i="13" s="1"/>
  <c r="M29" i="13"/>
  <c r="N29" i="13" s="1"/>
  <c r="N6" i="13"/>
  <c r="T6" i="13" s="1"/>
  <c r="M5" i="13"/>
  <c r="X57" i="12"/>
  <c r="Y58" i="12"/>
  <c r="N58" i="12"/>
  <c r="T58" i="12" s="1"/>
  <c r="M57" i="12"/>
  <c r="N5" i="11"/>
  <c r="T5" i="11" s="1"/>
  <c r="M4" i="11"/>
  <c r="N4" i="11" s="1"/>
  <c r="X57" i="11"/>
  <c r="Y58" i="11"/>
  <c r="Y6" i="11"/>
  <c r="Z6" i="11" s="1"/>
  <c r="X5" i="11"/>
  <c r="N58" i="11"/>
  <c r="T58" i="11" s="1"/>
  <c r="M57" i="11"/>
  <c r="Y32" i="10"/>
  <c r="Z32" i="10" s="1"/>
  <c r="X31" i="10"/>
  <c r="N56" i="10"/>
  <c r="T56" i="10" s="1"/>
  <c r="M55" i="10"/>
  <c r="X55" i="10"/>
  <c r="Y56" i="10"/>
  <c r="Z57" i="10"/>
  <c r="N7" i="10"/>
  <c r="T7" i="10" s="1"/>
  <c r="M6" i="10"/>
  <c r="X6" i="10"/>
  <c r="Y7" i="10"/>
  <c r="N31" i="10"/>
  <c r="T31" i="10" s="1"/>
  <c r="M30" i="10"/>
  <c r="Z31" i="9"/>
  <c r="Y30" i="9"/>
  <c r="X29" i="9"/>
  <c r="Y29" i="9" s="1"/>
  <c r="F79" i="9" s="1"/>
  <c r="N7" i="9"/>
  <c r="T7" i="9" s="1"/>
  <c r="M6" i="9"/>
  <c r="Y7" i="9"/>
  <c r="X6" i="9"/>
  <c r="N30" i="9"/>
  <c r="T30" i="9" s="1"/>
  <c r="M29" i="9"/>
  <c r="N29" i="9" s="1"/>
  <c r="N30" i="8"/>
  <c r="T30" i="8" s="1"/>
  <c r="M29" i="8"/>
  <c r="N29" i="8" s="1"/>
  <c r="X30" i="8"/>
  <c r="Y31" i="8"/>
  <c r="Z31" i="8" s="1"/>
  <c r="N58" i="8"/>
  <c r="T58" i="8" s="1"/>
  <c r="M57" i="8"/>
  <c r="Y7" i="8"/>
  <c r="Z7" i="8" s="1"/>
  <c r="X6" i="8"/>
  <c r="Z59" i="8"/>
  <c r="X57" i="8"/>
  <c r="Y58" i="8"/>
  <c r="N6" i="8"/>
  <c r="T6" i="8" s="1"/>
  <c r="M5" i="8"/>
  <c r="N7" i="7"/>
  <c r="T7" i="7" s="1"/>
  <c r="M6" i="7"/>
  <c r="Z8" i="7"/>
  <c r="X6" i="7"/>
  <c r="Y7" i="7"/>
  <c r="N58" i="7"/>
  <c r="T58" i="7" s="1"/>
  <c r="M57" i="7"/>
  <c r="E79" i="7"/>
  <c r="G79" i="7" s="1"/>
  <c r="T29" i="7"/>
  <c r="Z29" i="7" s="1"/>
  <c r="X57" i="7"/>
  <c r="Y58" i="7"/>
  <c r="Z59" i="7"/>
  <c r="Y7" i="6"/>
  <c r="X6" i="6"/>
  <c r="N58" i="6"/>
  <c r="T58" i="6" s="1"/>
  <c r="M57" i="6"/>
  <c r="X57" i="6"/>
  <c r="Y58" i="6"/>
  <c r="Z59" i="6"/>
  <c r="N7" i="6"/>
  <c r="T7" i="6" s="1"/>
  <c r="M6" i="6"/>
  <c r="N6" i="5"/>
  <c r="T6" i="5" s="1"/>
  <c r="M5" i="5"/>
  <c r="X30" i="5"/>
  <c r="Y31" i="5"/>
  <c r="Z31" i="5" s="1"/>
  <c r="Y6" i="5"/>
  <c r="X5" i="5"/>
  <c r="X57" i="5"/>
  <c r="Y58" i="5"/>
  <c r="Z58" i="5" s="1"/>
  <c r="N57" i="5"/>
  <c r="T57" i="5" s="1"/>
  <c r="M56" i="5"/>
  <c r="N30" i="5"/>
  <c r="T30" i="5" s="1"/>
  <c r="M29" i="5"/>
  <c r="N29" i="5" s="1"/>
  <c r="N6" i="15" l="1"/>
  <c r="T6" i="15" s="1"/>
  <c r="M5" i="15"/>
  <c r="Y6" i="15"/>
  <c r="X5" i="15"/>
  <c r="E80" i="15"/>
  <c r="T54" i="15"/>
  <c r="Y30" i="15"/>
  <c r="Z30" i="15" s="1"/>
  <c r="X29" i="15"/>
  <c r="Y29" i="15" s="1"/>
  <c r="F79" i="15" s="1"/>
  <c r="E79" i="15"/>
  <c r="T29" i="15"/>
  <c r="X54" i="15"/>
  <c r="Y54" i="15" s="1"/>
  <c r="F80" i="15" s="1"/>
  <c r="Y55" i="15"/>
  <c r="Z55" i="15" s="1"/>
  <c r="Z58" i="9"/>
  <c r="N57" i="9"/>
  <c r="T57" i="9" s="1"/>
  <c r="M56" i="9"/>
  <c r="Y57" i="9"/>
  <c r="X56" i="9"/>
  <c r="Z32" i="12"/>
  <c r="Z57" i="13"/>
  <c r="M55" i="13"/>
  <c r="N56" i="13"/>
  <c r="T56" i="13" s="1"/>
  <c r="X55" i="13"/>
  <c r="Y56" i="13"/>
  <c r="Z58" i="8"/>
  <c r="Z30" i="9"/>
  <c r="Z7" i="9"/>
  <c r="N31" i="12"/>
  <c r="T31" i="12" s="1"/>
  <c r="M30" i="12"/>
  <c r="X30" i="12"/>
  <c r="Y31" i="12"/>
  <c r="Z8" i="12"/>
  <c r="Z58" i="12"/>
  <c r="Y7" i="12"/>
  <c r="X6" i="12"/>
  <c r="M6" i="12"/>
  <c r="N7" i="12"/>
  <c r="T7" i="12" s="1"/>
  <c r="N32" i="11"/>
  <c r="T32" i="11" s="1"/>
  <c r="M31" i="11"/>
  <c r="Y32" i="11"/>
  <c r="X31" i="11"/>
  <c r="Z33" i="11"/>
  <c r="Z56" i="10"/>
  <c r="N31" i="6"/>
  <c r="T31" i="6" s="1"/>
  <c r="M30" i="6"/>
  <c r="X31" i="6"/>
  <c r="Y32" i="6"/>
  <c r="Z32" i="6" s="1"/>
  <c r="Z6" i="5"/>
  <c r="Z6" i="13"/>
  <c r="X4" i="13"/>
  <c r="Y4" i="13" s="1"/>
  <c r="F78" i="13" s="1"/>
  <c r="Y5" i="13"/>
  <c r="E79" i="13"/>
  <c r="T29" i="13"/>
  <c r="Y30" i="13"/>
  <c r="Z30" i="13" s="1"/>
  <c r="X29" i="13"/>
  <c r="Y29" i="13" s="1"/>
  <c r="F79" i="13" s="1"/>
  <c r="N5" i="13"/>
  <c r="T5" i="13" s="1"/>
  <c r="M4" i="13"/>
  <c r="N4" i="13" s="1"/>
  <c r="N57" i="12"/>
  <c r="T57" i="12" s="1"/>
  <c r="M56" i="12"/>
  <c r="X56" i="12"/>
  <c r="Y57" i="12"/>
  <c r="N57" i="11"/>
  <c r="T57" i="11" s="1"/>
  <c r="M56" i="11"/>
  <c r="Z58" i="11"/>
  <c r="X56" i="11"/>
  <c r="Y57" i="11"/>
  <c r="E78" i="11"/>
  <c r="T4" i="11"/>
  <c r="Y5" i="11"/>
  <c r="Z5" i="11" s="1"/>
  <c r="X4" i="11"/>
  <c r="Y4" i="11" s="1"/>
  <c r="F78" i="11" s="1"/>
  <c r="X5" i="10"/>
  <c r="Y6" i="10"/>
  <c r="Y31" i="10"/>
  <c r="X30" i="10"/>
  <c r="N30" i="10"/>
  <c r="T30" i="10" s="1"/>
  <c r="M29" i="10"/>
  <c r="N29" i="10" s="1"/>
  <c r="N6" i="10"/>
  <c r="T6" i="10" s="1"/>
  <c r="M5" i="10"/>
  <c r="X54" i="10"/>
  <c r="Y54" i="10" s="1"/>
  <c r="F80" i="10" s="1"/>
  <c r="Y55" i="10"/>
  <c r="Z31" i="10"/>
  <c r="Z7" i="10"/>
  <c r="N55" i="10"/>
  <c r="T55" i="10" s="1"/>
  <c r="M54" i="10"/>
  <c r="N54" i="10" s="1"/>
  <c r="Y6" i="9"/>
  <c r="X5" i="9"/>
  <c r="E79" i="9"/>
  <c r="G79" i="9" s="1"/>
  <c r="T29" i="9"/>
  <c r="Z29" i="9" s="1"/>
  <c r="N6" i="9"/>
  <c r="T6" i="9" s="1"/>
  <c r="M5" i="9"/>
  <c r="X56" i="8"/>
  <c r="Y57" i="8"/>
  <c r="N57" i="8"/>
  <c r="T57" i="8" s="1"/>
  <c r="M56" i="8"/>
  <c r="N5" i="8"/>
  <c r="T5" i="8" s="1"/>
  <c r="M4" i="8"/>
  <c r="N4" i="8" s="1"/>
  <c r="Y6" i="8"/>
  <c r="Z6" i="8" s="1"/>
  <c r="X5" i="8"/>
  <c r="E79" i="8"/>
  <c r="T29" i="8"/>
  <c r="X29" i="8"/>
  <c r="Y29" i="8" s="1"/>
  <c r="F79" i="8" s="1"/>
  <c r="Y30" i="8"/>
  <c r="Z30" i="8" s="1"/>
  <c r="X5" i="7"/>
  <c r="Y6" i="7"/>
  <c r="N57" i="7"/>
  <c r="T57" i="7" s="1"/>
  <c r="M56" i="7"/>
  <c r="X56" i="7"/>
  <c r="Y57" i="7"/>
  <c r="Z58" i="7"/>
  <c r="N6" i="7"/>
  <c r="T6" i="7" s="1"/>
  <c r="M5" i="7"/>
  <c r="Z7" i="7"/>
  <c r="Y6" i="6"/>
  <c r="X5" i="6"/>
  <c r="X56" i="6"/>
  <c r="Y57" i="6"/>
  <c r="N6" i="6"/>
  <c r="T6" i="6" s="1"/>
  <c r="M5" i="6"/>
  <c r="N57" i="6"/>
  <c r="T57" i="6" s="1"/>
  <c r="M56" i="6"/>
  <c r="Z7" i="6"/>
  <c r="Z58" i="6"/>
  <c r="N5" i="5"/>
  <c r="T5" i="5" s="1"/>
  <c r="M4" i="5"/>
  <c r="N4" i="5" s="1"/>
  <c r="E79" i="5"/>
  <c r="T29" i="5"/>
  <c r="N56" i="5"/>
  <c r="T56" i="5" s="1"/>
  <c r="M55" i="5"/>
  <c r="Y5" i="5"/>
  <c r="X4" i="5"/>
  <c r="Y4" i="5" s="1"/>
  <c r="F78" i="5" s="1"/>
  <c r="X56" i="5"/>
  <c r="Y57" i="5"/>
  <c r="Z57" i="5" s="1"/>
  <c r="X29" i="5"/>
  <c r="Y29" i="5" s="1"/>
  <c r="F79" i="5" s="1"/>
  <c r="Y30" i="5"/>
  <c r="Z30" i="5" s="1"/>
  <c r="D2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R54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R29" i="1"/>
  <c r="G79" i="15" l="1"/>
  <c r="Z6" i="15"/>
  <c r="Y5" i="15"/>
  <c r="X4" i="15"/>
  <c r="Y4" i="15" s="1"/>
  <c r="F78" i="15" s="1"/>
  <c r="G80" i="15"/>
  <c r="Z29" i="15"/>
  <c r="Z54" i="15"/>
  <c r="N5" i="15"/>
  <c r="T5" i="15" s="1"/>
  <c r="M4" i="15"/>
  <c r="N4" i="15" s="1"/>
  <c r="Z6" i="6"/>
  <c r="M55" i="9"/>
  <c r="N56" i="9"/>
  <c r="T56" i="9" s="1"/>
  <c r="X55" i="9"/>
  <c r="Y56" i="9"/>
  <c r="Z57" i="9"/>
  <c r="Z32" i="11"/>
  <c r="Z6" i="10"/>
  <c r="Z31" i="12"/>
  <c r="X54" i="13"/>
  <c r="Y54" i="13" s="1"/>
  <c r="F80" i="13" s="1"/>
  <c r="Y55" i="13"/>
  <c r="Z56" i="13"/>
  <c r="N55" i="13"/>
  <c r="T55" i="13" s="1"/>
  <c r="M54" i="13"/>
  <c r="N54" i="13" s="1"/>
  <c r="X29" i="12"/>
  <c r="Y29" i="12" s="1"/>
  <c r="F79" i="12" s="1"/>
  <c r="Y30" i="12"/>
  <c r="N30" i="12"/>
  <c r="T30" i="12" s="1"/>
  <c r="M29" i="12"/>
  <c r="N29" i="12" s="1"/>
  <c r="Z7" i="12"/>
  <c r="Z6" i="7"/>
  <c r="Z57" i="6"/>
  <c r="Z57" i="12"/>
  <c r="N6" i="12"/>
  <c r="T6" i="12" s="1"/>
  <c r="M5" i="12"/>
  <c r="X5" i="12"/>
  <c r="Y6" i="12"/>
  <c r="Y31" i="11"/>
  <c r="X30" i="11"/>
  <c r="N31" i="11"/>
  <c r="T31" i="11" s="1"/>
  <c r="M30" i="11"/>
  <c r="Z55" i="10"/>
  <c r="Z57" i="7"/>
  <c r="X30" i="6"/>
  <c r="Y31" i="6"/>
  <c r="Z31" i="6" s="1"/>
  <c r="N30" i="6"/>
  <c r="T30" i="6" s="1"/>
  <c r="M29" i="6"/>
  <c r="N29" i="6" s="1"/>
  <c r="Z5" i="5"/>
  <c r="Z5" i="13"/>
  <c r="E78" i="13"/>
  <c r="G78" i="13" s="1"/>
  <c r="T4" i="13"/>
  <c r="Z4" i="13" s="1"/>
  <c r="Z29" i="13"/>
  <c r="G79" i="13"/>
  <c r="X55" i="12"/>
  <c r="Y56" i="12"/>
  <c r="N56" i="12"/>
  <c r="T56" i="12" s="1"/>
  <c r="M55" i="12"/>
  <c r="X55" i="11"/>
  <c r="Y56" i="11"/>
  <c r="Z4" i="11"/>
  <c r="G78" i="11"/>
  <c r="N56" i="11"/>
  <c r="T56" i="11" s="1"/>
  <c r="M55" i="11"/>
  <c r="Z57" i="11"/>
  <c r="N5" i="10"/>
  <c r="T5" i="10" s="1"/>
  <c r="M4" i="10"/>
  <c r="N4" i="10" s="1"/>
  <c r="Y30" i="10"/>
  <c r="Z30" i="10" s="1"/>
  <c r="X29" i="10"/>
  <c r="Y29" i="10" s="1"/>
  <c r="F79" i="10" s="1"/>
  <c r="E80" i="10"/>
  <c r="G80" i="10" s="1"/>
  <c r="T54" i="10"/>
  <c r="Z54" i="10" s="1"/>
  <c r="E79" i="10"/>
  <c r="T29" i="10"/>
  <c r="Z29" i="10" s="1"/>
  <c r="Y5" i="10"/>
  <c r="X4" i="10"/>
  <c r="Y4" i="10" s="1"/>
  <c r="F78" i="10" s="1"/>
  <c r="Z6" i="9"/>
  <c r="Y5" i="9"/>
  <c r="X4" i="9"/>
  <c r="Y4" i="9" s="1"/>
  <c r="F78" i="9" s="1"/>
  <c r="N5" i="9"/>
  <c r="T5" i="9" s="1"/>
  <c r="M4" i="9"/>
  <c r="N4" i="9" s="1"/>
  <c r="N56" i="8"/>
  <c r="T56" i="8" s="1"/>
  <c r="M55" i="8"/>
  <c r="Z29" i="8"/>
  <c r="Z57" i="8"/>
  <c r="G79" i="8"/>
  <c r="E78" i="8"/>
  <c r="T4" i="8"/>
  <c r="Y5" i="8"/>
  <c r="Z5" i="8" s="1"/>
  <c r="X4" i="8"/>
  <c r="Y4" i="8" s="1"/>
  <c r="F78" i="8" s="1"/>
  <c r="X55" i="8"/>
  <c r="Y56" i="8"/>
  <c r="N56" i="7"/>
  <c r="T56" i="7" s="1"/>
  <c r="M55" i="7"/>
  <c r="N5" i="7"/>
  <c r="T5" i="7" s="1"/>
  <c r="M4" i="7"/>
  <c r="N4" i="7" s="1"/>
  <c r="Y56" i="7"/>
  <c r="X55" i="7"/>
  <c r="Y5" i="7"/>
  <c r="X4" i="7"/>
  <c r="Y4" i="7" s="1"/>
  <c r="F78" i="7" s="1"/>
  <c r="X55" i="6"/>
  <c r="Y56" i="6"/>
  <c r="Y5" i="6"/>
  <c r="X4" i="6"/>
  <c r="Y4" i="6" s="1"/>
  <c r="F78" i="6" s="1"/>
  <c r="N5" i="6"/>
  <c r="T5" i="6" s="1"/>
  <c r="M4" i="6"/>
  <c r="N4" i="6" s="1"/>
  <c r="N56" i="6"/>
  <c r="T56" i="6" s="1"/>
  <c r="M55" i="6"/>
  <c r="Z29" i="5"/>
  <c r="X55" i="5"/>
  <c r="Y56" i="5"/>
  <c r="Z56" i="5" s="1"/>
  <c r="G79" i="5"/>
  <c r="N55" i="5"/>
  <c r="T55" i="5" s="1"/>
  <c r="M54" i="5"/>
  <c r="N54" i="5" s="1"/>
  <c r="E78" i="5"/>
  <c r="G78" i="5" s="1"/>
  <c r="T4" i="5"/>
  <c r="Z4" i="5" s="1"/>
  <c r="R4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I72" i="1"/>
  <c r="Z5" i="15" l="1"/>
  <c r="E78" i="15"/>
  <c r="G78" i="15" s="1"/>
  <c r="T4" i="15"/>
  <c r="Z4" i="15" s="1"/>
  <c r="Z56" i="9"/>
  <c r="X54" i="9"/>
  <c r="Y54" i="9" s="1"/>
  <c r="F80" i="9" s="1"/>
  <c r="Y55" i="9"/>
  <c r="M54" i="9"/>
  <c r="N54" i="9" s="1"/>
  <c r="N55" i="9"/>
  <c r="T55" i="9" s="1"/>
  <c r="Z30" i="12"/>
  <c r="E80" i="13"/>
  <c r="G80" i="13" s="1"/>
  <c r="T54" i="13"/>
  <c r="Z54" i="13" s="1"/>
  <c r="Z55" i="13"/>
  <c r="E79" i="12"/>
  <c r="G79" i="12" s="1"/>
  <c r="T29" i="12"/>
  <c r="Z29" i="12" s="1"/>
  <c r="Z5" i="7"/>
  <c r="Z5" i="9"/>
  <c r="Z56" i="12"/>
  <c r="X4" i="12"/>
  <c r="Y4" i="12" s="1"/>
  <c r="F78" i="12" s="1"/>
  <c r="Y5" i="12"/>
  <c r="N5" i="12"/>
  <c r="T5" i="12" s="1"/>
  <c r="M4" i="12"/>
  <c r="N4" i="12" s="1"/>
  <c r="Z6" i="12"/>
  <c r="Y30" i="11"/>
  <c r="X29" i="11"/>
  <c r="Y29" i="11" s="1"/>
  <c r="F79" i="11" s="1"/>
  <c r="N30" i="11"/>
  <c r="T30" i="11" s="1"/>
  <c r="M29" i="11"/>
  <c r="N29" i="11" s="1"/>
  <c r="Z31" i="11"/>
  <c r="Z56" i="8"/>
  <c r="E79" i="6"/>
  <c r="T29" i="6"/>
  <c r="X29" i="6"/>
  <c r="Y29" i="6" s="1"/>
  <c r="F79" i="6" s="1"/>
  <c r="Y30" i="6"/>
  <c r="Z30" i="6" s="1"/>
  <c r="Z56" i="6"/>
  <c r="N55" i="12"/>
  <c r="T55" i="12" s="1"/>
  <c r="M54" i="12"/>
  <c r="N54" i="12" s="1"/>
  <c r="X54" i="12"/>
  <c r="Y54" i="12" s="1"/>
  <c r="F80" i="12" s="1"/>
  <c r="Y55" i="12"/>
  <c r="Z56" i="11"/>
  <c r="X54" i="11"/>
  <c r="Y54" i="11" s="1"/>
  <c r="F80" i="11" s="1"/>
  <c r="Y55" i="11"/>
  <c r="N55" i="11"/>
  <c r="T55" i="11" s="1"/>
  <c r="M54" i="11"/>
  <c r="N54" i="11" s="1"/>
  <c r="G79" i="10"/>
  <c r="E78" i="10"/>
  <c r="G78" i="10" s="1"/>
  <c r="T4" i="10"/>
  <c r="Z4" i="10" s="1"/>
  <c r="Z5" i="10"/>
  <c r="E78" i="9"/>
  <c r="G78" i="9" s="1"/>
  <c r="T4" i="9"/>
  <c r="Z4" i="9" s="1"/>
  <c r="Z4" i="8"/>
  <c r="X54" i="8"/>
  <c r="Y54" i="8" s="1"/>
  <c r="F80" i="8" s="1"/>
  <c r="Y55" i="8"/>
  <c r="G78" i="8"/>
  <c r="N55" i="8"/>
  <c r="T55" i="8" s="1"/>
  <c r="M54" i="8"/>
  <c r="N54" i="8" s="1"/>
  <c r="X54" i="7"/>
  <c r="Y54" i="7" s="1"/>
  <c r="F80" i="7" s="1"/>
  <c r="Y55" i="7"/>
  <c r="N55" i="7"/>
  <c r="T55" i="7" s="1"/>
  <c r="M54" i="7"/>
  <c r="N54" i="7" s="1"/>
  <c r="E78" i="7"/>
  <c r="G78" i="7" s="1"/>
  <c r="T4" i="7"/>
  <c r="Z4" i="7" s="1"/>
  <c r="Z56" i="7"/>
  <c r="N55" i="6"/>
  <c r="T55" i="6" s="1"/>
  <c r="M54" i="6"/>
  <c r="N54" i="6" s="1"/>
  <c r="E78" i="6"/>
  <c r="G78" i="6" s="1"/>
  <c r="T4" i="6"/>
  <c r="Z4" i="6" s="1"/>
  <c r="Z5" i="6"/>
  <c r="X54" i="6"/>
  <c r="Y54" i="6" s="1"/>
  <c r="F80" i="6" s="1"/>
  <c r="Y55" i="6"/>
  <c r="E80" i="5"/>
  <c r="T54" i="5"/>
  <c r="X54" i="5"/>
  <c r="Y54" i="5" s="1"/>
  <c r="F80" i="5" s="1"/>
  <c r="Y55" i="5"/>
  <c r="Z55" i="5" s="1"/>
  <c r="D69" i="1"/>
  <c r="D63" i="1"/>
  <c r="D57" i="1"/>
  <c r="E67" i="1"/>
  <c r="E61" i="1"/>
  <c r="E55" i="1"/>
  <c r="E54" i="1"/>
  <c r="E60" i="1"/>
  <c r="E72" i="1"/>
  <c r="D62" i="1"/>
  <c r="D54" i="1"/>
  <c r="D72" i="1"/>
  <c r="D60" i="1"/>
  <c r="E71" i="1"/>
  <c r="E65" i="1"/>
  <c r="E59" i="1"/>
  <c r="D71" i="1"/>
  <c r="D65" i="1"/>
  <c r="D59" i="1"/>
  <c r="E70" i="1"/>
  <c r="E58" i="1"/>
  <c r="D67" i="1"/>
  <c r="D61" i="1"/>
  <c r="D55" i="1"/>
  <c r="E66" i="1"/>
  <c r="E64" i="1"/>
  <c r="E57" i="1"/>
  <c r="D66" i="1"/>
  <c r="D70" i="1"/>
  <c r="D64" i="1"/>
  <c r="D58" i="1"/>
  <c r="E69" i="1"/>
  <c r="E63" i="1"/>
  <c r="E68" i="1"/>
  <c r="E62" i="1"/>
  <c r="E56" i="1"/>
  <c r="D68" i="1"/>
  <c r="D56" i="1"/>
  <c r="I47" i="1"/>
  <c r="I22" i="1"/>
  <c r="Z55" i="9" l="1"/>
  <c r="E80" i="9"/>
  <c r="G80" i="9" s="1"/>
  <c r="T54" i="9"/>
  <c r="Z54" i="9" s="1"/>
  <c r="Z30" i="11"/>
  <c r="Z5" i="12"/>
  <c r="Z29" i="6"/>
  <c r="G79" i="6"/>
  <c r="E78" i="12"/>
  <c r="G78" i="12" s="1"/>
  <c r="T4" i="12"/>
  <c r="Z4" i="12" s="1"/>
  <c r="T29" i="11"/>
  <c r="Z29" i="11" s="1"/>
  <c r="E79" i="11"/>
  <c r="G79" i="11" s="1"/>
  <c r="Z55" i="7"/>
  <c r="Z55" i="6"/>
  <c r="E80" i="12"/>
  <c r="G80" i="12" s="1"/>
  <c r="T54" i="12"/>
  <c r="Z54" i="12" s="1"/>
  <c r="Z55" i="12"/>
  <c r="Z55" i="11"/>
  <c r="E80" i="11"/>
  <c r="G80" i="11" s="1"/>
  <c r="T54" i="11"/>
  <c r="Z54" i="11" s="1"/>
  <c r="E80" i="8"/>
  <c r="G80" i="8" s="1"/>
  <c r="T54" i="8"/>
  <c r="Z54" i="8" s="1"/>
  <c r="Z55" i="8"/>
  <c r="E80" i="7"/>
  <c r="G80" i="7" s="1"/>
  <c r="T54" i="7"/>
  <c r="Z54" i="7" s="1"/>
  <c r="E80" i="6"/>
  <c r="G80" i="6" s="1"/>
  <c r="T54" i="6"/>
  <c r="Z54" i="6" s="1"/>
  <c r="Z54" i="5"/>
  <c r="G80" i="5"/>
  <c r="F69" i="1"/>
  <c r="H69" i="1" s="1"/>
  <c r="I69" i="1" s="1"/>
  <c r="F63" i="1"/>
  <c r="H63" i="1" s="1"/>
  <c r="I63" i="1" s="1"/>
  <c r="F57" i="1"/>
  <c r="H57" i="1" s="1"/>
  <c r="I57" i="1" s="1"/>
  <c r="F61" i="1"/>
  <c r="H61" i="1" s="1"/>
  <c r="I61" i="1" s="1"/>
  <c r="F67" i="1"/>
  <c r="H67" i="1" s="1"/>
  <c r="I67" i="1" s="1"/>
  <c r="F55" i="1"/>
  <c r="H55" i="1" s="1"/>
  <c r="I55" i="1" s="1"/>
  <c r="F65" i="1"/>
  <c r="H65" i="1" s="1"/>
  <c r="I65" i="1" s="1"/>
  <c r="F72" i="1"/>
  <c r="F60" i="1"/>
  <c r="H60" i="1" s="1"/>
  <c r="I60" i="1" s="1"/>
  <c r="F54" i="1"/>
  <c r="H54" i="1" s="1"/>
  <c r="I54" i="1" s="1"/>
  <c r="J55" i="1" s="1"/>
  <c r="R55" i="1" s="1"/>
  <c r="F66" i="1"/>
  <c r="H66" i="1" s="1"/>
  <c r="I66" i="1" s="1"/>
  <c r="F58" i="1"/>
  <c r="H58" i="1" s="1"/>
  <c r="I58" i="1" s="1"/>
  <c r="F59" i="1"/>
  <c r="H59" i="1" s="1"/>
  <c r="I59" i="1" s="1"/>
  <c r="D73" i="1"/>
  <c r="F64" i="1"/>
  <c r="H64" i="1" s="1"/>
  <c r="I64" i="1" s="1"/>
  <c r="F71" i="1"/>
  <c r="H71" i="1" s="1"/>
  <c r="I71" i="1" s="1"/>
  <c r="F70" i="1"/>
  <c r="H70" i="1" s="1"/>
  <c r="I70" i="1" s="1"/>
  <c r="F56" i="1"/>
  <c r="H56" i="1" s="1"/>
  <c r="I56" i="1" s="1"/>
  <c r="E73" i="1"/>
  <c r="F68" i="1"/>
  <c r="H68" i="1" s="1"/>
  <c r="I68" i="1" s="1"/>
  <c r="F62" i="1"/>
  <c r="H62" i="1" s="1"/>
  <c r="I62" i="1" s="1"/>
  <c r="D48" i="1"/>
  <c r="F29" i="1"/>
  <c r="H29" i="1" s="1"/>
  <c r="K29" i="1" s="1"/>
  <c r="F30" i="1"/>
  <c r="H30" i="1" s="1"/>
  <c r="I30" i="1" s="1"/>
  <c r="F31" i="1"/>
  <c r="H31" i="1" s="1"/>
  <c r="I31" i="1" s="1"/>
  <c r="F32" i="1"/>
  <c r="H32" i="1" s="1"/>
  <c r="I32" i="1" s="1"/>
  <c r="F33" i="1"/>
  <c r="H33" i="1" s="1"/>
  <c r="I33" i="1" s="1"/>
  <c r="F34" i="1"/>
  <c r="H34" i="1" s="1"/>
  <c r="I34" i="1" s="1"/>
  <c r="F35" i="1"/>
  <c r="H35" i="1" s="1"/>
  <c r="I35" i="1" s="1"/>
  <c r="F36" i="1"/>
  <c r="H36" i="1" s="1"/>
  <c r="I36" i="1" s="1"/>
  <c r="F37" i="1"/>
  <c r="H37" i="1" s="1"/>
  <c r="I37" i="1" s="1"/>
  <c r="F38" i="1"/>
  <c r="H38" i="1" s="1"/>
  <c r="I38" i="1" s="1"/>
  <c r="F39" i="1"/>
  <c r="H39" i="1" s="1"/>
  <c r="I39" i="1" s="1"/>
  <c r="F40" i="1"/>
  <c r="H40" i="1" s="1"/>
  <c r="I40" i="1" s="1"/>
  <c r="F41" i="1"/>
  <c r="H41" i="1" s="1"/>
  <c r="I41" i="1" s="1"/>
  <c r="F42" i="1"/>
  <c r="H42" i="1" s="1"/>
  <c r="I42" i="1" s="1"/>
  <c r="F43" i="1"/>
  <c r="H43" i="1" s="1"/>
  <c r="I43" i="1" s="1"/>
  <c r="F44" i="1"/>
  <c r="H44" i="1" s="1"/>
  <c r="I44" i="1" s="1"/>
  <c r="F45" i="1"/>
  <c r="H45" i="1" s="1"/>
  <c r="I45" i="1" s="1"/>
  <c r="F46" i="1"/>
  <c r="H46" i="1" s="1"/>
  <c r="I46" i="1" s="1"/>
  <c r="F47" i="1"/>
  <c r="F21" i="1"/>
  <c r="H21" i="1" s="1"/>
  <c r="I21" i="1" s="1"/>
  <c r="K54" i="1" l="1"/>
  <c r="L54" i="1" s="1"/>
  <c r="S54" i="1" s="1"/>
  <c r="W54" i="1" s="1"/>
  <c r="F10" i="1"/>
  <c r="H10" i="1" s="1"/>
  <c r="I10" i="1" s="1"/>
  <c r="F9" i="1"/>
  <c r="H9" i="1" s="1"/>
  <c r="I9" i="1" s="1"/>
  <c r="K55" i="1"/>
  <c r="J56" i="1"/>
  <c r="R56" i="1" s="1"/>
  <c r="F16" i="1"/>
  <c r="H16" i="1" s="1"/>
  <c r="I16" i="1" s="1"/>
  <c r="F22" i="1"/>
  <c r="I29" i="1"/>
  <c r="J30" i="1" s="1"/>
  <c r="E48" i="1"/>
  <c r="F4" i="1"/>
  <c r="H4" i="1" s="1"/>
  <c r="F18" i="1"/>
  <c r="H18" i="1" s="1"/>
  <c r="I18" i="1" s="1"/>
  <c r="F6" i="1"/>
  <c r="H6" i="1" s="1"/>
  <c r="I6" i="1" s="1"/>
  <c r="F15" i="1"/>
  <c r="H15" i="1" s="1"/>
  <c r="I15" i="1" s="1"/>
  <c r="F20" i="1"/>
  <c r="H20" i="1" s="1"/>
  <c r="I20" i="1" s="1"/>
  <c r="F8" i="1"/>
  <c r="H8" i="1" s="1"/>
  <c r="I8" i="1" s="1"/>
  <c r="F19" i="1"/>
  <c r="H19" i="1" s="1"/>
  <c r="I19" i="1" s="1"/>
  <c r="F13" i="1"/>
  <c r="H13" i="1" s="1"/>
  <c r="I13" i="1" s="1"/>
  <c r="F7" i="1"/>
  <c r="H7" i="1" s="1"/>
  <c r="I7" i="1" s="1"/>
  <c r="F17" i="1"/>
  <c r="H17" i="1" s="1"/>
  <c r="I17" i="1" s="1"/>
  <c r="F5" i="1"/>
  <c r="H5" i="1" s="1"/>
  <c r="I5" i="1" s="1"/>
  <c r="F14" i="1"/>
  <c r="H14" i="1" s="1"/>
  <c r="I14" i="1" s="1"/>
  <c r="F12" i="1"/>
  <c r="H12" i="1" s="1"/>
  <c r="I12" i="1" s="1"/>
  <c r="F11" i="1"/>
  <c r="H11" i="1" s="1"/>
  <c r="I11" i="1" s="1"/>
  <c r="R30" i="1" l="1"/>
  <c r="L55" i="1"/>
  <c r="S55" i="1" s="1"/>
  <c r="W55" i="1" s="1"/>
  <c r="K56" i="1"/>
  <c r="J57" i="1"/>
  <c r="R57" i="1" s="1"/>
  <c r="K30" i="1"/>
  <c r="L29" i="1"/>
  <c r="J31" i="1"/>
  <c r="R31" i="1" s="1"/>
  <c r="I4" i="1"/>
  <c r="J5" i="1" s="1"/>
  <c r="R5" i="1" s="1"/>
  <c r="K4" i="1"/>
  <c r="E23" i="1"/>
  <c r="S29" i="1" l="1"/>
  <c r="W29" i="1" s="1"/>
  <c r="L56" i="1"/>
  <c r="S56" i="1" s="1"/>
  <c r="W56" i="1" s="1"/>
  <c r="K57" i="1"/>
  <c r="J58" i="1"/>
  <c r="R58" i="1" s="1"/>
  <c r="J32" i="1"/>
  <c r="R32" i="1" s="1"/>
  <c r="K31" i="1"/>
  <c r="L30" i="1"/>
  <c r="L4" i="1"/>
  <c r="K5" i="1"/>
  <c r="J6" i="1"/>
  <c r="R6" i="1" s="1"/>
  <c r="S30" i="1" l="1"/>
  <c r="W30" i="1" s="1"/>
  <c r="S4" i="1"/>
  <c r="W4" i="1" s="1"/>
  <c r="K58" i="1"/>
  <c r="L57" i="1"/>
  <c r="S57" i="1" s="1"/>
  <c r="W57" i="1" s="1"/>
  <c r="J59" i="1"/>
  <c r="R59" i="1" s="1"/>
  <c r="L31" i="1"/>
  <c r="J33" i="1"/>
  <c r="R33" i="1" s="1"/>
  <c r="K32" i="1"/>
  <c r="J7" i="1"/>
  <c r="R7" i="1" s="1"/>
  <c r="L5" i="1"/>
  <c r="K6" i="1"/>
  <c r="S31" i="1" l="1"/>
  <c r="W31" i="1" s="1"/>
  <c r="S5" i="1"/>
  <c r="W5" i="1" s="1"/>
  <c r="K59" i="1"/>
  <c r="L58" i="1"/>
  <c r="S58" i="1" s="1"/>
  <c r="W58" i="1" s="1"/>
  <c r="J60" i="1"/>
  <c r="R60" i="1" s="1"/>
  <c r="J34" i="1"/>
  <c r="R34" i="1" s="1"/>
  <c r="L32" i="1"/>
  <c r="K33" i="1"/>
  <c r="J8" i="1"/>
  <c r="R8" i="1" s="1"/>
  <c r="L6" i="1"/>
  <c r="K7" i="1"/>
  <c r="S32" i="1" l="1"/>
  <c r="W32" i="1" s="1"/>
  <c r="S6" i="1"/>
  <c r="W6" i="1" s="1"/>
  <c r="L59" i="1"/>
  <c r="S59" i="1" s="1"/>
  <c r="W59" i="1" s="1"/>
  <c r="K60" i="1"/>
  <c r="J61" i="1"/>
  <c r="R61" i="1" s="1"/>
  <c r="K34" i="1"/>
  <c r="J35" i="1"/>
  <c r="R35" i="1" s="1"/>
  <c r="L33" i="1"/>
  <c r="J9" i="1"/>
  <c r="R9" i="1" s="1"/>
  <c r="L7" i="1"/>
  <c r="K8" i="1"/>
  <c r="S33" i="1" l="1"/>
  <c r="W33" i="1" s="1"/>
  <c r="S7" i="1"/>
  <c r="W7" i="1" s="1"/>
  <c r="L60" i="1"/>
  <c r="S60" i="1" s="1"/>
  <c r="W60" i="1" s="1"/>
  <c r="K61" i="1"/>
  <c r="J62" i="1"/>
  <c r="R62" i="1" s="1"/>
  <c r="L34" i="1"/>
  <c r="K35" i="1"/>
  <c r="J36" i="1"/>
  <c r="R36" i="1" s="1"/>
  <c r="J10" i="1"/>
  <c r="R10" i="1" s="1"/>
  <c r="L8" i="1"/>
  <c r="K9" i="1"/>
  <c r="S34" i="1" l="1"/>
  <c r="W34" i="1" s="1"/>
  <c r="S8" i="1"/>
  <c r="W8" i="1" s="1"/>
  <c r="L61" i="1"/>
  <c r="S61" i="1" s="1"/>
  <c r="W61" i="1" s="1"/>
  <c r="K62" i="1"/>
  <c r="J63" i="1"/>
  <c r="R63" i="1" s="1"/>
  <c r="K36" i="1"/>
  <c r="J37" i="1"/>
  <c r="R37" i="1" s="1"/>
  <c r="L35" i="1"/>
  <c r="J11" i="1"/>
  <c r="R11" i="1" s="1"/>
  <c r="K10" i="1"/>
  <c r="L9" i="1"/>
  <c r="S35" i="1" l="1"/>
  <c r="W35" i="1" s="1"/>
  <c r="S9" i="1"/>
  <c r="W9" i="1" s="1"/>
  <c r="L62" i="1"/>
  <c r="S62" i="1" s="1"/>
  <c r="W62" i="1" s="1"/>
  <c r="K63" i="1"/>
  <c r="J64" i="1"/>
  <c r="R64" i="1" s="1"/>
  <c r="J38" i="1"/>
  <c r="R38" i="1" s="1"/>
  <c r="L36" i="1"/>
  <c r="K37" i="1"/>
  <c r="J12" i="1"/>
  <c r="R12" i="1" s="1"/>
  <c r="K11" i="1"/>
  <c r="L10" i="1"/>
  <c r="S36" i="1" l="1"/>
  <c r="W36" i="1" s="1"/>
  <c r="S10" i="1"/>
  <c r="W10" i="1" s="1"/>
  <c r="K64" i="1"/>
  <c r="L63" i="1"/>
  <c r="S63" i="1" s="1"/>
  <c r="W63" i="1" s="1"/>
  <c r="J65" i="1"/>
  <c r="R65" i="1" s="1"/>
  <c r="J39" i="1"/>
  <c r="R39" i="1" s="1"/>
  <c r="L37" i="1"/>
  <c r="K38" i="1"/>
  <c r="J13" i="1"/>
  <c r="R13" i="1" s="1"/>
  <c r="K12" i="1"/>
  <c r="L11" i="1"/>
  <c r="S37" i="1" l="1"/>
  <c r="W37" i="1" s="1"/>
  <c r="S11" i="1"/>
  <c r="W11" i="1" s="1"/>
  <c r="K65" i="1"/>
  <c r="L64" i="1"/>
  <c r="S64" i="1" s="1"/>
  <c r="W64" i="1" s="1"/>
  <c r="J66" i="1"/>
  <c r="R66" i="1" s="1"/>
  <c r="K39" i="1"/>
  <c r="L38" i="1"/>
  <c r="J40" i="1"/>
  <c r="R40" i="1" s="1"/>
  <c r="J14" i="1"/>
  <c r="R14" i="1" s="1"/>
  <c r="K13" i="1"/>
  <c r="L12" i="1"/>
  <c r="S38" i="1" l="1"/>
  <c r="W38" i="1" s="1"/>
  <c r="S12" i="1"/>
  <c r="W12" i="1" s="1"/>
  <c r="L65" i="1"/>
  <c r="S65" i="1" s="1"/>
  <c r="W65" i="1" s="1"/>
  <c r="K66" i="1"/>
  <c r="J67" i="1"/>
  <c r="R67" i="1" s="1"/>
  <c r="L39" i="1"/>
  <c r="K40" i="1"/>
  <c r="J41" i="1"/>
  <c r="R41" i="1" s="1"/>
  <c r="J15" i="1"/>
  <c r="R15" i="1" s="1"/>
  <c r="K14" i="1"/>
  <c r="L13" i="1"/>
  <c r="S39" i="1" l="1"/>
  <c r="W39" i="1" s="1"/>
  <c r="S13" i="1"/>
  <c r="W13" i="1" s="1"/>
  <c r="L66" i="1"/>
  <c r="S66" i="1" s="1"/>
  <c r="W66" i="1" s="1"/>
  <c r="K67" i="1"/>
  <c r="J68" i="1"/>
  <c r="R68" i="1" s="1"/>
  <c r="L40" i="1"/>
  <c r="K41" i="1"/>
  <c r="J42" i="1"/>
  <c r="R42" i="1" s="1"/>
  <c r="J16" i="1"/>
  <c r="R16" i="1" s="1"/>
  <c r="K15" i="1"/>
  <c r="L14" i="1"/>
  <c r="S40" i="1" l="1"/>
  <c r="W40" i="1" s="1"/>
  <c r="S14" i="1"/>
  <c r="W14" i="1" s="1"/>
  <c r="L67" i="1"/>
  <c r="S67" i="1" s="1"/>
  <c r="W67" i="1" s="1"/>
  <c r="K68" i="1"/>
  <c r="J69" i="1"/>
  <c r="R69" i="1" s="1"/>
  <c r="K42" i="1"/>
  <c r="J43" i="1"/>
  <c r="R43" i="1" s="1"/>
  <c r="L41" i="1"/>
  <c r="J17" i="1"/>
  <c r="R17" i="1" s="1"/>
  <c r="L15" i="1"/>
  <c r="K16" i="1"/>
  <c r="S41" i="1" l="1"/>
  <c r="W41" i="1" s="1"/>
  <c r="S15" i="1"/>
  <c r="W15" i="1" s="1"/>
  <c r="L68" i="1"/>
  <c r="S68" i="1" s="1"/>
  <c r="W68" i="1" s="1"/>
  <c r="K69" i="1"/>
  <c r="J70" i="1"/>
  <c r="R70" i="1" s="1"/>
  <c r="K43" i="1"/>
  <c r="L42" i="1"/>
  <c r="J44" i="1"/>
  <c r="R44" i="1" s="1"/>
  <c r="J18" i="1"/>
  <c r="R18" i="1" s="1"/>
  <c r="L16" i="1"/>
  <c r="K17" i="1"/>
  <c r="S42" i="1" l="1"/>
  <c r="W42" i="1" s="1"/>
  <c r="S16" i="1"/>
  <c r="W16" i="1" s="1"/>
  <c r="K70" i="1"/>
  <c r="L69" i="1"/>
  <c r="S69" i="1" s="1"/>
  <c r="W69" i="1" s="1"/>
  <c r="J71" i="1"/>
  <c r="R71" i="1" s="1"/>
  <c r="K44" i="1"/>
  <c r="L43" i="1"/>
  <c r="J45" i="1"/>
  <c r="R45" i="1" s="1"/>
  <c r="J19" i="1"/>
  <c r="R19" i="1" s="1"/>
  <c r="L17" i="1"/>
  <c r="K18" i="1"/>
  <c r="S43" i="1" l="1"/>
  <c r="W43" i="1" s="1"/>
  <c r="S17" i="1"/>
  <c r="W17" i="1" s="1"/>
  <c r="K71" i="1"/>
  <c r="L70" i="1"/>
  <c r="S70" i="1" s="1"/>
  <c r="W70" i="1" s="1"/>
  <c r="J72" i="1"/>
  <c r="R72" i="1" s="1"/>
  <c r="L44" i="1"/>
  <c r="J46" i="1"/>
  <c r="R46" i="1" s="1"/>
  <c r="K45" i="1"/>
  <c r="J20" i="1"/>
  <c r="R20" i="1" s="1"/>
  <c r="L18" i="1"/>
  <c r="K19" i="1"/>
  <c r="S44" i="1" l="1"/>
  <c r="W44" i="1" s="1"/>
  <c r="S18" i="1"/>
  <c r="W18" i="1" s="1"/>
  <c r="L71" i="1"/>
  <c r="S71" i="1" s="1"/>
  <c r="W71" i="1" s="1"/>
  <c r="K72" i="1"/>
  <c r="L72" i="1" s="1"/>
  <c r="K46" i="1"/>
  <c r="L45" i="1"/>
  <c r="J47" i="1"/>
  <c r="R47" i="1" s="1"/>
  <c r="J21" i="1"/>
  <c r="R21" i="1" s="1"/>
  <c r="L19" i="1"/>
  <c r="K20" i="1"/>
  <c r="S45" i="1" l="1"/>
  <c r="W45" i="1" s="1"/>
  <c r="M72" i="1"/>
  <c r="N72" i="1" s="1"/>
  <c r="T72" i="1" s="1"/>
  <c r="S72" i="1"/>
  <c r="W72" i="1" s="1"/>
  <c r="X72" i="1" s="1"/>
  <c r="S19" i="1"/>
  <c r="W19" i="1" s="1"/>
  <c r="K47" i="1"/>
  <c r="L47" i="1" s="1"/>
  <c r="S47" i="1" s="1"/>
  <c r="W47" i="1" s="1"/>
  <c r="X47" i="1" s="1"/>
  <c r="L46" i="1"/>
  <c r="S46" i="1" s="1"/>
  <c r="W46" i="1" s="1"/>
  <c r="J22" i="1"/>
  <c r="R22" i="1" s="1"/>
  <c r="K21" i="1"/>
  <c r="L20" i="1"/>
  <c r="S20" i="1" s="1"/>
  <c r="W20" i="1" s="1"/>
  <c r="M71" i="1" l="1"/>
  <c r="N71" i="1" s="1"/>
  <c r="T71" i="1" s="1"/>
  <c r="Y47" i="1"/>
  <c r="X46" i="1"/>
  <c r="Y72" i="1"/>
  <c r="Z72" i="1" s="1"/>
  <c r="X71" i="1"/>
  <c r="M47" i="1"/>
  <c r="N47" i="1" s="1"/>
  <c r="K22" i="1"/>
  <c r="L22" i="1" s="1"/>
  <c r="S22" i="1" s="1"/>
  <c r="W22" i="1" s="1"/>
  <c r="X22" i="1" s="1"/>
  <c r="L21" i="1"/>
  <c r="S21" i="1" s="1"/>
  <c r="W21" i="1" s="1"/>
  <c r="M70" i="1" l="1"/>
  <c r="M69" i="1" s="1"/>
  <c r="T47" i="1"/>
  <c r="Z47" i="1" s="1"/>
  <c r="X70" i="1"/>
  <c r="Y71" i="1"/>
  <c r="Z71" i="1" s="1"/>
  <c r="X45" i="1"/>
  <c r="Y46" i="1"/>
  <c r="X21" i="1"/>
  <c r="X20" i="1" s="1"/>
  <c r="X19" i="1" s="1"/>
  <c r="X18" i="1" s="1"/>
  <c r="X17" i="1" s="1"/>
  <c r="X16" i="1" s="1"/>
  <c r="X15" i="1" s="1"/>
  <c r="X14" i="1" s="1"/>
  <c r="X13" i="1" s="1"/>
  <c r="X12" i="1" s="1"/>
  <c r="X11" i="1" s="1"/>
  <c r="X10" i="1" s="1"/>
  <c r="X9" i="1" s="1"/>
  <c r="X8" i="1" s="1"/>
  <c r="M46" i="1"/>
  <c r="M22" i="1"/>
  <c r="N22" i="1" s="1"/>
  <c r="N70" i="1" l="1"/>
  <c r="T70" i="1" s="1"/>
  <c r="X44" i="1"/>
  <c r="Y45" i="1"/>
  <c r="X69" i="1"/>
  <c r="Y70" i="1"/>
  <c r="T22" i="1"/>
  <c r="Y9" i="1"/>
  <c r="X7" i="1"/>
  <c r="Y8" i="1"/>
  <c r="Y10" i="1"/>
  <c r="N69" i="1"/>
  <c r="T69" i="1" s="1"/>
  <c r="M68" i="1"/>
  <c r="N46" i="1"/>
  <c r="M45" i="1"/>
  <c r="M21" i="1"/>
  <c r="Z70" i="1" l="1"/>
  <c r="T46" i="1"/>
  <c r="Z46" i="1" s="1"/>
  <c r="Y69" i="1"/>
  <c r="Z69" i="1" s="1"/>
  <c r="X68" i="1"/>
  <c r="Y44" i="1"/>
  <c r="X43" i="1"/>
  <c r="X6" i="1"/>
  <c r="Y7" i="1"/>
  <c r="Y11" i="1"/>
  <c r="N68" i="1"/>
  <c r="T68" i="1" s="1"/>
  <c r="M67" i="1"/>
  <c r="N45" i="1"/>
  <c r="M44" i="1"/>
  <c r="N21" i="1"/>
  <c r="M20" i="1"/>
  <c r="X42" i="1" l="1"/>
  <c r="Y43" i="1"/>
  <c r="Y68" i="1"/>
  <c r="Z68" i="1" s="1"/>
  <c r="X67" i="1"/>
  <c r="T45" i="1"/>
  <c r="Z45" i="1" s="1"/>
  <c r="T21" i="1"/>
  <c r="X5" i="1"/>
  <c r="Y6" i="1"/>
  <c r="Y12" i="1"/>
  <c r="N67" i="1"/>
  <c r="T67" i="1" s="1"/>
  <c r="M66" i="1"/>
  <c r="N44" i="1"/>
  <c r="M43" i="1"/>
  <c r="M19" i="1"/>
  <c r="N20" i="1"/>
  <c r="T44" i="1" l="1"/>
  <c r="Z44" i="1" s="1"/>
  <c r="X66" i="1"/>
  <c r="Y67" i="1"/>
  <c r="Z67" i="1" s="1"/>
  <c r="X41" i="1"/>
  <c r="Y42" i="1"/>
  <c r="T20" i="1"/>
  <c r="X4" i="1"/>
  <c r="Y4" i="1" s="1"/>
  <c r="F78" i="1" s="1"/>
  <c r="Y5" i="1"/>
  <c r="Y13" i="1"/>
  <c r="N66" i="1"/>
  <c r="T66" i="1" s="1"/>
  <c r="M65" i="1"/>
  <c r="N43" i="1"/>
  <c r="M42" i="1"/>
  <c r="M18" i="1"/>
  <c r="N19" i="1"/>
  <c r="Y66" i="1" l="1"/>
  <c r="Z66" i="1" s="1"/>
  <c r="X65" i="1"/>
  <c r="T43" i="1"/>
  <c r="Z43" i="1" s="1"/>
  <c r="X40" i="1"/>
  <c r="Y41" i="1"/>
  <c r="T19" i="1"/>
  <c r="Y14" i="1"/>
  <c r="N65" i="1"/>
  <c r="T65" i="1" s="1"/>
  <c r="M64" i="1"/>
  <c r="M41" i="1"/>
  <c r="N42" i="1"/>
  <c r="M17" i="1"/>
  <c r="N18" i="1"/>
  <c r="Y40" i="1" l="1"/>
  <c r="X39" i="1"/>
  <c r="T42" i="1"/>
  <c r="Z42" i="1" s="1"/>
  <c r="X64" i="1"/>
  <c r="Y65" i="1"/>
  <c r="Z65" i="1" s="1"/>
  <c r="T18" i="1"/>
  <c r="Y15" i="1"/>
  <c r="N64" i="1"/>
  <c r="T64" i="1" s="1"/>
  <c r="M63" i="1"/>
  <c r="M40" i="1"/>
  <c r="N41" i="1"/>
  <c r="M16" i="1"/>
  <c r="N17" i="1"/>
  <c r="T41" i="1" l="1"/>
  <c r="Z41" i="1" s="1"/>
  <c r="X63" i="1"/>
  <c r="Y64" i="1"/>
  <c r="Z64" i="1" s="1"/>
  <c r="X38" i="1"/>
  <c r="Y39" i="1"/>
  <c r="T17" i="1"/>
  <c r="Y16" i="1"/>
  <c r="N63" i="1"/>
  <c r="T63" i="1" s="1"/>
  <c r="M62" i="1"/>
  <c r="N40" i="1"/>
  <c r="M39" i="1"/>
  <c r="M15" i="1"/>
  <c r="N16" i="1"/>
  <c r="Y38" i="1" l="1"/>
  <c r="X37" i="1"/>
  <c r="Y63" i="1"/>
  <c r="Z63" i="1" s="1"/>
  <c r="X62" i="1"/>
  <c r="T40" i="1"/>
  <c r="Z40" i="1" s="1"/>
  <c r="T16" i="1"/>
  <c r="Z16" i="1" s="1"/>
  <c r="Y17" i="1"/>
  <c r="N62" i="1"/>
  <c r="T62" i="1" s="1"/>
  <c r="M61" i="1"/>
  <c r="N39" i="1"/>
  <c r="M38" i="1"/>
  <c r="M14" i="1"/>
  <c r="N15" i="1"/>
  <c r="X61" i="1" l="1"/>
  <c r="Y62" i="1"/>
  <c r="Z62" i="1" s="1"/>
  <c r="Y37" i="1"/>
  <c r="X36" i="1"/>
  <c r="T39" i="1"/>
  <c r="Z39" i="1" s="1"/>
  <c r="T15" i="1"/>
  <c r="Z15" i="1" s="1"/>
  <c r="Y18" i="1"/>
  <c r="Z17" i="1"/>
  <c r="N61" i="1"/>
  <c r="T61" i="1" s="1"/>
  <c r="M60" i="1"/>
  <c r="M37" i="1"/>
  <c r="N38" i="1"/>
  <c r="M13" i="1"/>
  <c r="N14" i="1"/>
  <c r="X35" i="1" l="1"/>
  <c r="Y36" i="1"/>
  <c r="T38" i="1"/>
  <c r="Z38" i="1" s="1"/>
  <c r="X60" i="1"/>
  <c r="Y61" i="1"/>
  <c r="Z61" i="1" s="1"/>
  <c r="T14" i="1"/>
  <c r="Z14" i="1" s="1"/>
  <c r="Y19" i="1"/>
  <c r="Z18" i="1"/>
  <c r="N60" i="1"/>
  <c r="T60" i="1" s="1"/>
  <c r="M59" i="1"/>
  <c r="N37" i="1"/>
  <c r="M36" i="1"/>
  <c r="M12" i="1"/>
  <c r="N13" i="1"/>
  <c r="Y60" i="1" l="1"/>
  <c r="Z60" i="1" s="1"/>
  <c r="X59" i="1"/>
  <c r="T37" i="1"/>
  <c r="Z37" i="1" s="1"/>
  <c r="Y35" i="1"/>
  <c r="X34" i="1"/>
  <c r="T13" i="1"/>
  <c r="Z13" i="1" s="1"/>
  <c r="Y20" i="1"/>
  <c r="Z19" i="1"/>
  <c r="N59" i="1"/>
  <c r="T59" i="1" s="1"/>
  <c r="M58" i="1"/>
  <c r="M35" i="1"/>
  <c r="N36" i="1"/>
  <c r="M11" i="1"/>
  <c r="N12" i="1"/>
  <c r="Y34" i="1" l="1"/>
  <c r="X33" i="1"/>
  <c r="X58" i="1"/>
  <c r="Y59" i="1"/>
  <c r="Z59" i="1" s="1"/>
  <c r="T36" i="1"/>
  <c r="Z36" i="1" s="1"/>
  <c r="T12" i="1"/>
  <c r="Z12" i="1" s="1"/>
  <c r="Y21" i="1"/>
  <c r="Z20" i="1"/>
  <c r="N58" i="1"/>
  <c r="T58" i="1" s="1"/>
  <c r="M57" i="1"/>
  <c r="M34" i="1"/>
  <c r="N35" i="1"/>
  <c r="M10" i="1"/>
  <c r="N11" i="1"/>
  <c r="T35" i="1" l="1"/>
  <c r="Z35" i="1" s="1"/>
  <c r="X57" i="1"/>
  <c r="Y58" i="1"/>
  <c r="Z58" i="1" s="1"/>
  <c r="X32" i="1"/>
  <c r="Y33" i="1"/>
  <c r="T11" i="1"/>
  <c r="Z11" i="1" s="1"/>
  <c r="Y22" i="1"/>
  <c r="Z22" i="1" s="1"/>
  <c r="Z21" i="1"/>
  <c r="N57" i="1"/>
  <c r="T57" i="1" s="1"/>
  <c r="M56" i="1"/>
  <c r="N34" i="1"/>
  <c r="M33" i="1"/>
  <c r="M9" i="1"/>
  <c r="N10" i="1"/>
  <c r="T34" i="1" l="1"/>
  <c r="Z34" i="1" s="1"/>
  <c r="Y57" i="1"/>
  <c r="Z57" i="1" s="1"/>
  <c r="X56" i="1"/>
  <c r="X31" i="1"/>
  <c r="Y32" i="1"/>
  <c r="T10" i="1"/>
  <c r="Z10" i="1" s="1"/>
  <c r="N56" i="1"/>
  <c r="T56" i="1" s="1"/>
  <c r="M55" i="1"/>
  <c r="M32" i="1"/>
  <c r="N33" i="1"/>
  <c r="M8" i="1"/>
  <c r="N9" i="1"/>
  <c r="X55" i="1" l="1"/>
  <c r="Y56" i="1"/>
  <c r="Z56" i="1" s="1"/>
  <c r="T33" i="1"/>
  <c r="Z33" i="1" s="1"/>
  <c r="X30" i="1"/>
  <c r="Y31" i="1"/>
  <c r="T9" i="1"/>
  <c r="Z9" i="1" s="1"/>
  <c r="N55" i="1"/>
  <c r="T55" i="1" s="1"/>
  <c r="M54" i="1"/>
  <c r="N54" i="1" s="1"/>
  <c r="N32" i="1"/>
  <c r="M31" i="1"/>
  <c r="M7" i="1"/>
  <c r="N8" i="1"/>
  <c r="T54" i="1" l="1"/>
  <c r="E80" i="1"/>
  <c r="T32" i="1"/>
  <c r="Z32" i="1" s="1"/>
  <c r="Y30" i="1"/>
  <c r="X29" i="1"/>
  <c r="Y29" i="1" s="1"/>
  <c r="F79" i="1" s="1"/>
  <c r="X54" i="1"/>
  <c r="Y54" i="1" s="1"/>
  <c r="Y55" i="1"/>
  <c r="Z55" i="1" s="1"/>
  <c r="T8" i="1"/>
  <c r="Z8" i="1" s="1"/>
  <c r="N31" i="1"/>
  <c r="M30" i="1"/>
  <c r="M6" i="1"/>
  <c r="N7" i="1"/>
  <c r="Z54" i="1" l="1"/>
  <c r="F80" i="1"/>
  <c r="G80" i="1" s="1"/>
  <c r="T31" i="1"/>
  <c r="Z31" i="1" s="1"/>
  <c r="T7" i="1"/>
  <c r="Z7" i="1" s="1"/>
  <c r="M29" i="1"/>
  <c r="N29" i="1" s="1"/>
  <c r="E79" i="1" s="1"/>
  <c r="G79" i="1" s="1"/>
  <c r="N30" i="1"/>
  <c r="M5" i="1"/>
  <c r="N6" i="1"/>
  <c r="T30" i="1" l="1"/>
  <c r="Z30" i="1" s="1"/>
  <c r="T29" i="1"/>
  <c r="Z29" i="1" s="1"/>
  <c r="T6" i="1"/>
  <c r="Z6" i="1" s="1"/>
  <c r="M4" i="1"/>
  <c r="N4" i="1" s="1"/>
  <c r="E78" i="1" s="1"/>
  <c r="G78" i="1" s="1"/>
  <c r="N5" i="1"/>
  <c r="T5" i="1" l="1"/>
  <c r="Z5" i="1" s="1"/>
  <c r="T4" i="1"/>
  <c r="Z4" i="1" s="1"/>
</calcChain>
</file>

<file path=xl/sharedStrings.xml><?xml version="1.0" encoding="utf-8"?>
<sst xmlns="http://schemas.openxmlformats.org/spreadsheetml/2006/main" count="2972" uniqueCount="122">
  <si>
    <t>Age interval</t>
  </si>
  <si>
    <t>n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</si>
  <si>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</si>
  <si>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</si>
  <si>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M</t>
    </r>
    <r>
      <rPr>
        <b/>
        <vertAlign val="subscript"/>
        <sz val="14"/>
        <color indexed="8"/>
        <rFont val="Arial"/>
        <family val="2"/>
      </rPr>
      <t>x</t>
    </r>
  </si>
  <si>
    <t>a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</si>
  <si>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q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</si>
  <si>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</si>
  <si>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t>l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</si>
  <si>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</si>
  <si>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L</t>
    </r>
    <r>
      <rPr>
        <b/>
        <vertAlign val="subscript"/>
        <sz val="14"/>
        <color indexed="8"/>
        <rFont val="Arial"/>
        <family val="2"/>
      </rPr>
      <t>x</t>
    </r>
  </si>
  <si>
    <r>
      <t>T</t>
    </r>
    <r>
      <rPr>
        <b/>
        <vertAlign val="subscript"/>
        <sz val="14"/>
        <color indexed="8"/>
        <rFont val="Arial"/>
        <family val="2"/>
      </rPr>
      <t>x</t>
    </r>
  </si>
  <si>
    <r>
      <t>e</t>
    </r>
    <r>
      <rPr>
        <b/>
        <vertAlign val="subscript"/>
        <sz val="14"/>
        <color indexed="8"/>
        <rFont val="Arial"/>
        <family val="2"/>
      </rPr>
      <t>x</t>
    </r>
  </si>
  <si>
    <t>Males</t>
  </si>
  <si>
    <t>จากตารางชีพปกติ (From conventional life table)</t>
  </si>
  <si>
    <r>
      <t xml:space="preserve">Proportion of disability free with weighting </t>
    </r>
    <r>
      <rPr>
        <b/>
        <sz val="10"/>
        <color rgb="FFFF0000"/>
        <rFont val="Tahoma"/>
        <family val="2"/>
      </rPr>
      <t>(NE)</t>
    </r>
  </si>
  <si>
    <t>Proportion of disability with weighting</t>
  </si>
  <si>
    <t>Person-years lived without disability</t>
  </si>
  <si>
    <t>Total person-years lived without disability</t>
  </si>
  <si>
    <t>HALE</t>
  </si>
  <si>
    <t>LE-HALE</t>
  </si>
  <si>
    <t>population</t>
  </si>
  <si>
    <t>death</t>
  </si>
  <si>
    <r>
      <t>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/P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</si>
  <si>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/(1+(1-a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)*n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</si>
  <si>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1-q</t>
    </r>
    <r>
      <rPr>
        <vertAlign val="subscript"/>
        <sz val="10"/>
        <color theme="0" tint="-0.499984740745262"/>
        <rFont val="Arial"/>
        <family val="2"/>
      </rPr>
      <t>x</t>
    </r>
  </si>
  <si>
    <r>
      <t>l</t>
    </r>
    <r>
      <rPr>
        <vertAlign val="subscript"/>
        <sz val="10"/>
        <color theme="0" tint="-0.499984740745262"/>
        <rFont val="Arial"/>
        <family val="2"/>
      </rPr>
      <t>x-1</t>
    </r>
    <r>
      <rPr>
        <sz val="10"/>
        <color theme="0" tint="-0.499984740745262"/>
        <rFont val="Arial"/>
        <family val="2"/>
      </rPr>
      <t>*p</t>
    </r>
    <r>
      <rPr>
        <vertAlign val="subscript"/>
        <sz val="10"/>
        <color theme="0" tint="-0.499984740745262"/>
        <rFont val="Arial"/>
        <family val="2"/>
      </rPr>
      <t>x-1</t>
    </r>
  </si>
  <si>
    <r>
      <t>l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*q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</si>
  <si>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*(l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</si>
  <si>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T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+L</t>
    </r>
    <r>
      <rPr>
        <vertAlign val="subscript"/>
        <sz val="10"/>
        <color theme="0" tint="-0.499984740745262"/>
        <rFont val="Arial"/>
        <family val="2"/>
      </rPr>
      <t>x</t>
    </r>
  </si>
  <si>
    <r>
      <t>T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/l</t>
    </r>
    <r>
      <rPr>
        <vertAlign val="subscript"/>
        <sz val="10"/>
        <color theme="0" tint="-0.499984740745262"/>
        <rFont val="Arial"/>
        <family val="2"/>
      </rPr>
      <t>x</t>
    </r>
  </si>
  <si>
    <t>Age</t>
  </si>
  <si>
    <r>
      <t>l</t>
    </r>
    <r>
      <rPr>
        <b/>
        <vertAlign val="subscript"/>
        <sz val="10"/>
        <rFont val="Tahoma"/>
        <family val="2"/>
      </rPr>
      <t>x</t>
    </r>
  </si>
  <si>
    <r>
      <rPr>
        <b/>
        <vertAlign val="subscript"/>
        <sz val="10"/>
        <rFont val="Tahoma"/>
        <family val="2"/>
      </rPr>
      <t>n</t>
    </r>
    <r>
      <rPr>
        <b/>
        <sz val="10"/>
        <rFont val="Tahoma"/>
        <family val="2"/>
      </rPr>
      <t>L</t>
    </r>
    <r>
      <rPr>
        <b/>
        <vertAlign val="subscript"/>
        <sz val="10"/>
        <rFont val="Tahoma"/>
        <family val="2"/>
      </rPr>
      <t>x</t>
    </r>
  </si>
  <si>
    <r>
      <t>e</t>
    </r>
    <r>
      <rPr>
        <b/>
        <vertAlign val="subscript"/>
        <sz val="10"/>
        <rFont val="Tahoma"/>
        <family val="2"/>
      </rPr>
      <t>x</t>
    </r>
  </si>
  <si>
    <t>1 - 4</t>
  </si>
  <si>
    <t xml:space="preserve"> 1-4</t>
  </si>
  <si>
    <t>5 - 9</t>
  </si>
  <si>
    <t xml:space="preserve"> 5-9</t>
  </si>
  <si>
    <t>10 - 14</t>
  </si>
  <si>
    <t xml:space="preserve"> 10-14</t>
  </si>
  <si>
    <t>15 - 19</t>
  </si>
  <si>
    <t xml:space="preserve"> 15-19</t>
  </si>
  <si>
    <t>20 - 24</t>
  </si>
  <si>
    <t xml:space="preserve"> 20-24</t>
  </si>
  <si>
    <t>25 - 29</t>
  </si>
  <si>
    <t xml:space="preserve"> 25-29</t>
  </si>
  <si>
    <t>30 - 34</t>
  </si>
  <si>
    <t xml:space="preserve"> 30-34</t>
  </si>
  <si>
    <t>35 - 39</t>
  </si>
  <si>
    <t xml:space="preserve"> 35-39</t>
  </si>
  <si>
    <t>40 - 44</t>
  </si>
  <si>
    <t xml:space="preserve"> 40-44</t>
  </si>
  <si>
    <t xml:space="preserve"> 45 - 49</t>
  </si>
  <si>
    <t xml:space="preserve"> 45-49</t>
  </si>
  <si>
    <t xml:space="preserve"> 50 - 54</t>
  </si>
  <si>
    <t xml:space="preserve"> 50-54</t>
  </si>
  <si>
    <t>55 - 59</t>
  </si>
  <si>
    <t xml:space="preserve"> 55-59</t>
  </si>
  <si>
    <t>60 - 64</t>
  </si>
  <si>
    <t xml:space="preserve"> 60-64</t>
  </si>
  <si>
    <t>65 - 69</t>
  </si>
  <si>
    <t xml:space="preserve"> 65-69</t>
  </si>
  <si>
    <t>70 - 74</t>
  </si>
  <si>
    <t xml:space="preserve"> 70-74</t>
  </si>
  <si>
    <t>75 - 79</t>
  </si>
  <si>
    <t xml:space="preserve"> 75-79</t>
  </si>
  <si>
    <t>80 - 84</t>
  </si>
  <si>
    <t>80-84</t>
  </si>
  <si>
    <t>85+</t>
  </si>
  <si>
    <t>total</t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</si>
  <si>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</si>
  <si>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</si>
  <si>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M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</si>
  <si>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q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</si>
  <si>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</si>
  <si>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t>l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</si>
  <si>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</si>
  <si>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L</t>
    </r>
    <r>
      <rPr>
        <b/>
        <vertAlign val="subscript"/>
        <sz val="10"/>
        <color indexed="8"/>
        <rFont val="Arial"/>
        <family val="2"/>
      </rPr>
      <t>x</t>
    </r>
  </si>
  <si>
    <r>
      <t>T</t>
    </r>
    <r>
      <rPr>
        <b/>
        <vertAlign val="subscript"/>
        <sz val="10"/>
        <color indexed="8"/>
        <rFont val="Arial"/>
        <family val="2"/>
      </rPr>
      <t>x</t>
    </r>
  </si>
  <si>
    <r>
      <t>e</t>
    </r>
    <r>
      <rPr>
        <b/>
        <vertAlign val="subscript"/>
        <sz val="10"/>
        <color indexed="8"/>
        <rFont val="Arial"/>
        <family val="2"/>
      </rPr>
      <t>x</t>
    </r>
  </si>
  <si>
    <t>sex</t>
  </si>
  <si>
    <t>age</t>
  </si>
  <si>
    <t>LE</t>
  </si>
  <si>
    <t>male</t>
  </si>
  <si>
    <t>female</t>
  </si>
  <si>
    <t>bothsex</t>
  </si>
  <si>
    <t xml:space="preserve">ตารางชีพย่อ ชาย </t>
  </si>
  <si>
    <t xml:space="preserve">ตารางชีพย่อ หญิง </t>
  </si>
  <si>
    <t xml:space="preserve">ตารางชีพย่อ รวมเพศ </t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</si>
  <si>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เพศชาย</t>
    </r>
    <r>
      <rPr>
        <b/>
        <sz val="12"/>
        <rFont val="Tahoma"/>
        <family val="2"/>
      </rPr>
      <t xml:space="preserve"> </t>
    </r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</si>
  <si>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เพศหญิง</t>
    </r>
  </si>
  <si>
    <t>การคำนวณ Health-adjusted life expectancy (HALE) : รวมเพศ</t>
  </si>
  <si>
    <r>
      <t>n</t>
    </r>
    <r>
      <rPr>
        <b/>
        <sz val="14"/>
        <color rgb="FF000000"/>
        <rFont val="Arial"/>
        <family val="2"/>
      </rPr>
      <t>P</t>
    </r>
    <r>
      <rPr>
        <b/>
        <vertAlign val="subscript"/>
        <sz val="14"/>
        <color rgb="FF000000"/>
        <rFont val="Arial"/>
        <family val="2"/>
      </rPr>
      <t>x</t>
    </r>
  </si>
  <si>
    <r>
      <t>n</t>
    </r>
    <r>
      <rPr>
        <b/>
        <sz val="14"/>
        <color rgb="FF000000"/>
        <rFont val="Arial"/>
        <family val="2"/>
      </rPr>
      <t>D</t>
    </r>
    <r>
      <rPr>
        <b/>
        <vertAlign val="subscript"/>
        <sz val="14"/>
        <color rgb="FF000000"/>
        <rFont val="Arial"/>
        <family val="2"/>
      </rPr>
      <t>x</t>
    </r>
  </si>
  <si>
    <r>
      <t>n</t>
    </r>
    <r>
      <rPr>
        <b/>
        <sz val="14"/>
        <color rgb="FF000000"/>
        <rFont val="Arial"/>
        <family val="2"/>
      </rPr>
      <t>M</t>
    </r>
    <r>
      <rPr>
        <b/>
        <vertAlign val="subscript"/>
        <sz val="14"/>
        <color rgb="FF000000"/>
        <rFont val="Arial"/>
        <family val="2"/>
      </rPr>
      <t>x</t>
    </r>
  </si>
  <si>
    <r>
      <t>n</t>
    </r>
    <r>
      <rPr>
        <b/>
        <sz val="14"/>
        <color rgb="FF000000"/>
        <rFont val="Arial"/>
        <family val="2"/>
      </rPr>
      <t>q</t>
    </r>
    <r>
      <rPr>
        <b/>
        <vertAlign val="subscript"/>
        <sz val="14"/>
        <color rgb="FF000000"/>
        <rFont val="Arial"/>
        <family val="2"/>
      </rPr>
      <t>x</t>
    </r>
  </si>
  <si>
    <r>
      <t>n</t>
    </r>
    <r>
      <rPr>
        <b/>
        <sz val="14"/>
        <color rgb="FF000000"/>
        <rFont val="Arial"/>
        <family val="2"/>
      </rPr>
      <t>p</t>
    </r>
    <r>
      <rPr>
        <b/>
        <vertAlign val="subscript"/>
        <sz val="14"/>
        <color rgb="FF000000"/>
        <rFont val="Arial"/>
        <family val="2"/>
      </rPr>
      <t>x</t>
    </r>
  </si>
  <si>
    <r>
      <t>l</t>
    </r>
    <r>
      <rPr>
        <b/>
        <vertAlign val="subscript"/>
        <sz val="14"/>
        <color rgb="FF000000"/>
        <rFont val="Arial"/>
        <family val="2"/>
      </rPr>
      <t>x</t>
    </r>
  </si>
  <si>
    <r>
      <t>n</t>
    </r>
    <r>
      <rPr>
        <b/>
        <sz val="14"/>
        <color rgb="FF000000"/>
        <rFont val="Arial"/>
        <family val="2"/>
      </rPr>
      <t>d</t>
    </r>
    <r>
      <rPr>
        <b/>
        <vertAlign val="subscript"/>
        <sz val="14"/>
        <color rgb="FF000000"/>
        <rFont val="Arial"/>
        <family val="2"/>
      </rPr>
      <t>x</t>
    </r>
  </si>
  <si>
    <r>
      <t>n</t>
    </r>
    <r>
      <rPr>
        <b/>
        <sz val="14"/>
        <color rgb="FF000000"/>
        <rFont val="Arial"/>
        <family val="2"/>
      </rPr>
      <t>L</t>
    </r>
    <r>
      <rPr>
        <b/>
        <vertAlign val="subscript"/>
        <sz val="14"/>
        <color rgb="FF000000"/>
        <rFont val="Arial"/>
        <family val="2"/>
      </rPr>
      <t>x</t>
    </r>
  </si>
  <si>
    <r>
      <t>T</t>
    </r>
    <r>
      <rPr>
        <b/>
        <vertAlign val="subscript"/>
        <sz val="14"/>
        <color rgb="FF000000"/>
        <rFont val="Arial"/>
        <family val="2"/>
      </rPr>
      <t>x</t>
    </r>
  </si>
  <si>
    <r>
      <t>e</t>
    </r>
    <r>
      <rPr>
        <b/>
        <vertAlign val="subscript"/>
        <sz val="14"/>
        <color rgb="FF000000"/>
        <rFont val="Arial"/>
        <family val="2"/>
      </rPr>
      <t>x</t>
    </r>
  </si>
  <si>
    <r>
      <t>D</t>
    </r>
    <r>
      <rPr>
        <vertAlign val="subscript"/>
        <sz val="10"/>
        <color rgb="FF808080"/>
        <rFont val="Arial"/>
        <family val="2"/>
      </rPr>
      <t>x</t>
    </r>
    <r>
      <rPr>
        <sz val="10"/>
        <color rgb="FF808080"/>
        <rFont val="Arial"/>
        <family val="2"/>
      </rPr>
      <t>/P</t>
    </r>
    <r>
      <rPr>
        <vertAlign val="subscript"/>
        <sz val="10"/>
        <color rgb="FF808080"/>
        <rFont val="Arial"/>
        <family val="2"/>
      </rPr>
      <t>x</t>
    </r>
  </si>
  <si>
    <r>
      <t>n</t>
    </r>
    <r>
      <rPr>
        <vertAlign val="subscript"/>
        <sz val="10"/>
        <color rgb="FF808080"/>
        <rFont val="Arial"/>
        <family val="2"/>
      </rPr>
      <t>x</t>
    </r>
    <r>
      <rPr>
        <sz val="10"/>
        <color rgb="FF808080"/>
        <rFont val="Arial"/>
        <family val="2"/>
      </rPr>
      <t>*M</t>
    </r>
    <r>
      <rPr>
        <vertAlign val="subscript"/>
        <sz val="10"/>
        <color rgb="FF808080"/>
        <rFont val="Arial"/>
        <family val="2"/>
      </rPr>
      <t>x</t>
    </r>
    <r>
      <rPr>
        <sz val="10"/>
        <color rgb="FF808080"/>
        <rFont val="Arial"/>
        <family val="2"/>
      </rPr>
      <t>/(1+(1-a</t>
    </r>
    <r>
      <rPr>
        <vertAlign val="subscript"/>
        <sz val="10"/>
        <color rgb="FF808080"/>
        <rFont val="Arial"/>
        <family val="2"/>
      </rPr>
      <t>x</t>
    </r>
    <r>
      <rPr>
        <sz val="10"/>
        <color rgb="FF808080"/>
        <rFont val="Arial"/>
        <family val="2"/>
      </rPr>
      <t>)*n</t>
    </r>
    <r>
      <rPr>
        <vertAlign val="subscript"/>
        <sz val="10"/>
        <color rgb="FF808080"/>
        <rFont val="Arial"/>
        <family val="2"/>
      </rPr>
      <t>x</t>
    </r>
    <r>
      <rPr>
        <sz val="10"/>
        <color rgb="FF808080"/>
        <rFont val="Arial"/>
        <family val="2"/>
      </rPr>
      <t>*M</t>
    </r>
    <r>
      <rPr>
        <vertAlign val="subscript"/>
        <sz val="10"/>
        <color rgb="FF808080"/>
        <rFont val="Arial"/>
        <family val="2"/>
      </rPr>
      <t>x</t>
    </r>
    <r>
      <rPr>
        <sz val="10"/>
        <color rgb="FF808080"/>
        <rFont val="Arial"/>
        <family val="2"/>
      </rPr>
      <t>)</t>
    </r>
  </si>
  <si>
    <r>
      <t>1-q</t>
    </r>
    <r>
      <rPr>
        <vertAlign val="subscript"/>
        <sz val="10"/>
        <color rgb="FF808080"/>
        <rFont val="Arial"/>
        <family val="2"/>
      </rPr>
      <t>x</t>
    </r>
  </si>
  <si>
    <r>
      <t>l</t>
    </r>
    <r>
      <rPr>
        <vertAlign val="subscript"/>
        <sz val="10"/>
        <color rgb="FF808080"/>
        <rFont val="Arial"/>
        <family val="2"/>
      </rPr>
      <t>x-1</t>
    </r>
    <r>
      <rPr>
        <sz val="10"/>
        <color rgb="FF808080"/>
        <rFont val="Arial"/>
        <family val="2"/>
      </rPr>
      <t>*p</t>
    </r>
    <r>
      <rPr>
        <vertAlign val="subscript"/>
        <sz val="10"/>
        <color rgb="FF808080"/>
        <rFont val="Arial"/>
        <family val="2"/>
      </rPr>
      <t>x-1</t>
    </r>
  </si>
  <si>
    <r>
      <t>l</t>
    </r>
    <r>
      <rPr>
        <vertAlign val="subscript"/>
        <sz val="10"/>
        <color rgb="FF808080"/>
        <rFont val="Arial"/>
        <family val="2"/>
      </rPr>
      <t>x</t>
    </r>
    <r>
      <rPr>
        <sz val="10"/>
        <color rgb="FF808080"/>
        <rFont val="Arial"/>
        <family val="2"/>
      </rPr>
      <t>*q</t>
    </r>
    <r>
      <rPr>
        <vertAlign val="subscript"/>
        <sz val="10"/>
        <color rgb="FF808080"/>
        <rFont val="Arial"/>
        <family val="2"/>
      </rPr>
      <t>x</t>
    </r>
  </si>
  <si>
    <r>
      <t>n</t>
    </r>
    <r>
      <rPr>
        <vertAlign val="subscript"/>
        <sz val="10"/>
        <color rgb="FF808080"/>
        <rFont val="Arial"/>
        <family val="2"/>
      </rPr>
      <t>x</t>
    </r>
    <r>
      <rPr>
        <sz val="10"/>
        <color rgb="FF808080"/>
        <rFont val="Arial"/>
        <family val="2"/>
      </rPr>
      <t>*(l</t>
    </r>
    <r>
      <rPr>
        <vertAlign val="subscript"/>
        <sz val="10"/>
        <color rgb="FF808080"/>
        <rFont val="Arial"/>
        <family val="2"/>
      </rPr>
      <t>x+1</t>
    </r>
    <r>
      <rPr>
        <sz val="10"/>
        <color rgb="FF808080"/>
        <rFont val="Arial"/>
        <family val="2"/>
      </rPr>
      <t>+a</t>
    </r>
    <r>
      <rPr>
        <vertAlign val="subscript"/>
        <sz val="10"/>
        <color rgb="FF808080"/>
        <rFont val="Arial"/>
        <family val="2"/>
      </rPr>
      <t>x</t>
    </r>
    <r>
      <rPr>
        <sz val="10"/>
        <color rgb="FF808080"/>
        <rFont val="Arial"/>
        <family val="2"/>
      </rPr>
      <t>*d</t>
    </r>
    <r>
      <rPr>
        <vertAlign val="subscript"/>
        <sz val="10"/>
        <color rgb="FF808080"/>
        <rFont val="Arial"/>
        <family val="2"/>
      </rPr>
      <t>x</t>
    </r>
    <r>
      <rPr>
        <sz val="10"/>
        <color rgb="FF808080"/>
        <rFont val="Arial"/>
        <family val="2"/>
      </rPr>
      <t>)</t>
    </r>
  </si>
  <si>
    <r>
      <t>T</t>
    </r>
    <r>
      <rPr>
        <vertAlign val="subscript"/>
        <sz val="10"/>
        <color rgb="FF808080"/>
        <rFont val="Arial"/>
        <family val="2"/>
      </rPr>
      <t>x+1</t>
    </r>
    <r>
      <rPr>
        <sz val="10"/>
        <color rgb="FF808080"/>
        <rFont val="Arial"/>
        <family val="2"/>
      </rPr>
      <t>+L</t>
    </r>
    <r>
      <rPr>
        <vertAlign val="subscript"/>
        <sz val="10"/>
        <color rgb="FF808080"/>
        <rFont val="Arial"/>
        <family val="2"/>
      </rPr>
      <t>x</t>
    </r>
  </si>
  <si>
    <r>
      <t>T</t>
    </r>
    <r>
      <rPr>
        <vertAlign val="subscript"/>
        <sz val="10"/>
        <color rgb="FF808080"/>
        <rFont val="Arial"/>
        <family val="2"/>
      </rPr>
      <t>x</t>
    </r>
    <r>
      <rPr>
        <sz val="10"/>
        <color rgb="FF808080"/>
        <rFont val="Arial"/>
        <family val="2"/>
      </rPr>
      <t>/l</t>
    </r>
    <r>
      <rPr>
        <vertAlign val="subscript"/>
        <sz val="10"/>
        <color rgb="FF808080"/>
        <rFont val="Arial"/>
        <family val="2"/>
      </rPr>
      <t>x</t>
    </r>
  </si>
  <si>
    <r>
      <t>n</t>
    </r>
    <r>
      <rPr>
        <b/>
        <sz val="10"/>
        <rFont val="Tahoma"/>
        <family val="2"/>
      </rPr>
      <t>L</t>
    </r>
    <r>
      <rPr>
        <b/>
        <vertAlign val="subscript"/>
        <sz val="10"/>
        <rFont val="Tahoma"/>
        <family val="2"/>
      </rPr>
      <t>x</t>
    </r>
  </si>
  <si>
    <r>
      <t>n</t>
    </r>
    <r>
      <rPr>
        <b/>
        <sz val="10"/>
        <color rgb="FF000000"/>
        <rFont val="Arial"/>
        <family val="2"/>
      </rPr>
      <t>P</t>
    </r>
    <r>
      <rPr>
        <b/>
        <vertAlign val="subscript"/>
        <sz val="10"/>
        <color rgb="FF000000"/>
        <rFont val="Arial"/>
        <family val="2"/>
      </rPr>
      <t>x</t>
    </r>
  </si>
  <si>
    <r>
      <t>n</t>
    </r>
    <r>
      <rPr>
        <b/>
        <sz val="10"/>
        <color rgb="FF000000"/>
        <rFont val="Arial"/>
        <family val="2"/>
      </rPr>
      <t>D</t>
    </r>
    <r>
      <rPr>
        <b/>
        <vertAlign val="subscript"/>
        <sz val="10"/>
        <color rgb="FF000000"/>
        <rFont val="Arial"/>
        <family val="2"/>
      </rPr>
      <t>x</t>
    </r>
  </si>
  <si>
    <r>
      <t>n</t>
    </r>
    <r>
      <rPr>
        <b/>
        <sz val="10"/>
        <color rgb="FF000000"/>
        <rFont val="Arial"/>
        <family val="2"/>
      </rPr>
      <t>M</t>
    </r>
    <r>
      <rPr>
        <b/>
        <vertAlign val="subscript"/>
        <sz val="10"/>
        <color rgb="FF000000"/>
        <rFont val="Arial"/>
        <family val="2"/>
      </rPr>
      <t>x</t>
    </r>
  </si>
  <si>
    <r>
      <t>n</t>
    </r>
    <r>
      <rPr>
        <b/>
        <sz val="10"/>
        <color rgb="FF000000"/>
        <rFont val="Arial"/>
        <family val="2"/>
      </rPr>
      <t>q</t>
    </r>
    <r>
      <rPr>
        <b/>
        <vertAlign val="subscript"/>
        <sz val="10"/>
        <color rgb="FF000000"/>
        <rFont val="Arial"/>
        <family val="2"/>
      </rPr>
      <t>x</t>
    </r>
  </si>
  <si>
    <r>
      <t>n</t>
    </r>
    <r>
      <rPr>
        <b/>
        <sz val="10"/>
        <color rgb="FF000000"/>
        <rFont val="Arial"/>
        <family val="2"/>
      </rPr>
      <t>p</t>
    </r>
    <r>
      <rPr>
        <b/>
        <vertAlign val="subscript"/>
        <sz val="10"/>
        <color rgb="FF000000"/>
        <rFont val="Arial"/>
        <family val="2"/>
      </rPr>
      <t>x</t>
    </r>
  </si>
  <si>
    <r>
      <t>l</t>
    </r>
    <r>
      <rPr>
        <b/>
        <vertAlign val="subscript"/>
        <sz val="10"/>
        <color rgb="FF000000"/>
        <rFont val="Arial"/>
        <family val="2"/>
      </rPr>
      <t>x</t>
    </r>
  </si>
  <si>
    <r>
      <t>n</t>
    </r>
    <r>
      <rPr>
        <b/>
        <sz val="10"/>
        <color rgb="FF000000"/>
        <rFont val="Arial"/>
        <family val="2"/>
      </rPr>
      <t>d</t>
    </r>
    <r>
      <rPr>
        <b/>
        <vertAlign val="subscript"/>
        <sz val="10"/>
        <color rgb="FF000000"/>
        <rFont val="Arial"/>
        <family val="2"/>
      </rPr>
      <t>x</t>
    </r>
  </si>
  <si>
    <r>
      <t>n</t>
    </r>
    <r>
      <rPr>
        <b/>
        <sz val="10"/>
        <color rgb="FF000000"/>
        <rFont val="Arial"/>
        <family val="2"/>
      </rPr>
      <t>L</t>
    </r>
    <r>
      <rPr>
        <b/>
        <vertAlign val="subscript"/>
        <sz val="10"/>
        <color rgb="FF000000"/>
        <rFont val="Arial"/>
        <family val="2"/>
      </rPr>
      <t>x</t>
    </r>
  </si>
  <si>
    <r>
      <t>T</t>
    </r>
    <r>
      <rPr>
        <b/>
        <vertAlign val="subscript"/>
        <sz val="10"/>
        <color rgb="FF000000"/>
        <rFont val="Arial"/>
        <family val="2"/>
      </rPr>
      <t>x</t>
    </r>
  </si>
  <si>
    <r>
      <t>e</t>
    </r>
    <r>
      <rPr>
        <b/>
        <vertAlign val="subscript"/>
        <sz val="10"/>
        <color rgb="FF000000"/>
        <rFont val="Arial"/>
        <family val="2"/>
      </rPr>
      <t>x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</si>
</sst>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0000"/>
    <numFmt numFmtId="165" formatCode="0.000"/>
    <numFmt numFmtId="166" formatCode="_-* #,##0_-;\-* #,##0_-;_-* &quot;-&quot;??_-;_-@_-"/>
    <numFmt numFmtId="167" formatCode="0.0"/>
  </numFmts>
  <fonts count="40" x14ac:knownFonts="1">
    <font>
      <sz val="11"/>
      <color theme="1"/>
      <name val="Tahoma"/>
      <family val="2"/>
      <charset val="22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9"/>
      <name val="Arial"/>
      <family val="2"/>
    </font>
    <font>
      <sz val="10"/>
      <name val="Tahoma"/>
      <family val="2"/>
    </font>
    <font>
      <b/>
      <sz val="10"/>
      <color indexed="9"/>
      <name val="Tahoma"/>
      <family val="2"/>
    </font>
    <font>
      <b/>
      <sz val="10"/>
      <name val="Tahoma"/>
      <family val="2"/>
    </font>
    <font>
      <sz val="10"/>
      <color indexed="8"/>
      <name val="Tahoma"/>
      <family val="2"/>
    </font>
    <font>
      <b/>
      <sz val="12"/>
      <name val="Tahoma"/>
      <family val="2"/>
    </font>
    <font>
      <b/>
      <vertAlign val="subscript"/>
      <sz val="10"/>
      <name val="Tahoma"/>
      <family val="2"/>
    </font>
    <font>
      <sz val="8"/>
      <name val="Tahoma"/>
      <family val="2"/>
      <charset val="222"/>
    </font>
    <font>
      <sz val="10"/>
      <color rgb="FF00B050"/>
      <name val="Arial"/>
      <family val="2"/>
    </font>
    <font>
      <sz val="11"/>
      <color theme="1"/>
      <name val="Tahoma"/>
      <family val="2"/>
      <charset val="222"/>
    </font>
    <font>
      <sz val="10"/>
      <color theme="0" tint="-0.499984740745262"/>
      <name val="Arial"/>
      <family val="2"/>
    </font>
    <font>
      <vertAlign val="subscript"/>
      <sz val="10"/>
      <color theme="0" tint="-0.499984740745262"/>
      <name val="Arial"/>
      <family val="2"/>
    </font>
    <font>
      <b/>
      <sz val="12"/>
      <color rgb="FFFF0000"/>
      <name val="Tahoma"/>
      <family val="2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vertAlign val="subscript"/>
      <sz val="14"/>
      <color indexed="8"/>
      <name val="Arial"/>
      <family val="2"/>
    </font>
    <font>
      <b/>
      <sz val="10"/>
      <color rgb="FFFF0000"/>
      <name val="Tahoma"/>
      <family val="2"/>
    </font>
    <font>
      <sz val="11"/>
      <color rgb="FFFF0000"/>
      <name val="Tahoma"/>
      <family val="2"/>
      <charset val="222"/>
    </font>
    <font>
      <sz val="14"/>
      <color theme="1"/>
      <name val="Tahoma"/>
      <family val="2"/>
      <charset val="222"/>
    </font>
    <font>
      <sz val="14"/>
      <color rgb="FF00B050"/>
      <name val="Tahoma"/>
      <family val="2"/>
      <charset val="222"/>
    </font>
    <font>
      <sz val="14"/>
      <color rgb="FFFF0000"/>
      <name val="Tahoma"/>
      <family val="2"/>
      <charset val="222"/>
    </font>
    <font>
      <sz val="10"/>
      <color rgb="FFFF0000"/>
      <name val="Arial"/>
      <family val="2"/>
      <charset val="222"/>
    </font>
    <font>
      <sz val="10"/>
      <color rgb="FF000000"/>
      <name val="Arial"/>
      <family val="2"/>
    </font>
    <font>
      <b/>
      <sz val="14"/>
      <color rgb="FFFFFFFF"/>
      <name val="Arial"/>
      <family val="2"/>
    </font>
    <font>
      <b/>
      <sz val="10"/>
      <color rgb="FF000000"/>
      <name val="Arial"/>
      <family val="2"/>
    </font>
    <font>
      <b/>
      <sz val="14"/>
      <color rgb="FF000000"/>
      <name val="Arial"/>
      <family val="2"/>
    </font>
    <font>
      <b/>
      <vertAlign val="subscript"/>
      <sz val="14"/>
      <color rgb="FF000000"/>
      <name val="Arial"/>
      <family val="2"/>
    </font>
    <font>
      <b/>
      <sz val="10"/>
      <color rgb="FFFFFFFF"/>
      <name val="Tahoma"/>
      <family val="2"/>
    </font>
    <font>
      <sz val="10"/>
      <color rgb="FF808080"/>
      <name val="Arial"/>
      <family val="2"/>
    </font>
    <font>
      <vertAlign val="subscript"/>
      <sz val="10"/>
      <color rgb="FF808080"/>
      <name val="Arial"/>
      <family val="2"/>
    </font>
    <font>
      <sz val="11"/>
      <color rgb="FF000000"/>
      <name val="Tahoma"/>
      <family val="2"/>
      <charset val="222"/>
    </font>
    <font>
      <sz val="10"/>
      <color rgb="FF000000"/>
      <name val="Tahoma"/>
      <family val="2"/>
    </font>
    <font>
      <b/>
      <vertAlign val="subscript"/>
      <sz val="10"/>
      <color rgb="FF000000"/>
      <name val="Arial"/>
      <family val="2"/>
    </font>
    <font>
      <sz val="14"/>
      <color rgb="FF000000"/>
      <name val="Tahoma"/>
      <family val="2"/>
      <charset val="222"/>
    </font>
  </fonts>
  <fills count="2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6933C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8000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003366"/>
        <bgColor rgb="FF000000"/>
      </patternFill>
    </fill>
    <fill>
      <patternFill patternType="solid">
        <fgColor rgb="FFCCFFFF"/>
        <bgColor rgb="FF000000"/>
      </patternFill>
    </fill>
    <fill>
      <patternFill patternType="solid">
        <fgColor rgb="FFB8CCE4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E26B0A"/>
        <bgColor rgb="FF000000"/>
      </patternFill>
    </fill>
    <fill>
      <patternFill patternType="solid">
        <fgColor rgb="FF16365C"/>
        <bgColor rgb="FF000000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43" fontId="15" fillId="0" borderId="0" applyFont="0" applyFill="0" applyBorder="0" applyAlignment="0" applyProtection="0"/>
  </cellStyleXfs>
  <cellXfs count="137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164" fontId="5" fillId="0" borderId="0" xfId="0" applyNumberFormat="1" applyFont="1"/>
    <xf numFmtId="2" fontId="5" fillId="0" borderId="0" xfId="0" applyNumberFormat="1" applyFont="1"/>
    <xf numFmtId="1" fontId="5" fillId="0" borderId="0" xfId="0" applyNumberFormat="1" applyFont="1"/>
    <xf numFmtId="0" fontId="1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/>
    <xf numFmtId="0" fontId="2" fillId="0" borderId="3" xfId="0" applyFont="1" applyBorder="1" applyAlignment="1">
      <alignment horizontal="center"/>
    </xf>
    <xf numFmtId="3" fontId="14" fillId="0" borderId="0" xfId="0" applyNumberFormat="1" applyFont="1"/>
    <xf numFmtId="1" fontId="0" fillId="0" borderId="0" xfId="0" applyNumberFormat="1"/>
    <xf numFmtId="0" fontId="2" fillId="0" borderId="0" xfId="1"/>
    <xf numFmtId="164" fontId="5" fillId="0" borderId="3" xfId="0" applyNumberFormat="1" applyFont="1" applyBorder="1"/>
    <xf numFmtId="164" fontId="5" fillId="0" borderId="2" xfId="0" applyNumberFormat="1" applyFont="1" applyBorder="1"/>
    <xf numFmtId="0" fontId="5" fillId="0" borderId="2" xfId="0" applyFont="1" applyBorder="1"/>
    <xf numFmtId="1" fontId="5" fillId="0" borderId="2" xfId="0" applyNumberFormat="1" applyFont="1" applyBorder="1"/>
    <xf numFmtId="1" fontId="5" fillId="0" borderId="3" xfId="0" applyNumberFormat="1" applyFont="1" applyBorder="1"/>
    <xf numFmtId="0" fontId="3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166" fontId="5" fillId="0" borderId="0" xfId="2" applyNumberFormat="1" applyFont="1"/>
    <xf numFmtId="0" fontId="9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9" fillId="2" borderId="0" xfId="0" applyFont="1" applyFill="1" applyAlignment="1">
      <alignment horizontal="right"/>
    </xf>
    <xf numFmtId="3" fontId="10" fillId="0" borderId="0" xfId="0" applyNumberFormat="1" applyFont="1"/>
    <xf numFmtId="0" fontId="7" fillId="0" borderId="7" xfId="0" applyFont="1" applyBorder="1" applyAlignment="1">
      <alignment horizontal="center"/>
    </xf>
    <xf numFmtId="3" fontId="10" fillId="0" borderId="3" xfId="0" applyNumberFormat="1" applyFont="1" applyBorder="1"/>
    <xf numFmtId="167" fontId="5" fillId="7" borderId="10" xfId="0" applyNumberFormat="1" applyFont="1" applyFill="1" applyBorder="1"/>
    <xf numFmtId="167" fontId="5" fillId="0" borderId="4" xfId="0" applyNumberFormat="1" applyFont="1" applyBorder="1"/>
    <xf numFmtId="167" fontId="5" fillId="0" borderId="5" xfId="0" applyNumberFormat="1" applyFont="1" applyBorder="1"/>
    <xf numFmtId="167" fontId="10" fillId="0" borderId="0" xfId="0" applyNumberFormat="1" applyFont="1"/>
    <xf numFmtId="167" fontId="10" fillId="0" borderId="4" xfId="0" applyNumberFormat="1" applyFont="1" applyBorder="1"/>
    <xf numFmtId="167" fontId="10" fillId="0" borderId="5" xfId="0" applyNumberFormat="1" applyFont="1" applyBorder="1"/>
    <xf numFmtId="167" fontId="10" fillId="0" borderId="3" xfId="0" applyNumberFormat="1" applyFont="1" applyBorder="1"/>
    <xf numFmtId="0" fontId="2" fillId="0" borderId="6" xfId="0" applyFont="1" applyBorder="1" applyAlignment="1">
      <alignment horizontal="center"/>
    </xf>
    <xf numFmtId="167" fontId="10" fillId="7" borderId="0" xfId="0" applyNumberFormat="1" applyFont="1" applyFill="1"/>
    <xf numFmtId="0" fontId="5" fillId="11" borderId="2" xfId="0" applyFont="1" applyFill="1" applyBorder="1"/>
    <xf numFmtId="165" fontId="10" fillId="9" borderId="0" xfId="0" applyNumberFormat="1" applyFont="1" applyFill="1" applyAlignment="1">
      <alignment horizontal="center"/>
    </xf>
    <xf numFmtId="165" fontId="10" fillId="0" borderId="0" xfId="0" applyNumberFormat="1" applyFont="1" applyAlignment="1">
      <alignment horizontal="center"/>
    </xf>
    <xf numFmtId="165" fontId="10" fillId="9" borderId="3" xfId="0" applyNumberFormat="1" applyFont="1" applyFill="1" applyBorder="1" applyAlignment="1">
      <alignment horizontal="center"/>
    </xf>
    <xf numFmtId="165" fontId="10" fillId="0" borderId="3" xfId="0" applyNumberFormat="1" applyFont="1" applyBorder="1" applyAlignment="1">
      <alignment horizontal="center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66" fontId="5" fillId="13" borderId="0" xfId="2" applyNumberFormat="1" applyFont="1" applyFill="1" applyAlignment="1">
      <alignment horizontal="right" wrapText="1"/>
    </xf>
    <xf numFmtId="166" fontId="5" fillId="13" borderId="3" xfId="2" applyNumberFormat="1" applyFont="1" applyFill="1" applyBorder="1" applyAlignment="1">
      <alignment horizontal="right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167" fontId="26" fillId="0" borderId="0" xfId="0" applyNumberFormat="1" applyFont="1"/>
    <xf numFmtId="0" fontId="0" fillId="0" borderId="2" xfId="0" applyBorder="1"/>
    <xf numFmtId="0" fontId="23" fillId="0" borderId="2" xfId="0" applyFont="1" applyBorder="1"/>
    <xf numFmtId="0" fontId="0" fillId="0" borderId="3" xfId="0" applyBorder="1"/>
    <xf numFmtId="0" fontId="23" fillId="0" borderId="3" xfId="0" applyFont="1" applyBorder="1"/>
    <xf numFmtId="166" fontId="27" fillId="0" borderId="0" xfId="2" applyNumberFormat="1" applyFont="1"/>
    <xf numFmtId="0" fontId="28" fillId="0" borderId="0" xfId="0" applyFont="1"/>
    <xf numFmtId="0" fontId="30" fillId="0" borderId="0" xfId="0" applyFont="1" applyAlignment="1">
      <alignment horizontal="center"/>
    </xf>
    <xf numFmtId="0" fontId="32" fillId="0" borderId="2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9" fillId="19" borderId="0" xfId="0" applyFont="1" applyFill="1" applyAlignment="1">
      <alignment horizontal="right"/>
    </xf>
    <xf numFmtId="0" fontId="12" fillId="19" borderId="0" xfId="0" applyFont="1" applyFill="1" applyAlignment="1">
      <alignment horizontal="right"/>
    </xf>
    <xf numFmtId="0" fontId="36" fillId="0" borderId="0" xfId="0" applyFont="1"/>
    <xf numFmtId="164" fontId="28" fillId="0" borderId="0" xfId="0" applyNumberFormat="1" applyFont="1"/>
    <xf numFmtId="0" fontId="28" fillId="20" borderId="0" xfId="0" applyFont="1" applyFill="1"/>
    <xf numFmtId="1" fontId="28" fillId="0" borderId="0" xfId="0" applyNumberFormat="1" applyFont="1"/>
    <xf numFmtId="167" fontId="28" fillId="21" borderId="4" xfId="0" applyNumberFormat="1" applyFont="1" applyFill="1" applyBorder="1"/>
    <xf numFmtId="2" fontId="28" fillId="0" borderId="0" xfId="0" applyNumberFormat="1" applyFont="1"/>
    <xf numFmtId="3" fontId="37" fillId="0" borderId="0" xfId="0" applyNumberFormat="1" applyFont="1"/>
    <xf numFmtId="167" fontId="37" fillId="0" borderId="0" xfId="0" applyNumberFormat="1" applyFont="1"/>
    <xf numFmtId="165" fontId="37" fillId="22" borderId="0" xfId="0" applyNumberFormat="1" applyFont="1" applyFill="1" applyAlignment="1">
      <alignment horizontal="center"/>
    </xf>
    <xf numFmtId="165" fontId="37" fillId="0" borderId="0" xfId="0" applyNumberFormat="1" applyFont="1" applyAlignment="1">
      <alignment horizontal="center"/>
    </xf>
    <xf numFmtId="167" fontId="37" fillId="21" borderId="0" xfId="0" applyNumberFormat="1" applyFont="1" applyFill="1"/>
    <xf numFmtId="167" fontId="37" fillId="0" borderId="4" xfId="0" applyNumberFormat="1" applyFont="1" applyBorder="1"/>
    <xf numFmtId="167" fontId="28" fillId="0" borderId="4" xfId="0" applyNumberFormat="1" applyFont="1" applyBorder="1"/>
    <xf numFmtId="0" fontId="28" fillId="0" borderId="3" xfId="0" applyFont="1" applyBorder="1"/>
    <xf numFmtId="0" fontId="36" fillId="0" borderId="3" xfId="0" applyFont="1" applyBorder="1"/>
    <xf numFmtId="164" fontId="28" fillId="0" borderId="3" xfId="0" applyNumberFormat="1" applyFont="1" applyBorder="1"/>
    <xf numFmtId="1" fontId="28" fillId="0" borderId="3" xfId="0" applyNumberFormat="1" applyFont="1" applyBorder="1"/>
    <xf numFmtId="167" fontId="28" fillId="0" borderId="5" xfId="0" applyNumberFormat="1" applyFont="1" applyBorder="1"/>
    <xf numFmtId="3" fontId="37" fillId="0" borderId="3" xfId="0" applyNumberFormat="1" applyFont="1" applyBorder="1"/>
    <xf numFmtId="167" fontId="37" fillId="0" borderId="3" xfId="0" applyNumberFormat="1" applyFont="1" applyBorder="1"/>
    <xf numFmtId="165" fontId="37" fillId="22" borderId="3" xfId="0" applyNumberFormat="1" applyFont="1" applyFill="1" applyBorder="1" applyAlignment="1">
      <alignment horizontal="center"/>
    </xf>
    <xf numFmtId="165" fontId="37" fillId="0" borderId="3" xfId="0" applyNumberFormat="1" applyFont="1" applyBorder="1" applyAlignment="1">
      <alignment horizontal="center"/>
    </xf>
    <xf numFmtId="167" fontId="37" fillId="0" borderId="5" xfId="0" applyNumberFormat="1" applyFont="1" applyBorder="1"/>
    <xf numFmtId="166" fontId="28" fillId="0" borderId="0" xfId="0" applyNumberFormat="1" applyFont="1"/>
    <xf numFmtId="166" fontId="27" fillId="0" borderId="0" xfId="0" applyNumberFormat="1" applyFont="1"/>
    <xf numFmtId="1" fontId="36" fillId="0" borderId="0" xfId="0" applyNumberFormat="1" applyFont="1"/>
    <xf numFmtId="0" fontId="2" fillId="0" borderId="0" xfId="0" applyFont="1"/>
    <xf numFmtId="0" fontId="38" fillId="0" borderId="2" xfId="0" applyFont="1" applyBorder="1" applyAlignment="1">
      <alignment horizontal="center"/>
    </xf>
    <xf numFmtId="0" fontId="30" fillId="0" borderId="2" xfId="0" applyFont="1" applyBorder="1" applyAlignment="1">
      <alignment horizontal="center"/>
    </xf>
    <xf numFmtId="0" fontId="30" fillId="0" borderId="10" xfId="0" applyFont="1" applyBorder="1" applyAlignment="1">
      <alignment horizontal="center"/>
    </xf>
    <xf numFmtId="0" fontId="39" fillId="0" borderId="0" xfId="0" applyFont="1"/>
    <xf numFmtId="0" fontId="8" fillId="6" borderId="4" xfId="0" applyFont="1" applyFill="1" applyBorder="1" applyAlignment="1">
      <alignment horizontal="center"/>
    </xf>
    <xf numFmtId="0" fontId="11" fillId="4" borderId="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wrapText="1"/>
    </xf>
    <xf numFmtId="0" fontId="9" fillId="3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wrapText="1"/>
    </xf>
    <xf numFmtId="0" fontId="8" fillId="6" borderId="0" xfId="0" applyFont="1" applyFill="1" applyAlignment="1">
      <alignment horizontal="center" wrapText="1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8" fillId="5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6" fillId="10" borderId="0" xfId="0" applyFont="1" applyFill="1" applyAlignment="1">
      <alignment horizontal="center"/>
    </xf>
    <xf numFmtId="0" fontId="6" fillId="12" borderId="0" xfId="0" applyFont="1" applyFill="1" applyAlignment="1">
      <alignment horizontal="center"/>
    </xf>
    <xf numFmtId="0" fontId="29" fillId="24" borderId="1" xfId="0" applyFont="1" applyFill="1" applyBorder="1" applyAlignment="1">
      <alignment horizontal="center"/>
    </xf>
    <xf numFmtId="0" fontId="11" fillId="15" borderId="8" xfId="0" applyFont="1" applyFill="1" applyBorder="1" applyAlignment="1">
      <alignment horizontal="center" vertical="center"/>
    </xf>
    <xf numFmtId="0" fontId="11" fillId="15" borderId="9" xfId="0" applyFont="1" applyFill="1" applyBorder="1" applyAlignment="1">
      <alignment horizontal="center" vertical="center"/>
    </xf>
    <xf numFmtId="0" fontId="11" fillId="15" borderId="13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top" wrapText="1"/>
    </xf>
    <xf numFmtId="0" fontId="33" fillId="16" borderId="0" xfId="0" applyFont="1" applyFill="1" applyAlignment="1">
      <alignment horizontal="center" wrapText="1"/>
    </xf>
    <xf numFmtId="0" fontId="9" fillId="17" borderId="0" xfId="0" applyFont="1" applyFill="1" applyAlignment="1">
      <alignment horizontal="center" vertical="center" wrapText="1"/>
    </xf>
    <xf numFmtId="0" fontId="9" fillId="17" borderId="0" xfId="0" applyFont="1" applyFill="1" applyAlignment="1">
      <alignment horizontal="center" wrapText="1"/>
    </xf>
    <xf numFmtId="0" fontId="33" fillId="18" borderId="0" xfId="0" applyFont="1" applyFill="1" applyAlignment="1">
      <alignment horizontal="center" wrapText="1"/>
    </xf>
    <xf numFmtId="0" fontId="33" fillId="18" borderId="4" xfId="0" applyFont="1" applyFill="1" applyBorder="1" applyAlignment="1">
      <alignment horizontal="center"/>
    </xf>
    <xf numFmtId="0" fontId="33" fillId="18" borderId="15" xfId="0" applyFont="1" applyFill="1" applyBorder="1" applyAlignment="1">
      <alignment horizontal="center"/>
    </xf>
    <xf numFmtId="0" fontId="29" fillId="23" borderId="1" xfId="0" applyFont="1" applyFill="1" applyBorder="1" applyAlignment="1">
      <alignment horizontal="center"/>
    </xf>
    <xf numFmtId="0" fontId="29" fillId="14" borderId="1" xfId="0" applyFont="1" applyFill="1" applyBorder="1" applyAlignment="1">
      <alignment horizontal="center" vertical="center"/>
    </xf>
    <xf numFmtId="0" fontId="33" fillId="16" borderId="0" xfId="0" applyFont="1" applyFill="1" applyAlignment="1">
      <alignment horizontal="center" vertical="center" wrapText="1"/>
    </xf>
    <xf numFmtId="0" fontId="33" fillId="18" borderId="0" xfId="0" applyFont="1" applyFill="1" applyAlignment="1">
      <alignment horizontal="center" vertical="center" wrapText="1"/>
    </xf>
    <xf numFmtId="0" fontId="33" fillId="18" borderId="4" xfId="0" applyFont="1" applyFill="1" applyBorder="1" applyAlignment="1">
      <alignment horizontal="center" vertical="center"/>
    </xf>
    <xf numFmtId="0" fontId="33" fillId="18" borderId="15" xfId="0" applyFont="1" applyFill="1" applyBorder="1" applyAlignment="1">
      <alignment horizontal="center" vertical="center"/>
    </xf>
  </cellXfs>
  <cellStyles count="3">
    <cellStyle name="Microsoft Excel found an error in the formula you entered. Do you want to accept the correction proposed below?_x000a__x000a_|_x000a__x000a_• To accept the correction, click Yes._x000a_• To close this message and correct the formula yourself, click No." xfId="1" xr:uid="{00000000-0005-0000-0000-000000000000}"/>
    <cellStyle name="จุลภาค" xfId="2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Z80"/>
  <sheetViews>
    <sheetView topLeftCell="A12" zoomScale="80" zoomScaleNormal="80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5" max="5" width="8.796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117" t="s">
        <v>87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Q1" s="105" t="s">
        <v>90</v>
      </c>
      <c r="R1" s="106"/>
      <c r="S1" s="106"/>
      <c r="T1" s="106"/>
      <c r="U1" s="106"/>
      <c r="V1" s="106"/>
      <c r="W1" s="106"/>
      <c r="X1" s="106"/>
      <c r="Y1" s="106"/>
      <c r="Z1" s="107"/>
    </row>
    <row r="2" spans="1:26" s="9" customFormat="1" ht="35.549999999999997" customHeight="1" x14ac:dyDescent="0.25">
      <c r="A2" s="7"/>
      <c r="B2" s="11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114" t="s">
        <v>14</v>
      </c>
      <c r="S2" s="114"/>
      <c r="T2" s="114"/>
      <c r="U2" s="109" t="s">
        <v>15</v>
      </c>
      <c r="V2" s="109" t="s">
        <v>16</v>
      </c>
      <c r="W2" s="115" t="s">
        <v>17</v>
      </c>
      <c r="X2" s="115" t="s">
        <v>18</v>
      </c>
      <c r="Y2" s="116" t="s">
        <v>19</v>
      </c>
      <c r="Z2" s="116" t="s">
        <v>20</v>
      </c>
    </row>
    <row r="3" spans="1:26" s="10" customFormat="1" ht="23.25" customHeight="1" thickBot="1" x14ac:dyDescent="0.35">
      <c r="B3" s="11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109"/>
      <c r="V3" s="109"/>
      <c r="W3" s="115"/>
      <c r="X3" s="115"/>
      <c r="Y3" s="116"/>
      <c r="Z3" s="116"/>
    </row>
    <row r="4" spans="1:26" s="2" customFormat="1" x14ac:dyDescent="0.25">
      <c r="A4" s="2">
        <v>1</v>
      </c>
      <c r="B4" s="1">
        <v>0</v>
      </c>
      <c r="C4" s="1">
        <v>1</v>
      </c>
      <c r="D4">
        <v>746</v>
      </c>
      <c r="E4" s="51">
        <v>4</v>
      </c>
      <c r="F4" s="3">
        <f>E4/D4</f>
        <v>5.3619302949061663E-3</v>
      </c>
      <c r="G4" s="2">
        <v>0.3</v>
      </c>
      <c r="H4" s="18">
        <f>C4*F4/(1+(1-G4)*C4*F4)</f>
        <v>5.341880341880342E-3</v>
      </c>
      <c r="I4" s="18">
        <f>1-H4</f>
        <v>0.99465811965811968</v>
      </c>
      <c r="J4" s="41">
        <v>100000</v>
      </c>
      <c r="K4" s="20">
        <f>J4*H4</f>
        <v>534.18803418803418</v>
      </c>
      <c r="L4" s="20">
        <f>C4*(J5+G4*K4)</f>
        <v>99626.068376068375</v>
      </c>
      <c r="M4" s="5">
        <f t="shared" ref="M4:M20" si="0">L4+M5</f>
        <v>7151076.9212132432</v>
      </c>
      <c r="N4" s="32">
        <f>M4/J4</f>
        <v>71.510769212132431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99626.068376068375</v>
      </c>
      <c r="T4" s="35">
        <f t="shared" ref="T4:T22" si="3">N4</f>
        <v>71.510769212132431</v>
      </c>
      <c r="U4" s="42">
        <v>0.96680194174873568</v>
      </c>
      <c r="V4" s="43">
        <f>1-U4</f>
        <v>3.3198058251264317E-2</v>
      </c>
      <c r="W4" s="29">
        <f>S4*U4</f>
        <v>96318.67635477522</v>
      </c>
      <c r="X4" s="29">
        <f t="shared" ref="X4:X20" si="4">X5+W4</f>
        <v>6510872.1329930676</v>
      </c>
      <c r="Y4" s="40">
        <f>X4/R4</f>
        <v>65.108721329930674</v>
      </c>
      <c r="Z4" s="36">
        <f>T4-Y4</f>
        <v>6.4020478822017566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3410</v>
      </c>
      <c r="E5" s="51">
        <v>2</v>
      </c>
      <c r="F5" s="3">
        <f t="shared" ref="F5:F22" si="5">E5/D5</f>
        <v>5.8651026392961877E-4</v>
      </c>
      <c r="G5" s="2">
        <v>0.4</v>
      </c>
      <c r="H5" s="3">
        <f t="shared" ref="H5:H21" si="6">C5*F5/(1+(1-G5)*C5*F5)</f>
        <v>2.3427433524657371E-3</v>
      </c>
      <c r="I5" s="3">
        <f t="shared" ref="I5:I22" si="7">1-H5</f>
        <v>0.99765725664753424</v>
      </c>
      <c r="J5" s="5">
        <f>I4*J4</f>
        <v>99465.811965811969</v>
      </c>
      <c r="K5" s="5">
        <f t="shared" ref="K5:K22" si="8">J5*H5</f>
        <v>233.02286978051296</v>
      </c>
      <c r="L5" s="5">
        <f t="shared" ref="L5:L21" si="9">C5*(J6+G5*K5)</f>
        <v>397303.99297577463</v>
      </c>
      <c r="M5" s="5">
        <f t="shared" si="0"/>
        <v>7051450.8528371751</v>
      </c>
      <c r="N5" s="33">
        <f t="shared" ref="N5:N22" si="10">M5/J5</f>
        <v>70.893211581692753</v>
      </c>
      <c r="O5" s="4"/>
      <c r="Q5" s="27" t="s">
        <v>36</v>
      </c>
      <c r="R5" s="29">
        <f t="shared" si="1"/>
        <v>99465.811965811969</v>
      </c>
      <c r="S5" s="29">
        <f t="shared" si="2"/>
        <v>397303.99297577463</v>
      </c>
      <c r="T5" s="35">
        <f t="shared" si="3"/>
        <v>70.893211581692753</v>
      </c>
      <c r="U5" s="42">
        <v>0.96680194174873568</v>
      </c>
      <c r="V5" s="43">
        <f>1-U5</f>
        <v>3.3198058251264317E-2</v>
      </c>
      <c r="W5" s="29">
        <f t="shared" ref="W5:W22" si="11">S5*U5</f>
        <v>384114.27187350497</v>
      </c>
      <c r="X5" s="29">
        <f t="shared" si="4"/>
        <v>6414553.4566382924</v>
      </c>
      <c r="Y5" s="35">
        <f t="shared" ref="Y5:Y22" si="12">X5/R5</f>
        <v>64.490032603796365</v>
      </c>
      <c r="Z5" s="36">
        <f t="shared" ref="Z5:Z22" si="13">T5-Y5</f>
        <v>6.4031789778963883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4435</v>
      </c>
      <c r="E6" s="51">
        <v>3</v>
      </c>
      <c r="F6" s="3">
        <f t="shared" si="5"/>
        <v>6.7643742953776777E-4</v>
      </c>
      <c r="G6" s="2">
        <v>0.5</v>
      </c>
      <c r="H6" s="3">
        <f t="shared" si="6"/>
        <v>3.3764772087788407E-3</v>
      </c>
      <c r="I6" s="3">
        <f t="shared" si="7"/>
        <v>0.99662352279122113</v>
      </c>
      <c r="J6" s="5">
        <f t="shared" ref="J6:J22" si="14">I5*J5</f>
        <v>99232.789096031454</v>
      </c>
      <c r="K6" s="5">
        <f t="shared" si="8"/>
        <v>335.05725074630766</v>
      </c>
      <c r="L6" s="5">
        <f t="shared" si="9"/>
        <v>495326.30235329154</v>
      </c>
      <c r="M6" s="5">
        <f t="shared" si="0"/>
        <v>6654146.8598614009</v>
      </c>
      <c r="N6" s="33">
        <f t="shared" si="10"/>
        <v>67.055928997641317</v>
      </c>
      <c r="O6" s="4"/>
      <c r="Q6" s="27" t="s">
        <v>38</v>
      </c>
      <c r="R6" s="29">
        <f t="shared" si="1"/>
        <v>99232.789096031454</v>
      </c>
      <c r="S6" s="29">
        <f t="shared" si="2"/>
        <v>495326.30235329154</v>
      </c>
      <c r="T6" s="35">
        <f t="shared" si="3"/>
        <v>67.055928997641317</v>
      </c>
      <c r="U6" s="42">
        <v>0.96680194174873568</v>
      </c>
      <c r="V6" s="43">
        <f>1-U6</f>
        <v>3.3198058251264317E-2</v>
      </c>
      <c r="W6" s="29">
        <f t="shared" si="11"/>
        <v>478882.43091438361</v>
      </c>
      <c r="X6" s="29">
        <f t="shared" si="4"/>
        <v>6030439.1847647876</v>
      </c>
      <c r="Y6" s="35">
        <f t="shared" si="12"/>
        <v>60.770630753196862</v>
      </c>
      <c r="Z6" s="36">
        <f t="shared" si="13"/>
        <v>6.285298244444455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4562</v>
      </c>
      <c r="E7" s="51">
        <v>1</v>
      </c>
      <c r="F7" s="3">
        <f t="shared" si="5"/>
        <v>2.1920210434020167E-4</v>
      </c>
      <c r="G7" s="2">
        <v>0.5</v>
      </c>
      <c r="H7" s="3">
        <f t="shared" si="6"/>
        <v>1.095410231131559E-3</v>
      </c>
      <c r="I7" s="3">
        <f t="shared" si="7"/>
        <v>0.99890458976886842</v>
      </c>
      <c r="J7" s="5">
        <f t="shared" si="14"/>
        <v>98897.731845285147</v>
      </c>
      <c r="K7" s="5">
        <f t="shared" si="8"/>
        <v>108.33358729903074</v>
      </c>
      <c r="L7" s="5">
        <f t="shared" si="9"/>
        <v>494217.82525817817</v>
      </c>
      <c r="M7" s="5">
        <f t="shared" si="0"/>
        <v>6158820.5575081091</v>
      </c>
      <c r="N7" s="33">
        <f t="shared" si="10"/>
        <v>62.274639090236377</v>
      </c>
      <c r="O7" s="4"/>
      <c r="Q7" s="27" t="s">
        <v>40</v>
      </c>
      <c r="R7" s="29">
        <f t="shared" si="1"/>
        <v>98897.731845285147</v>
      </c>
      <c r="S7" s="29">
        <f t="shared" si="2"/>
        <v>494217.82525817817</v>
      </c>
      <c r="T7" s="35">
        <f t="shared" si="3"/>
        <v>62.274639090236377</v>
      </c>
      <c r="U7" s="42">
        <v>0.96680194174873568</v>
      </c>
      <c r="V7" s="43">
        <f>1-U7</f>
        <v>3.3198058251264317E-2</v>
      </c>
      <c r="W7" s="29">
        <f t="shared" si="11"/>
        <v>477810.75310644403</v>
      </c>
      <c r="X7" s="29">
        <f t="shared" si="4"/>
        <v>5551556.7538504042</v>
      </c>
      <c r="Y7" s="35">
        <f t="shared" si="12"/>
        <v>56.134318252467274</v>
      </c>
      <c r="Z7" s="36">
        <f t="shared" si="13"/>
        <v>6.140320837769103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5006</v>
      </c>
      <c r="E8" s="51">
        <v>11</v>
      </c>
      <c r="F8" s="3">
        <f t="shared" si="5"/>
        <v>2.1973631642029563E-3</v>
      </c>
      <c r="G8" s="2">
        <v>0.5</v>
      </c>
      <c r="H8" s="3">
        <f t="shared" si="6"/>
        <v>1.0926790503625708E-2</v>
      </c>
      <c r="I8" s="3">
        <f t="shared" si="7"/>
        <v>0.98907320949637434</v>
      </c>
      <c r="J8" s="5">
        <f t="shared" si="14"/>
        <v>98789.398257986119</v>
      </c>
      <c r="K8" s="5">
        <f t="shared" si="8"/>
        <v>1079.4510587442608</v>
      </c>
      <c r="L8" s="5">
        <f t="shared" si="9"/>
        <v>491248.36364306998</v>
      </c>
      <c r="M8" s="5">
        <f t="shared" si="0"/>
        <v>5664602.7322499314</v>
      </c>
      <c r="N8" s="33">
        <f t="shared" si="10"/>
        <v>57.340188645111077</v>
      </c>
      <c r="O8" s="4"/>
      <c r="Q8" s="27" t="s">
        <v>42</v>
      </c>
      <c r="R8" s="29">
        <f t="shared" si="1"/>
        <v>98789.398257986119</v>
      </c>
      <c r="S8" s="29">
        <f t="shared" si="2"/>
        <v>491248.36364306998</v>
      </c>
      <c r="T8" s="35">
        <f t="shared" si="3"/>
        <v>57.340188645111077</v>
      </c>
      <c r="U8" s="42">
        <v>0.96680194174873568</v>
      </c>
      <c r="V8" s="43">
        <f>1-U8</f>
        <v>3.3198058251264317E-2</v>
      </c>
      <c r="W8" s="29">
        <f t="shared" si="11"/>
        <v>474939.87185100908</v>
      </c>
      <c r="X8" s="29">
        <f t="shared" si="4"/>
        <v>5073746.00074396</v>
      </c>
      <c r="Y8" s="35">
        <f t="shared" si="12"/>
        <v>51.3592155657634</v>
      </c>
      <c r="Z8" s="36">
        <f t="shared" si="13"/>
        <v>5.9809730793476774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4881</v>
      </c>
      <c r="E9" s="51">
        <v>5</v>
      </c>
      <c r="F9" s="3">
        <f t="shared" si="5"/>
        <v>1.0243802499487809E-3</v>
      </c>
      <c r="G9" s="2">
        <v>0.5</v>
      </c>
      <c r="H9" s="3">
        <f t="shared" si="6"/>
        <v>5.1088178195565536E-3</v>
      </c>
      <c r="I9" s="3">
        <f t="shared" si="7"/>
        <v>0.99489118218044348</v>
      </c>
      <c r="J9" s="5">
        <f t="shared" si="14"/>
        <v>97709.947199241869</v>
      </c>
      <c r="K9" s="5">
        <f t="shared" si="8"/>
        <v>499.18231939941683</v>
      </c>
      <c r="L9" s="5">
        <f t="shared" si="9"/>
        <v>487301.78019771073</v>
      </c>
      <c r="M9" s="5">
        <f t="shared" si="0"/>
        <v>5173354.3686068617</v>
      </c>
      <c r="N9" s="33">
        <f t="shared" si="10"/>
        <v>52.946035863245271</v>
      </c>
      <c r="O9" s="4"/>
      <c r="Q9" s="27" t="s">
        <v>44</v>
      </c>
      <c r="R9" s="29">
        <f t="shared" si="1"/>
        <v>97709.947199241869</v>
      </c>
      <c r="S9" s="29">
        <f t="shared" si="2"/>
        <v>487301.78019771073</v>
      </c>
      <c r="T9" s="35">
        <f t="shared" si="3"/>
        <v>52.946035863245271</v>
      </c>
      <c r="U9" s="42">
        <v>0.9555940589531835</v>
      </c>
      <c r="V9" s="43">
        <f t="shared" ref="V9:V22" si="15">1-U9</f>
        <v>4.4405941046816499E-2</v>
      </c>
      <c r="W9" s="29">
        <f t="shared" si="11"/>
        <v>465662.68607424246</v>
      </c>
      <c r="X9" s="29">
        <f t="shared" si="4"/>
        <v>4598806.1288929507</v>
      </c>
      <c r="Y9" s="35">
        <f t="shared" si="12"/>
        <v>47.065895138756488</v>
      </c>
      <c r="Z9" s="36">
        <f t="shared" si="13"/>
        <v>5.8801407244887827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4799</v>
      </c>
      <c r="E10" s="51">
        <v>9</v>
      </c>
      <c r="F10" s="3">
        <f t="shared" si="5"/>
        <v>1.875390706397166E-3</v>
      </c>
      <c r="G10" s="2">
        <v>0.5</v>
      </c>
      <c r="H10" s="3">
        <f t="shared" si="6"/>
        <v>9.3331950637768335E-3</v>
      </c>
      <c r="I10" s="3">
        <f t="shared" si="7"/>
        <v>0.99066680493622317</v>
      </c>
      <c r="J10" s="5">
        <f t="shared" si="14"/>
        <v>97210.764879842449</v>
      </c>
      <c r="K10" s="5">
        <f t="shared" si="8"/>
        <v>907.2870309225159</v>
      </c>
      <c r="L10" s="5">
        <f t="shared" si="9"/>
        <v>483785.60682190594</v>
      </c>
      <c r="M10" s="5">
        <f t="shared" si="0"/>
        <v>4686052.588409151</v>
      </c>
      <c r="N10" s="33">
        <f t="shared" si="10"/>
        <v>48.205078873737442</v>
      </c>
      <c r="O10" s="4"/>
      <c r="Q10" s="27" t="s">
        <v>46</v>
      </c>
      <c r="R10" s="29">
        <f t="shared" si="1"/>
        <v>97210.764879842449</v>
      </c>
      <c r="S10" s="29">
        <f t="shared" si="2"/>
        <v>483785.60682190594</v>
      </c>
      <c r="T10" s="35">
        <f t="shared" si="3"/>
        <v>48.205078873737442</v>
      </c>
      <c r="U10" s="42">
        <v>0.96363095511775332</v>
      </c>
      <c r="V10" s="43">
        <f t="shared" si="15"/>
        <v>3.6369044882246682E-2</v>
      </c>
      <c r="W10" s="29">
        <f t="shared" si="11"/>
        <v>466190.78637401509</v>
      </c>
      <c r="X10" s="29">
        <f t="shared" si="4"/>
        <v>4133143.4428187078</v>
      </c>
      <c r="Y10" s="35">
        <f t="shared" si="12"/>
        <v>42.517343093920594</v>
      </c>
      <c r="Z10" s="36">
        <f t="shared" si="13"/>
        <v>5.6877357798168475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5544</v>
      </c>
      <c r="E11" s="51">
        <v>18</v>
      </c>
      <c r="F11" s="3">
        <f t="shared" si="5"/>
        <v>3.246753246753247E-3</v>
      </c>
      <c r="G11" s="2">
        <v>0.5</v>
      </c>
      <c r="H11" s="3">
        <f t="shared" si="6"/>
        <v>1.6103059581320453E-2</v>
      </c>
      <c r="I11" s="3">
        <f t="shared" si="7"/>
        <v>0.98389694041867959</v>
      </c>
      <c r="J11" s="5">
        <f t="shared" si="14"/>
        <v>96303.477848919938</v>
      </c>
      <c r="K11" s="5">
        <f t="shared" si="8"/>
        <v>1550.7806416895321</v>
      </c>
      <c r="L11" s="5">
        <f t="shared" si="9"/>
        <v>477640.43764037581</v>
      </c>
      <c r="M11" s="5">
        <f t="shared" si="0"/>
        <v>4202266.9815872451</v>
      </c>
      <c r="N11" s="33">
        <f t="shared" si="10"/>
        <v>43.635672100853149</v>
      </c>
      <c r="O11" s="4"/>
      <c r="Q11" s="27" t="s">
        <v>48</v>
      </c>
      <c r="R11" s="29">
        <f t="shared" si="1"/>
        <v>96303.477848919938</v>
      </c>
      <c r="S11" s="29">
        <f t="shared" si="2"/>
        <v>477640.43764037581</v>
      </c>
      <c r="T11" s="35">
        <f t="shared" si="3"/>
        <v>43.635672100853149</v>
      </c>
      <c r="U11" s="42">
        <v>0.96005435016735896</v>
      </c>
      <c r="V11" s="43">
        <f t="shared" si="15"/>
        <v>3.9945649832641039E-2</v>
      </c>
      <c r="W11" s="29">
        <f t="shared" si="11"/>
        <v>458560.77997248393</v>
      </c>
      <c r="X11" s="29">
        <f t="shared" si="4"/>
        <v>3666952.6564446925</v>
      </c>
      <c r="Y11" s="35">
        <f t="shared" si="12"/>
        <v>38.07705327316814</v>
      </c>
      <c r="Z11" s="36">
        <f t="shared" si="13"/>
        <v>5.5586188276850095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5724</v>
      </c>
      <c r="E12" s="51">
        <v>23</v>
      </c>
      <c r="F12" s="3">
        <f t="shared" si="5"/>
        <v>4.0181691125087352E-3</v>
      </c>
      <c r="G12" s="2">
        <v>0.5</v>
      </c>
      <c r="H12" s="3">
        <f t="shared" si="6"/>
        <v>1.9891031739168036E-2</v>
      </c>
      <c r="I12" s="3">
        <f t="shared" si="7"/>
        <v>0.98010896826083194</v>
      </c>
      <c r="J12" s="5">
        <f t="shared" si="14"/>
        <v>94752.697207230405</v>
      </c>
      <c r="K12" s="5">
        <f t="shared" si="8"/>
        <v>1884.7289075207984</v>
      </c>
      <c r="L12" s="5">
        <f t="shared" si="9"/>
        <v>469051.66376735002</v>
      </c>
      <c r="M12" s="5">
        <f t="shared" si="0"/>
        <v>3724626.5439468692</v>
      </c>
      <c r="N12" s="33">
        <f t="shared" si="10"/>
        <v>39.30892369006515</v>
      </c>
      <c r="O12" s="4"/>
      <c r="Q12" s="27" t="s">
        <v>50</v>
      </c>
      <c r="R12" s="29">
        <f t="shared" si="1"/>
        <v>94752.697207230405</v>
      </c>
      <c r="S12" s="29">
        <f t="shared" si="2"/>
        <v>469051.66376735002</v>
      </c>
      <c r="T12" s="35">
        <f t="shared" si="3"/>
        <v>39.30892369006515</v>
      </c>
      <c r="U12" s="42">
        <v>0.94127750867207383</v>
      </c>
      <c r="V12" s="43">
        <f t="shared" si="15"/>
        <v>5.8722491327926174E-2</v>
      </c>
      <c r="W12" s="29">
        <f t="shared" si="11"/>
        <v>441507.78150942246</v>
      </c>
      <c r="X12" s="29">
        <f t="shared" si="4"/>
        <v>3208391.8764722086</v>
      </c>
      <c r="Y12" s="35">
        <f t="shared" si="12"/>
        <v>33.860691790706959</v>
      </c>
      <c r="Z12" s="36">
        <f t="shared" si="13"/>
        <v>5.4482318993581913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5607</v>
      </c>
      <c r="E13" s="51">
        <v>29</v>
      </c>
      <c r="F13" s="3">
        <f t="shared" si="5"/>
        <v>5.1721062957018017E-3</v>
      </c>
      <c r="G13" s="2">
        <v>0.5</v>
      </c>
      <c r="H13" s="3">
        <f t="shared" si="6"/>
        <v>2.5530416409895239E-2</v>
      </c>
      <c r="I13" s="3">
        <f t="shared" si="7"/>
        <v>0.97446958359010472</v>
      </c>
      <c r="J13" s="5">
        <f t="shared" si="14"/>
        <v>92867.96829970961</v>
      </c>
      <c r="K13" s="5">
        <f t="shared" si="8"/>
        <v>2370.9579018325371</v>
      </c>
      <c r="L13" s="5">
        <f t="shared" si="9"/>
        <v>458412.44674396666</v>
      </c>
      <c r="M13" s="5">
        <f t="shared" si="0"/>
        <v>3255574.8801795193</v>
      </c>
      <c r="N13" s="33">
        <f t="shared" si="10"/>
        <v>35.055950289263507</v>
      </c>
      <c r="O13" s="4"/>
      <c r="Q13" s="27" t="s">
        <v>52</v>
      </c>
      <c r="R13" s="29">
        <f t="shared" si="1"/>
        <v>92867.96829970961</v>
      </c>
      <c r="S13" s="29">
        <f t="shared" si="2"/>
        <v>458412.44674396666</v>
      </c>
      <c r="T13" s="35">
        <f t="shared" si="3"/>
        <v>35.055950289263507</v>
      </c>
      <c r="U13" s="42">
        <v>0.95386474178345915</v>
      </c>
      <c r="V13" s="43">
        <f t="shared" si="15"/>
        <v>4.6135258216540853E-2</v>
      </c>
      <c r="W13" s="29">
        <f t="shared" si="11"/>
        <v>437263.47014375747</v>
      </c>
      <c r="X13" s="29">
        <f t="shared" si="4"/>
        <v>2766884.0949627864</v>
      </c>
      <c r="Y13" s="35">
        <f t="shared" si="12"/>
        <v>29.793739925840914</v>
      </c>
      <c r="Z13" s="36">
        <f t="shared" si="13"/>
        <v>5.262210363422593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4990</v>
      </c>
      <c r="E14" s="51">
        <v>26</v>
      </c>
      <c r="F14" s="3">
        <f t="shared" si="5"/>
        <v>5.2104208416833666E-3</v>
      </c>
      <c r="G14" s="2">
        <v>0.5</v>
      </c>
      <c r="H14" s="3">
        <f t="shared" si="6"/>
        <v>2.5717111770524229E-2</v>
      </c>
      <c r="I14" s="3">
        <f t="shared" si="7"/>
        <v>0.97428288822947573</v>
      </c>
      <c r="J14" s="5">
        <f t="shared" si="14"/>
        <v>90497.010397877064</v>
      </c>
      <c r="K14" s="5">
        <f t="shared" si="8"/>
        <v>2327.321731300498</v>
      </c>
      <c r="L14" s="5">
        <f t="shared" si="9"/>
        <v>446666.74766113405</v>
      </c>
      <c r="M14" s="5">
        <f t="shared" si="0"/>
        <v>2797162.4334355528</v>
      </c>
      <c r="N14" s="33">
        <f t="shared" si="10"/>
        <v>30.908893245617872</v>
      </c>
      <c r="O14" s="4"/>
      <c r="Q14" s="27" t="s">
        <v>54</v>
      </c>
      <c r="R14" s="29">
        <f t="shared" si="1"/>
        <v>90497.010397877064</v>
      </c>
      <c r="S14" s="29">
        <f t="shared" si="2"/>
        <v>446666.74766113405</v>
      </c>
      <c r="T14" s="35">
        <f t="shared" si="3"/>
        <v>30.908893245617872</v>
      </c>
      <c r="U14" s="42">
        <v>0.94210046609890041</v>
      </c>
      <c r="V14" s="43">
        <f t="shared" si="15"/>
        <v>5.7899533901099587E-2</v>
      </c>
      <c r="W14" s="29">
        <f t="shared" si="11"/>
        <v>420804.9511624343</v>
      </c>
      <c r="X14" s="29">
        <f t="shared" si="4"/>
        <v>2329620.6248190291</v>
      </c>
      <c r="Y14" s="35">
        <f t="shared" si="12"/>
        <v>25.742514748019552</v>
      </c>
      <c r="Z14" s="36">
        <f t="shared" si="13"/>
        <v>5.1663784975983198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3851</v>
      </c>
      <c r="E15" s="51">
        <v>24</v>
      </c>
      <c r="F15" s="3">
        <f t="shared" si="5"/>
        <v>6.2321474941573621E-3</v>
      </c>
      <c r="G15" s="2">
        <v>0.5</v>
      </c>
      <c r="H15" s="3">
        <f t="shared" si="6"/>
        <v>3.0682689849143439E-2</v>
      </c>
      <c r="I15" s="3">
        <f t="shared" si="7"/>
        <v>0.96931731015085654</v>
      </c>
      <c r="J15" s="5">
        <f t="shared" si="14"/>
        <v>88169.688666576563</v>
      </c>
      <c r="K15" s="5">
        <f t="shared" si="8"/>
        <v>2705.2832114521061</v>
      </c>
      <c r="L15" s="5">
        <f t="shared" si="9"/>
        <v>434085.23530425248</v>
      </c>
      <c r="M15" s="5">
        <f t="shared" si="0"/>
        <v>2350495.6857744185</v>
      </c>
      <c r="N15" s="33">
        <f t="shared" si="10"/>
        <v>26.658772661238242</v>
      </c>
      <c r="O15" s="4"/>
      <c r="Q15" s="27" t="s">
        <v>56</v>
      </c>
      <c r="R15" s="29">
        <f t="shared" si="1"/>
        <v>88169.688666576563</v>
      </c>
      <c r="S15" s="29">
        <f t="shared" si="2"/>
        <v>434085.23530425248</v>
      </c>
      <c r="T15" s="35">
        <f t="shared" si="3"/>
        <v>26.658772661238242</v>
      </c>
      <c r="U15" s="42">
        <v>0.91645683631107144</v>
      </c>
      <c r="V15" s="43">
        <f t="shared" si="15"/>
        <v>8.3543163688928557E-2</v>
      </c>
      <c r="W15" s="29">
        <f t="shared" si="11"/>
        <v>397820.38143628224</v>
      </c>
      <c r="X15" s="29">
        <f t="shared" si="4"/>
        <v>1908815.6736565949</v>
      </c>
      <c r="Y15" s="35">
        <f t="shared" si="12"/>
        <v>21.649341202451023</v>
      </c>
      <c r="Z15" s="36">
        <f t="shared" si="13"/>
        <v>5.0094314587872191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3034</v>
      </c>
      <c r="E16" s="51">
        <v>31</v>
      </c>
      <c r="F16" s="3">
        <f t="shared" si="5"/>
        <v>1.021753460777851E-2</v>
      </c>
      <c r="G16" s="2">
        <v>0.5</v>
      </c>
      <c r="H16" s="3">
        <f t="shared" si="6"/>
        <v>4.9815201671219667E-2</v>
      </c>
      <c r="I16" s="3">
        <f t="shared" si="7"/>
        <v>0.95018479832878033</v>
      </c>
      <c r="J16" s="5">
        <f t="shared" si="14"/>
        <v>85464.405455124448</v>
      </c>
      <c r="K16" s="5">
        <f t="shared" si="8"/>
        <v>4257.4265934579107</v>
      </c>
      <c r="L16" s="5">
        <f t="shared" si="9"/>
        <v>416678.46079197741</v>
      </c>
      <c r="M16" s="5">
        <f t="shared" si="0"/>
        <v>1916410.4504701663</v>
      </c>
      <c r="N16" s="33">
        <f t="shared" si="10"/>
        <v>22.423492450040303</v>
      </c>
      <c r="O16" s="4"/>
      <c r="Q16" s="27" t="s">
        <v>58</v>
      </c>
      <c r="R16" s="29">
        <f t="shared" si="1"/>
        <v>85464.405455124448</v>
      </c>
      <c r="S16" s="29">
        <f t="shared" si="2"/>
        <v>416678.46079197741</v>
      </c>
      <c r="T16" s="35">
        <f t="shared" si="3"/>
        <v>22.423492450040303</v>
      </c>
      <c r="U16" s="42">
        <v>0.8859396016463057</v>
      </c>
      <c r="V16" s="43">
        <f t="shared" si="15"/>
        <v>0.1140603983536943</v>
      </c>
      <c r="W16" s="29">
        <f t="shared" si="11"/>
        <v>369151.94956864027</v>
      </c>
      <c r="X16" s="29">
        <f t="shared" si="4"/>
        <v>1510995.2922203126</v>
      </c>
      <c r="Y16" s="35">
        <f t="shared" si="12"/>
        <v>17.679819852180501</v>
      </c>
      <c r="Z16" s="36">
        <f t="shared" si="13"/>
        <v>4.7436725978598027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2163</v>
      </c>
      <c r="E17" s="51">
        <v>38</v>
      </c>
      <c r="F17" s="3">
        <f t="shared" si="5"/>
        <v>1.756819232547388E-2</v>
      </c>
      <c r="G17" s="2">
        <v>0.5</v>
      </c>
      <c r="H17" s="3">
        <f t="shared" si="6"/>
        <v>8.4145261293179813E-2</v>
      </c>
      <c r="I17" s="3">
        <f t="shared" si="7"/>
        <v>0.91585473870682022</v>
      </c>
      <c r="J17" s="5">
        <f t="shared" si="14"/>
        <v>81206.978861666532</v>
      </c>
      <c r="K17" s="5">
        <f t="shared" si="8"/>
        <v>6833.1824551446598</v>
      </c>
      <c r="L17" s="5">
        <f t="shared" si="9"/>
        <v>388951.938170471</v>
      </c>
      <c r="M17" s="5">
        <f t="shared" si="0"/>
        <v>1499731.9896781889</v>
      </c>
      <c r="N17" s="33">
        <f t="shared" si="10"/>
        <v>18.46801852132603</v>
      </c>
      <c r="O17" s="4"/>
      <c r="Q17" s="27" t="s">
        <v>60</v>
      </c>
      <c r="R17" s="29">
        <f t="shared" si="1"/>
        <v>81206.978861666532</v>
      </c>
      <c r="S17" s="29">
        <f t="shared" si="2"/>
        <v>388951.938170471</v>
      </c>
      <c r="T17" s="35">
        <f t="shared" si="3"/>
        <v>18.46801852132603</v>
      </c>
      <c r="U17" s="42">
        <v>0.85631920960893304</v>
      </c>
      <c r="V17" s="43">
        <f t="shared" si="15"/>
        <v>0.14368079039106696</v>
      </c>
      <c r="W17" s="29">
        <f t="shared" si="11"/>
        <v>333067.01627000031</v>
      </c>
      <c r="X17" s="29">
        <f t="shared" si="4"/>
        <v>1141843.3426516724</v>
      </c>
      <c r="Y17" s="35">
        <f t="shared" si="12"/>
        <v>14.06090164487914</v>
      </c>
      <c r="Z17" s="36">
        <f t="shared" si="13"/>
        <v>4.4071168764468904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1601</v>
      </c>
      <c r="E18" s="51">
        <v>53</v>
      </c>
      <c r="F18" s="3">
        <f t="shared" si="5"/>
        <v>3.3104309806371017E-2</v>
      </c>
      <c r="G18" s="2">
        <v>0.5</v>
      </c>
      <c r="H18" s="3">
        <f t="shared" si="6"/>
        <v>0.15286991635419672</v>
      </c>
      <c r="I18" s="3">
        <f t="shared" si="7"/>
        <v>0.84713008364580333</v>
      </c>
      <c r="J18" s="5">
        <f t="shared" si="14"/>
        <v>74373.796406521869</v>
      </c>
      <c r="K18" s="5">
        <f t="shared" si="8"/>
        <v>11369.516035609055</v>
      </c>
      <c r="L18" s="5">
        <f t="shared" si="9"/>
        <v>343445.19194358675</v>
      </c>
      <c r="M18" s="5">
        <f t="shared" si="0"/>
        <v>1110780.0515077179</v>
      </c>
      <c r="N18" s="33">
        <f t="shared" si="10"/>
        <v>14.935099526670299</v>
      </c>
      <c r="O18" s="4"/>
      <c r="Q18" s="27" t="s">
        <v>62</v>
      </c>
      <c r="R18" s="29">
        <f t="shared" si="1"/>
        <v>74373.796406521869</v>
      </c>
      <c r="S18" s="29">
        <f t="shared" si="2"/>
        <v>343445.19194358675</v>
      </c>
      <c r="T18" s="35">
        <f t="shared" si="3"/>
        <v>14.935099526670299</v>
      </c>
      <c r="U18" s="42">
        <v>0.77613843304153718</v>
      </c>
      <c r="V18" s="43">
        <f t="shared" si="15"/>
        <v>0.22386156695846282</v>
      </c>
      <c r="W18" s="29">
        <f t="shared" si="11"/>
        <v>266561.01311074541</v>
      </c>
      <c r="X18" s="29">
        <f t="shared" si="4"/>
        <v>808776.32638167217</v>
      </c>
      <c r="Y18" s="35">
        <f t="shared" si="12"/>
        <v>10.874479527183988</v>
      </c>
      <c r="Z18" s="36">
        <f t="shared" si="13"/>
        <v>4.0606199994863115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974</v>
      </c>
      <c r="E19" s="51">
        <v>55</v>
      </c>
      <c r="F19" s="3">
        <f t="shared" si="5"/>
        <v>5.6468172484599587E-2</v>
      </c>
      <c r="G19" s="2">
        <v>0.5</v>
      </c>
      <c r="H19" s="3">
        <f t="shared" si="6"/>
        <v>0.24741340530814215</v>
      </c>
      <c r="I19" s="3">
        <f t="shared" si="7"/>
        <v>0.75258659469185785</v>
      </c>
      <c r="J19" s="5">
        <f t="shared" si="14"/>
        <v>63004.28037091282</v>
      </c>
      <c r="K19" s="5">
        <f t="shared" si="8"/>
        <v>15588.103555556478</v>
      </c>
      <c r="L19" s="5">
        <f t="shared" si="9"/>
        <v>276051.14296567289</v>
      </c>
      <c r="M19" s="5">
        <f t="shared" si="0"/>
        <v>767334.85956413113</v>
      </c>
      <c r="N19" s="33">
        <f t="shared" si="10"/>
        <v>12.179090929167831</v>
      </c>
      <c r="O19" s="4"/>
      <c r="Q19" s="27" t="s">
        <v>64</v>
      </c>
      <c r="R19" s="29">
        <f t="shared" si="1"/>
        <v>63004.28037091282</v>
      </c>
      <c r="S19" s="29">
        <f t="shared" si="2"/>
        <v>276051.14296567289</v>
      </c>
      <c r="T19" s="35">
        <f t="shared" si="3"/>
        <v>12.179090929167831</v>
      </c>
      <c r="U19" s="42">
        <v>0.73716277889453141</v>
      </c>
      <c r="V19" s="43">
        <f t="shared" si="15"/>
        <v>0.26283722110546859</v>
      </c>
      <c r="W19" s="29">
        <f t="shared" si="11"/>
        <v>203494.627665587</v>
      </c>
      <c r="X19" s="29">
        <f t="shared" si="4"/>
        <v>542215.31327092682</v>
      </c>
      <c r="Y19" s="35">
        <f t="shared" si="12"/>
        <v>8.6060075613727882</v>
      </c>
      <c r="Z19" s="36">
        <f t="shared" si="13"/>
        <v>3.5730833677950429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633</v>
      </c>
      <c r="E20" s="51">
        <v>46</v>
      </c>
      <c r="F20" s="3">
        <f t="shared" si="5"/>
        <v>7.266982622432859E-2</v>
      </c>
      <c r="G20" s="2">
        <v>0.5</v>
      </c>
      <c r="H20" s="3">
        <f t="shared" si="6"/>
        <v>0.30748663101604279</v>
      </c>
      <c r="I20" s="3">
        <f t="shared" si="7"/>
        <v>0.69251336898395721</v>
      </c>
      <c r="J20" s="5">
        <f t="shared" si="14"/>
        <v>47416.176815356339</v>
      </c>
      <c r="K20" s="5">
        <f t="shared" si="8"/>
        <v>14579.840464614917</v>
      </c>
      <c r="L20" s="5">
        <f t="shared" si="9"/>
        <v>200631.2829152444</v>
      </c>
      <c r="M20" s="5">
        <f t="shared" si="0"/>
        <v>491283.7165984583</v>
      </c>
      <c r="N20" s="33">
        <f t="shared" si="10"/>
        <v>10.361099303968972</v>
      </c>
      <c r="O20" s="4"/>
      <c r="Q20" s="27" t="s">
        <v>66</v>
      </c>
      <c r="R20" s="29">
        <f t="shared" si="1"/>
        <v>47416.176815356339</v>
      </c>
      <c r="S20" s="29">
        <f t="shared" si="2"/>
        <v>200631.2829152444</v>
      </c>
      <c r="T20" s="35">
        <f t="shared" si="3"/>
        <v>10.361099303968972</v>
      </c>
      <c r="U20" s="42">
        <v>0.7271372759570951</v>
      </c>
      <c r="V20" s="43">
        <f t="shared" si="15"/>
        <v>0.2728627240429049</v>
      </c>
      <c r="W20" s="29">
        <f t="shared" si="11"/>
        <v>145886.4845307681</v>
      </c>
      <c r="X20" s="29">
        <f t="shared" si="4"/>
        <v>338720.68560533982</v>
      </c>
      <c r="Y20" s="35">
        <f t="shared" si="12"/>
        <v>7.1435680469210832</v>
      </c>
      <c r="Z20" s="36">
        <f t="shared" si="13"/>
        <v>3.2175312570478889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365</v>
      </c>
      <c r="E21" s="51">
        <v>31</v>
      </c>
      <c r="F21" s="3">
        <f t="shared" si="5"/>
        <v>8.4931506849315067E-2</v>
      </c>
      <c r="G21" s="2">
        <v>0.5</v>
      </c>
      <c r="H21" s="3">
        <f t="shared" si="6"/>
        <v>0.35028248587570621</v>
      </c>
      <c r="I21" s="3">
        <f t="shared" si="7"/>
        <v>0.64971751412429379</v>
      </c>
      <c r="J21" s="5">
        <f t="shared" si="14"/>
        <v>32836.336350741425</v>
      </c>
      <c r="K21" s="5">
        <f t="shared" si="8"/>
        <v>11501.993523988522</v>
      </c>
      <c r="L21" s="5">
        <f t="shared" si="9"/>
        <v>135426.69794373584</v>
      </c>
      <c r="M21" s="5">
        <f>L21+M22</f>
        <v>290652.43368321389</v>
      </c>
      <c r="N21" s="33">
        <f t="shared" si="10"/>
        <v>8.8515488018702531</v>
      </c>
      <c r="O21" s="4"/>
      <c r="Q21" s="27" t="s">
        <v>68</v>
      </c>
      <c r="R21" s="29">
        <f t="shared" si="1"/>
        <v>32836.336350741425</v>
      </c>
      <c r="S21" s="29">
        <f t="shared" si="2"/>
        <v>135426.69794373584</v>
      </c>
      <c r="T21" s="35">
        <f t="shared" si="3"/>
        <v>8.8515488018702531</v>
      </c>
      <c r="U21" s="42">
        <v>0.68635947845240242</v>
      </c>
      <c r="V21" s="43">
        <f t="shared" si="15"/>
        <v>0.31364052154759758</v>
      </c>
      <c r="W21" s="29">
        <f t="shared" si="11"/>
        <v>92951.397769193572</v>
      </c>
      <c r="X21" s="29">
        <f>X22+W21</f>
        <v>192834.2010745717</v>
      </c>
      <c r="Y21" s="35">
        <f t="shared" si="12"/>
        <v>5.8725857542331337</v>
      </c>
      <c r="Z21" s="36">
        <f t="shared" si="13"/>
        <v>2.9789630476371194</v>
      </c>
    </row>
    <row r="22" spans="1:26" s="2" customFormat="1" x14ac:dyDescent="0.25">
      <c r="A22" s="12">
        <v>19</v>
      </c>
      <c r="B22" s="13" t="s">
        <v>69</v>
      </c>
      <c r="C22" s="12"/>
      <c r="D22">
        <v>211</v>
      </c>
      <c r="E22" s="51">
        <v>29</v>
      </c>
      <c r="F22" s="17">
        <f t="shared" si="5"/>
        <v>0.13744075829383887</v>
      </c>
      <c r="G22" s="12"/>
      <c r="H22" s="17">
        <v>1</v>
      </c>
      <c r="I22" s="17">
        <f t="shared" si="7"/>
        <v>0</v>
      </c>
      <c r="J22" s="21">
        <f t="shared" si="14"/>
        <v>21334.342826752905</v>
      </c>
      <c r="K22" s="21">
        <f t="shared" si="8"/>
        <v>21334.342826752905</v>
      </c>
      <c r="L22" s="21">
        <f>K22/F22</f>
        <v>155225.73573947803</v>
      </c>
      <c r="M22" s="21">
        <f>L22</f>
        <v>155225.73573947803</v>
      </c>
      <c r="N22" s="34">
        <f t="shared" si="10"/>
        <v>7.2758620689655169</v>
      </c>
      <c r="O22" s="4"/>
      <c r="Q22" s="30" t="s">
        <v>69</v>
      </c>
      <c r="R22" s="31">
        <f t="shared" si="1"/>
        <v>21334.342826752905</v>
      </c>
      <c r="S22" s="31">
        <f t="shared" si="2"/>
        <v>155225.73573947803</v>
      </c>
      <c r="T22" s="38">
        <f t="shared" si="3"/>
        <v>7.2758620689655169</v>
      </c>
      <c r="U22" s="44">
        <v>0.64346806172022719</v>
      </c>
      <c r="V22" s="45">
        <f t="shared" si="15"/>
        <v>0.35653193827977281</v>
      </c>
      <c r="W22" s="31">
        <f t="shared" si="11"/>
        <v>99882.803305378126</v>
      </c>
      <c r="X22" s="31">
        <f>W22</f>
        <v>99882.803305378126</v>
      </c>
      <c r="Y22" s="38">
        <f t="shared" si="12"/>
        <v>4.6817848628609635</v>
      </c>
      <c r="Z22" s="37">
        <f t="shared" si="13"/>
        <v>2.5940772061045534</v>
      </c>
    </row>
    <row r="23" spans="1:26" s="2" customFormat="1" ht="13.2" x14ac:dyDescent="0.25">
      <c r="B23" s="2" t="s">
        <v>70</v>
      </c>
      <c r="D23" s="25">
        <f>SUM(D4:D22)</f>
        <v>62536</v>
      </c>
      <c r="E23" s="25">
        <f>SUM(E4:E22)</f>
        <v>438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118" t="s">
        <v>88</v>
      </c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Q26" s="105" t="s">
        <v>91</v>
      </c>
      <c r="R26" s="106"/>
      <c r="S26" s="106"/>
      <c r="T26" s="106"/>
      <c r="U26" s="106"/>
      <c r="V26" s="106"/>
      <c r="W26" s="106"/>
      <c r="X26" s="106"/>
      <c r="Y26" s="106"/>
      <c r="Z26" s="107"/>
    </row>
    <row r="27" spans="1:26" s="9" customFormat="1" ht="14.25" customHeight="1" x14ac:dyDescent="0.35">
      <c r="A27" s="7"/>
      <c r="B27" s="11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108" t="s">
        <v>14</v>
      </c>
      <c r="S27" s="108"/>
      <c r="T27" s="108"/>
      <c r="U27" s="109" t="s">
        <v>15</v>
      </c>
      <c r="V27" s="110" t="s">
        <v>16</v>
      </c>
      <c r="W27" s="111" t="s">
        <v>17</v>
      </c>
      <c r="X27" s="111" t="s">
        <v>18</v>
      </c>
      <c r="Y27" s="104" t="s">
        <v>19</v>
      </c>
      <c r="Z27" s="104" t="s">
        <v>20</v>
      </c>
    </row>
    <row r="28" spans="1:26" s="10" customFormat="1" ht="32.549999999999997" customHeight="1" thickBot="1" x14ac:dyDescent="0.35">
      <c r="B28" s="11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109"/>
      <c r="V28" s="110"/>
      <c r="W28" s="111"/>
      <c r="X28" s="111"/>
      <c r="Y28" s="104"/>
      <c r="Z28" s="104"/>
    </row>
    <row r="29" spans="1:26" s="2" customFormat="1" x14ac:dyDescent="0.25">
      <c r="A29" s="2">
        <v>1</v>
      </c>
      <c r="B29" s="1">
        <v>0</v>
      </c>
      <c r="C29" s="1">
        <v>1</v>
      </c>
      <c r="D29">
        <v>730</v>
      </c>
      <c r="E29" s="51">
        <v>3</v>
      </c>
      <c r="F29" s="3">
        <f>E29/D29</f>
        <v>4.10958904109589E-3</v>
      </c>
      <c r="G29" s="2">
        <v>0.3</v>
      </c>
      <c r="H29" s="18">
        <f>C29*F29/(1+(1-G29)*C29*F29)</f>
        <v>4.0978008468788409E-3</v>
      </c>
      <c r="I29" s="18">
        <f>1-H29</f>
        <v>0.99590219915312117</v>
      </c>
      <c r="J29" s="19">
        <v>100000</v>
      </c>
      <c r="K29" s="20">
        <f>J29*H29</f>
        <v>409.78008468788408</v>
      </c>
      <c r="L29" s="20">
        <f>C29*(J30+G29*K29)</f>
        <v>99713.15394071849</v>
      </c>
      <c r="M29" s="5">
        <f t="shared" ref="M29:M45" si="16">L29+M30</f>
        <v>8005267.9290621243</v>
      </c>
      <c r="N29" s="32">
        <f>M29/J29</f>
        <v>80.052679290621242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99713.15394071849</v>
      </c>
      <c r="T29" s="35">
        <f t="shared" ref="T29:T47" si="19">N29</f>
        <v>80.052679290621242</v>
      </c>
      <c r="U29" s="42">
        <v>0.95864674002964168</v>
      </c>
      <c r="V29" s="43">
        <f>1-U29</f>
        <v>4.1353259970358325E-2</v>
      </c>
      <c r="W29" s="29">
        <f>S29*U29</f>
        <v>95589.689963343597</v>
      </c>
      <c r="X29" s="29">
        <f t="shared" ref="X29:X45" si="20">X30+W29</f>
        <v>7057416.3338319324</v>
      </c>
      <c r="Y29" s="40">
        <f>X29/R29</f>
        <v>70.574163338319323</v>
      </c>
      <c r="Z29" s="36">
        <f>T29-Y29</f>
        <v>9.4785159523019189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3296</v>
      </c>
      <c r="E30" s="51">
        <v>2</v>
      </c>
      <c r="F30" s="3">
        <f t="shared" ref="F30:F47" si="21">E30/D30</f>
        <v>6.0679611650485432E-4</v>
      </c>
      <c r="G30" s="2">
        <v>0.4</v>
      </c>
      <c r="H30" s="3">
        <f t="shared" ref="H30:H46" si="22">C30*F30/(1+(1-G30)*C30*F30)</f>
        <v>2.4236548715462916E-3</v>
      </c>
      <c r="I30" s="3">
        <f t="shared" ref="I30:I47" si="23">1-H30</f>
        <v>0.99757634512845372</v>
      </c>
      <c r="J30" s="5">
        <f>I29*J29</f>
        <v>99590.219915312118</v>
      </c>
      <c r="K30" s="5">
        <f t="shared" ref="K30:K47" si="24">J30*H30</f>
        <v>241.37232165611272</v>
      </c>
      <c r="L30" s="5">
        <f t="shared" ref="L30:L46" si="25">C30*(J31+G30*K30)</f>
        <v>397781.58608927386</v>
      </c>
      <c r="M30" s="5">
        <f t="shared" si="16"/>
        <v>7905554.7751214057</v>
      </c>
      <c r="N30" s="33">
        <f t="shared" ref="N30:N47" si="26">M30/J30</f>
        <v>79.380834602474025</v>
      </c>
      <c r="O30" s="4"/>
      <c r="Q30" s="27" t="s">
        <v>36</v>
      </c>
      <c r="R30" s="29">
        <f t="shared" si="17"/>
        <v>99590.219915312118</v>
      </c>
      <c r="S30" s="29">
        <f t="shared" si="18"/>
        <v>397781.58608927386</v>
      </c>
      <c r="T30" s="35">
        <f t="shared" si="19"/>
        <v>79.380834602474025</v>
      </c>
      <c r="U30" s="42">
        <v>0.95864674002964168</v>
      </c>
      <c r="V30" s="43">
        <f>1-U30</f>
        <v>4.1353259970358325E-2</v>
      </c>
      <c r="W30" s="29">
        <f t="shared" ref="W30:W47" si="27">S30*U30</f>
        <v>381332.02074830263</v>
      </c>
      <c r="X30" s="29">
        <f t="shared" si="20"/>
        <v>6961826.6438685888</v>
      </c>
      <c r="Y30" s="35">
        <f t="shared" ref="Y30:Y47" si="28">X30/R30</f>
        <v>69.904722067976877</v>
      </c>
      <c r="Z30" s="36">
        <f t="shared" ref="Z30:Z47" si="29">T30-Y30</f>
        <v>9.4761125344971475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4085</v>
      </c>
      <c r="E31" s="51">
        <v>1</v>
      </c>
      <c r="F31" s="3">
        <f t="shared" si="21"/>
        <v>2.4479804161566709E-4</v>
      </c>
      <c r="G31" s="2">
        <v>0.5</v>
      </c>
      <c r="H31" s="3">
        <f t="shared" si="22"/>
        <v>1.2232415902140674E-3</v>
      </c>
      <c r="I31" s="3">
        <f t="shared" si="23"/>
        <v>0.99877675840978597</v>
      </c>
      <c r="J31" s="5">
        <f t="shared" ref="J31:J47" si="30">I30*J30</f>
        <v>99348.847593656013</v>
      </c>
      <c r="K31" s="5">
        <f t="shared" si="24"/>
        <v>121.52764231639881</v>
      </c>
      <c r="L31" s="5">
        <f t="shared" si="25"/>
        <v>496440.41886248911</v>
      </c>
      <c r="M31" s="5">
        <f t="shared" si="16"/>
        <v>7507773.1890321318</v>
      </c>
      <c r="N31" s="33">
        <f t="shared" si="26"/>
        <v>75.569806503840567</v>
      </c>
      <c r="O31" s="4"/>
      <c r="Q31" s="27" t="s">
        <v>38</v>
      </c>
      <c r="R31" s="29">
        <f t="shared" si="17"/>
        <v>99348.847593656013</v>
      </c>
      <c r="S31" s="29">
        <f t="shared" si="18"/>
        <v>496440.41886248911</v>
      </c>
      <c r="T31" s="35">
        <f t="shared" si="19"/>
        <v>75.569806503840567</v>
      </c>
      <c r="U31" s="42">
        <v>0.95864674002964168</v>
      </c>
      <c r="V31" s="43">
        <f>1-U31</f>
        <v>4.1353259970358325E-2</v>
      </c>
      <c r="W31" s="29">
        <f t="shared" si="27"/>
        <v>475910.98916147504</v>
      </c>
      <c r="X31" s="29">
        <f t="shared" si="20"/>
        <v>6580494.6231202865</v>
      </c>
      <c r="Y31" s="35">
        <f t="shared" si="28"/>
        <v>66.236245135273094</v>
      </c>
      <c r="Z31" s="36">
        <f t="shared" si="29"/>
        <v>9.333561368567473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4244</v>
      </c>
      <c r="E32" s="51">
        <v>1</v>
      </c>
      <c r="F32" s="3">
        <f t="shared" si="21"/>
        <v>2.35626767200754E-4</v>
      </c>
      <c r="G32" s="2">
        <v>0.5</v>
      </c>
      <c r="H32" s="3">
        <f t="shared" si="22"/>
        <v>1.1774402449075707E-3</v>
      </c>
      <c r="I32" s="3">
        <f t="shared" si="23"/>
        <v>0.99882255975509238</v>
      </c>
      <c r="J32" s="5">
        <f t="shared" si="30"/>
        <v>99227.319951339625</v>
      </c>
      <c r="K32" s="5">
        <f t="shared" si="24"/>
        <v>116.8342399050272</v>
      </c>
      <c r="L32" s="5">
        <f t="shared" si="25"/>
        <v>495844.51415693556</v>
      </c>
      <c r="M32" s="5">
        <f t="shared" si="16"/>
        <v>7011332.7701696428</v>
      </c>
      <c r="N32" s="33">
        <f t="shared" si="26"/>
        <v>70.659297999864862</v>
      </c>
      <c r="O32" s="4"/>
      <c r="Q32" s="27" t="s">
        <v>40</v>
      </c>
      <c r="R32" s="29">
        <f t="shared" si="17"/>
        <v>99227.319951339625</v>
      </c>
      <c r="S32" s="29">
        <f t="shared" si="18"/>
        <v>495844.51415693556</v>
      </c>
      <c r="T32" s="35">
        <f t="shared" si="19"/>
        <v>70.659297999864862</v>
      </c>
      <c r="U32" s="42">
        <v>0.95864674002964168</v>
      </c>
      <c r="V32" s="43">
        <f>1-U32</f>
        <v>4.1353259970358325E-2</v>
      </c>
      <c r="W32" s="29">
        <f t="shared" si="27"/>
        <v>475339.72705812781</v>
      </c>
      <c r="X32" s="29">
        <f t="shared" si="20"/>
        <v>6104583.6339588119</v>
      </c>
      <c r="Y32" s="35">
        <f t="shared" si="28"/>
        <v>61.521198365051646</v>
      </c>
      <c r="Z32" s="36">
        <f t="shared" si="29"/>
        <v>9.1380996348132157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4801</v>
      </c>
      <c r="E33" s="51">
        <v>2</v>
      </c>
      <c r="F33" s="3">
        <f t="shared" si="21"/>
        <v>4.1657987919183504E-4</v>
      </c>
      <c r="G33" s="2">
        <v>0.5</v>
      </c>
      <c r="H33" s="3">
        <f t="shared" si="22"/>
        <v>2.0807324178110697E-3</v>
      </c>
      <c r="I33" s="3">
        <f t="shared" si="23"/>
        <v>0.99791926758218896</v>
      </c>
      <c r="J33" s="5">
        <f t="shared" si="30"/>
        <v>99110.485711434594</v>
      </c>
      <c r="K33" s="5">
        <f t="shared" si="24"/>
        <v>206.22240056478279</v>
      </c>
      <c r="L33" s="5">
        <f t="shared" si="25"/>
        <v>495036.87255576107</v>
      </c>
      <c r="M33" s="5">
        <f t="shared" si="16"/>
        <v>6515488.256012707</v>
      </c>
      <c r="N33" s="33">
        <f t="shared" si="26"/>
        <v>65.739646105487708</v>
      </c>
      <c r="O33" s="4"/>
      <c r="Q33" s="27" t="s">
        <v>42</v>
      </c>
      <c r="R33" s="29">
        <f t="shared" si="17"/>
        <v>99110.485711434594</v>
      </c>
      <c r="S33" s="29">
        <f t="shared" si="18"/>
        <v>495036.87255576107</v>
      </c>
      <c r="T33" s="35">
        <f t="shared" si="19"/>
        <v>65.739646105487708</v>
      </c>
      <c r="U33" s="42">
        <v>0.95864674002964168</v>
      </c>
      <c r="V33" s="43">
        <f>1-U33</f>
        <v>4.1353259970358325E-2</v>
      </c>
      <c r="W33" s="29">
        <f t="shared" si="27"/>
        <v>474565.48407004954</v>
      </c>
      <c r="X33" s="29">
        <f t="shared" si="20"/>
        <v>5629243.9069006843</v>
      </c>
      <c r="Y33" s="35">
        <f t="shared" si="28"/>
        <v>56.79766239155083</v>
      </c>
      <c r="Z33" s="36">
        <f t="shared" si="29"/>
        <v>8.9419837139368781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4918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98904.263310869821</v>
      </c>
      <c r="K34" s="5">
        <f t="shared" si="24"/>
        <v>0</v>
      </c>
      <c r="L34" s="5">
        <f t="shared" si="25"/>
        <v>494521.31655434909</v>
      </c>
      <c r="M34" s="5">
        <f t="shared" si="16"/>
        <v>6020451.3834569464</v>
      </c>
      <c r="N34" s="33">
        <f t="shared" si="26"/>
        <v>60.871505250828598</v>
      </c>
      <c r="O34" s="4"/>
      <c r="Q34" s="27" t="s">
        <v>44</v>
      </c>
      <c r="R34" s="29">
        <f t="shared" si="17"/>
        <v>98904.263310869821</v>
      </c>
      <c r="S34" s="29">
        <f t="shared" si="18"/>
        <v>494521.31655434909</v>
      </c>
      <c r="T34" s="35">
        <f t="shared" si="19"/>
        <v>60.871505250828598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479280.27701979683</v>
      </c>
      <c r="X34" s="29">
        <f t="shared" si="20"/>
        <v>5154678.4228306348</v>
      </c>
      <c r="Y34" s="35">
        <f t="shared" si="28"/>
        <v>52.117858727977833</v>
      </c>
      <c r="Z34" s="36">
        <f t="shared" si="29"/>
        <v>8.7536465228507652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4693</v>
      </c>
      <c r="E35" s="51">
        <v>5</v>
      </c>
      <c r="F35" s="3">
        <f t="shared" si="21"/>
        <v>1.0654165778819519E-3</v>
      </c>
      <c r="G35" s="2">
        <v>0.5</v>
      </c>
      <c r="H35" s="3">
        <f t="shared" si="22"/>
        <v>5.3129316756986506E-3</v>
      </c>
      <c r="I35" s="3">
        <f t="shared" si="23"/>
        <v>0.99468706832430132</v>
      </c>
      <c r="J35" s="5">
        <f t="shared" si="30"/>
        <v>98904.263310869821</v>
      </c>
      <c r="K35" s="5">
        <f t="shared" si="24"/>
        <v>525.47159340596022</v>
      </c>
      <c r="L35" s="5">
        <f t="shared" si="25"/>
        <v>493207.63757083419</v>
      </c>
      <c r="M35" s="5">
        <f t="shared" si="16"/>
        <v>5525930.0669025974</v>
      </c>
      <c r="N35" s="33">
        <f t="shared" si="26"/>
        <v>55.871505250828598</v>
      </c>
      <c r="O35" s="4"/>
      <c r="Q35" s="27" t="s">
        <v>46</v>
      </c>
      <c r="R35" s="29">
        <f t="shared" si="17"/>
        <v>98904.263310869821</v>
      </c>
      <c r="S35" s="29">
        <f t="shared" si="18"/>
        <v>493207.63757083419</v>
      </c>
      <c r="T35" s="35">
        <f t="shared" si="19"/>
        <v>55.871505250828598</v>
      </c>
      <c r="U35" s="42">
        <v>0.96192878092594225</v>
      </c>
      <c r="V35" s="43">
        <f t="shared" si="31"/>
        <v>3.8071219074057749E-2</v>
      </c>
      <c r="W35" s="29">
        <f t="shared" si="27"/>
        <v>474430.62155187648</v>
      </c>
      <c r="X35" s="29">
        <f t="shared" si="20"/>
        <v>4675398.1458108379</v>
      </c>
      <c r="Y35" s="35">
        <f t="shared" si="28"/>
        <v>47.271957641658105</v>
      </c>
      <c r="Z35" s="36">
        <f t="shared" si="29"/>
        <v>8.599547609170493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5257</v>
      </c>
      <c r="E36" s="51">
        <v>11</v>
      </c>
      <c r="F36" s="3">
        <f t="shared" si="21"/>
        <v>2.092448164352292E-3</v>
      </c>
      <c r="G36" s="2">
        <v>0.5</v>
      </c>
      <c r="H36" s="3">
        <f t="shared" si="22"/>
        <v>1.0407796385656164E-2</v>
      </c>
      <c r="I36" s="3">
        <f t="shared" si="23"/>
        <v>0.98959220361434386</v>
      </c>
      <c r="J36" s="5">
        <f t="shared" si="30"/>
        <v>98378.791717463857</v>
      </c>
      <c r="K36" s="5">
        <f t="shared" si="24"/>
        <v>1023.9064328622409</v>
      </c>
      <c r="L36" s="5">
        <f t="shared" si="25"/>
        <v>489334.19250516372</v>
      </c>
      <c r="M36" s="5">
        <f t="shared" si="16"/>
        <v>5032722.4293317636</v>
      </c>
      <c r="N36" s="33">
        <f t="shared" si="26"/>
        <v>51.156578988948617</v>
      </c>
      <c r="O36" s="4"/>
      <c r="Q36" s="27" t="s">
        <v>48</v>
      </c>
      <c r="R36" s="29">
        <f t="shared" si="17"/>
        <v>98378.791717463857</v>
      </c>
      <c r="S36" s="29">
        <f t="shared" si="18"/>
        <v>489334.19250516372</v>
      </c>
      <c r="T36" s="35">
        <f t="shared" si="19"/>
        <v>51.156578988948617</v>
      </c>
      <c r="U36" s="42">
        <v>0.95558309086652893</v>
      </c>
      <c r="V36" s="43">
        <f t="shared" si="31"/>
        <v>4.4416909133471072E-2</v>
      </c>
      <c r="W36" s="29">
        <f t="shared" si="27"/>
        <v>467599.48014076141</v>
      </c>
      <c r="X36" s="29">
        <f t="shared" si="20"/>
        <v>4200967.524258961</v>
      </c>
      <c r="Y36" s="35">
        <f t="shared" si="28"/>
        <v>42.701963003609649</v>
      </c>
      <c r="Z36" s="36">
        <f t="shared" si="29"/>
        <v>8.4546159853389682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5508</v>
      </c>
      <c r="E37" s="51">
        <v>3</v>
      </c>
      <c r="F37" s="3">
        <f t="shared" si="21"/>
        <v>5.4466230936819177E-4</v>
      </c>
      <c r="G37" s="2">
        <v>0.5</v>
      </c>
      <c r="H37" s="3">
        <f t="shared" si="22"/>
        <v>2.7196083763937995E-3</v>
      </c>
      <c r="I37" s="3">
        <f t="shared" si="23"/>
        <v>0.99728039162360615</v>
      </c>
      <c r="J37" s="5">
        <f t="shared" si="30"/>
        <v>97354.885284601623</v>
      </c>
      <c r="K37" s="5">
        <f t="shared" si="24"/>
        <v>264.76716150286001</v>
      </c>
      <c r="L37" s="5">
        <f t="shared" si="25"/>
        <v>486112.5085192509</v>
      </c>
      <c r="M37" s="5">
        <f t="shared" si="16"/>
        <v>4543388.2368265996</v>
      </c>
      <c r="N37" s="33">
        <f t="shared" si="26"/>
        <v>46.668312776957436</v>
      </c>
      <c r="O37" s="4"/>
      <c r="Q37" s="27" t="s">
        <v>50</v>
      </c>
      <c r="R37" s="29">
        <f t="shared" si="17"/>
        <v>97354.885284601623</v>
      </c>
      <c r="S37" s="29">
        <f t="shared" si="18"/>
        <v>486112.5085192509</v>
      </c>
      <c r="T37" s="35">
        <f t="shared" si="19"/>
        <v>46.668312776957436</v>
      </c>
      <c r="U37" s="42">
        <v>0.95343645724036619</v>
      </c>
      <c r="V37" s="43">
        <f t="shared" si="31"/>
        <v>4.6563542759633814E-2</v>
      </c>
      <c r="W37" s="29">
        <f t="shared" si="27"/>
        <v>463477.38794282189</v>
      </c>
      <c r="X37" s="29">
        <f t="shared" si="20"/>
        <v>3733368.0441181995</v>
      </c>
      <c r="Y37" s="35">
        <f t="shared" si="28"/>
        <v>38.348029821043781</v>
      </c>
      <c r="Z37" s="36">
        <f t="shared" si="29"/>
        <v>8.3202829559136546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5642</v>
      </c>
      <c r="E38" s="51">
        <v>9</v>
      </c>
      <c r="F38" s="3">
        <f t="shared" si="21"/>
        <v>1.5951790145338532E-3</v>
      </c>
      <c r="G38" s="2">
        <v>0.5</v>
      </c>
      <c r="H38" s="3">
        <f t="shared" si="22"/>
        <v>7.9442139641627673E-3</v>
      </c>
      <c r="I38" s="3">
        <f t="shared" si="23"/>
        <v>0.99205578603583722</v>
      </c>
      <c r="J38" s="5">
        <f t="shared" si="30"/>
        <v>97090.118123098757</v>
      </c>
      <c r="K38" s="5">
        <f t="shared" si="24"/>
        <v>771.30467217573369</v>
      </c>
      <c r="L38" s="5">
        <f t="shared" si="25"/>
        <v>483522.32893505436</v>
      </c>
      <c r="M38" s="5">
        <f t="shared" si="16"/>
        <v>4057275.7283073487</v>
      </c>
      <c r="N38" s="33">
        <f t="shared" si="26"/>
        <v>41.788760861977778</v>
      </c>
      <c r="O38" s="4"/>
      <c r="Q38" s="27" t="s">
        <v>52</v>
      </c>
      <c r="R38" s="29">
        <f t="shared" si="17"/>
        <v>97090.118123098757</v>
      </c>
      <c r="S38" s="29">
        <f t="shared" si="18"/>
        <v>483522.32893505436</v>
      </c>
      <c r="T38" s="35">
        <f t="shared" si="19"/>
        <v>41.788760861977778</v>
      </c>
      <c r="U38" s="42">
        <v>0.93748024841036759</v>
      </c>
      <c r="V38" s="43">
        <f t="shared" si="31"/>
        <v>6.2519751589632411E-2</v>
      </c>
      <c r="W38" s="29">
        <f t="shared" si="27"/>
        <v>453292.63304199424</v>
      </c>
      <c r="X38" s="29">
        <f t="shared" si="20"/>
        <v>3269890.6561753778</v>
      </c>
      <c r="Y38" s="35">
        <f t="shared" si="28"/>
        <v>33.678923451607545</v>
      </c>
      <c r="Z38" s="36">
        <f t="shared" si="29"/>
        <v>8.1098374103702326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5003</v>
      </c>
      <c r="E39" s="51">
        <v>8</v>
      </c>
      <c r="F39" s="3">
        <f t="shared" si="21"/>
        <v>1.5990405756546072E-3</v>
      </c>
      <c r="G39" s="2">
        <v>0.5</v>
      </c>
      <c r="H39" s="3">
        <f t="shared" si="22"/>
        <v>7.9633685048775636E-3</v>
      </c>
      <c r="I39" s="3">
        <f t="shared" si="23"/>
        <v>0.99203663149512245</v>
      </c>
      <c r="J39" s="5">
        <f t="shared" si="30"/>
        <v>96318.813450923015</v>
      </c>
      <c r="K39" s="5">
        <f t="shared" si="24"/>
        <v>767.02220546225772</v>
      </c>
      <c r="L39" s="5">
        <f t="shared" si="25"/>
        <v>479676.51174095948</v>
      </c>
      <c r="M39" s="5">
        <f t="shared" si="16"/>
        <v>3573753.3993722945</v>
      </c>
      <c r="N39" s="33">
        <f t="shared" si="26"/>
        <v>37.103378575081976</v>
      </c>
      <c r="O39" s="4"/>
      <c r="Q39" s="27" t="s">
        <v>54</v>
      </c>
      <c r="R39" s="29">
        <f t="shared" si="17"/>
        <v>96318.813450923015</v>
      </c>
      <c r="S39" s="29">
        <f t="shared" si="18"/>
        <v>479676.51174095948</v>
      </c>
      <c r="T39" s="35">
        <f t="shared" si="19"/>
        <v>37.103378575081976</v>
      </c>
      <c r="U39" s="42">
        <v>0.91788799906018037</v>
      </c>
      <c r="V39" s="43">
        <f t="shared" si="31"/>
        <v>8.2112000939819629E-2</v>
      </c>
      <c r="W39" s="29">
        <f t="shared" si="27"/>
        <v>440289.31355807639</v>
      </c>
      <c r="X39" s="29">
        <f t="shared" si="20"/>
        <v>2816598.0231333836</v>
      </c>
      <c r="Y39" s="35">
        <f t="shared" si="28"/>
        <v>29.242449343175462</v>
      </c>
      <c r="Z39" s="36">
        <f t="shared" si="29"/>
        <v>7.860929231906514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3937</v>
      </c>
      <c r="E40" s="51">
        <v>10</v>
      </c>
      <c r="F40" s="3">
        <f t="shared" si="21"/>
        <v>2.5400050800101601E-3</v>
      </c>
      <c r="G40" s="2">
        <v>0.5</v>
      </c>
      <c r="H40" s="3">
        <f t="shared" si="22"/>
        <v>1.2619888944977285E-2</v>
      </c>
      <c r="I40" s="3">
        <f t="shared" si="23"/>
        <v>0.98738011105502277</v>
      </c>
      <c r="J40" s="5">
        <f t="shared" si="30"/>
        <v>95551.791245460758</v>
      </c>
      <c r="K40" s="5">
        <f t="shared" si="24"/>
        <v>1205.8529940113676</v>
      </c>
      <c r="L40" s="5">
        <f t="shared" si="25"/>
        <v>474744.32374227536</v>
      </c>
      <c r="M40" s="5">
        <f t="shared" si="16"/>
        <v>3094076.8876313353</v>
      </c>
      <c r="N40" s="33">
        <f t="shared" si="26"/>
        <v>32.381150026617853</v>
      </c>
      <c r="O40" s="4"/>
      <c r="Q40" s="27" t="s">
        <v>56</v>
      </c>
      <c r="R40" s="29">
        <f t="shared" si="17"/>
        <v>95551.791245460758</v>
      </c>
      <c r="S40" s="29">
        <f t="shared" si="18"/>
        <v>474744.32374227536</v>
      </c>
      <c r="T40" s="35">
        <f t="shared" si="19"/>
        <v>32.381150026617853</v>
      </c>
      <c r="U40" s="42">
        <v>0.89571782863194893</v>
      </c>
      <c r="V40" s="43">
        <f t="shared" si="31"/>
        <v>0.10428217136805107</v>
      </c>
      <c r="W40" s="29">
        <f t="shared" si="27"/>
        <v>425236.95481777389</v>
      </c>
      <c r="X40" s="29">
        <f t="shared" si="20"/>
        <v>2376308.7095753071</v>
      </c>
      <c r="Y40" s="35">
        <f t="shared" si="28"/>
        <v>24.869326661505102</v>
      </c>
      <c r="Z40" s="36">
        <f t="shared" si="29"/>
        <v>7.5118233651127504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3130</v>
      </c>
      <c r="E41" s="51">
        <v>26</v>
      </c>
      <c r="F41" s="3">
        <f t="shared" si="21"/>
        <v>8.3067092651757189E-3</v>
      </c>
      <c r="G41" s="2">
        <v>0.5</v>
      </c>
      <c r="H41" s="3">
        <f t="shared" si="22"/>
        <v>4.0688575899843503E-2</v>
      </c>
      <c r="I41" s="3">
        <f t="shared" si="23"/>
        <v>0.95931142410015646</v>
      </c>
      <c r="J41" s="5">
        <f t="shared" si="30"/>
        <v>94345.938251449392</v>
      </c>
      <c r="K41" s="5">
        <f t="shared" si="24"/>
        <v>3838.8018693860472</v>
      </c>
      <c r="L41" s="5">
        <f t="shared" si="25"/>
        <v>462132.68658378185</v>
      </c>
      <c r="M41" s="5">
        <f t="shared" si="16"/>
        <v>2619332.5638890602</v>
      </c>
      <c r="N41" s="33">
        <f t="shared" si="26"/>
        <v>27.763066565812871</v>
      </c>
      <c r="O41" s="4"/>
      <c r="Q41" s="27" t="s">
        <v>58</v>
      </c>
      <c r="R41" s="29">
        <f t="shared" si="17"/>
        <v>94345.938251449392</v>
      </c>
      <c r="S41" s="29">
        <f t="shared" si="18"/>
        <v>462132.68658378185</v>
      </c>
      <c r="T41" s="35">
        <f t="shared" si="19"/>
        <v>27.763066565812871</v>
      </c>
      <c r="U41" s="42">
        <v>0.86473435856680392</v>
      </c>
      <c r="V41" s="43">
        <f t="shared" si="31"/>
        <v>0.13526564143319608</v>
      </c>
      <c r="W41" s="29">
        <f t="shared" si="27"/>
        <v>399622.01230578043</v>
      </c>
      <c r="X41" s="29">
        <f t="shared" si="20"/>
        <v>1951071.7547575333</v>
      </c>
      <c r="Y41" s="35">
        <f t="shared" si="28"/>
        <v>20.67997616980146</v>
      </c>
      <c r="Z41" s="36">
        <f t="shared" si="29"/>
        <v>7.0830903960114107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2394</v>
      </c>
      <c r="E42" s="51">
        <v>29</v>
      </c>
      <c r="F42" s="3">
        <f t="shared" si="21"/>
        <v>1.2113617376775271E-2</v>
      </c>
      <c r="G42" s="2">
        <v>0.5</v>
      </c>
      <c r="H42" s="3">
        <f t="shared" si="22"/>
        <v>5.8787755929454684E-2</v>
      </c>
      <c r="I42" s="3">
        <f t="shared" si="23"/>
        <v>0.94121224407054527</v>
      </c>
      <c r="J42" s="5">
        <f t="shared" si="30"/>
        <v>90507.136382063341</v>
      </c>
      <c r="K42" s="5">
        <f t="shared" si="24"/>
        <v>5320.7114435026078</v>
      </c>
      <c r="L42" s="5">
        <f t="shared" si="25"/>
        <v>439233.90330156015</v>
      </c>
      <c r="M42" s="5">
        <f t="shared" si="16"/>
        <v>2157199.8773052781</v>
      </c>
      <c r="N42" s="33">
        <f t="shared" si="26"/>
        <v>23.834583255390577</v>
      </c>
      <c r="O42" s="4"/>
      <c r="Q42" s="27" t="s">
        <v>60</v>
      </c>
      <c r="R42" s="29">
        <f t="shared" si="17"/>
        <v>90507.136382063341</v>
      </c>
      <c r="S42" s="29">
        <f t="shared" si="18"/>
        <v>439233.90330156015</v>
      </c>
      <c r="T42" s="35">
        <f t="shared" si="19"/>
        <v>23.834583255390577</v>
      </c>
      <c r="U42" s="42">
        <v>0.81758889711164551</v>
      </c>
      <c r="V42" s="43">
        <f t="shared" si="31"/>
        <v>0.18241110288835449</v>
      </c>
      <c r="W42" s="29">
        <f t="shared" si="27"/>
        <v>359112.76257436571</v>
      </c>
      <c r="X42" s="29">
        <f t="shared" si="20"/>
        <v>1551449.742451753</v>
      </c>
      <c r="Y42" s="35">
        <f t="shared" si="28"/>
        <v>17.141739364093045</v>
      </c>
      <c r="Z42" s="36">
        <f t="shared" si="29"/>
        <v>6.6928438912975317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1776</v>
      </c>
      <c r="E43" s="51">
        <v>31</v>
      </c>
      <c r="F43" s="3">
        <f t="shared" si="21"/>
        <v>1.7454954954954954E-2</v>
      </c>
      <c r="G43" s="2">
        <v>0.5</v>
      </c>
      <c r="H43" s="3">
        <f t="shared" si="22"/>
        <v>8.362557323981655E-2</v>
      </c>
      <c r="I43" s="3">
        <f t="shared" si="23"/>
        <v>0.91637442676018344</v>
      </c>
      <c r="J43" s="5">
        <f t="shared" si="30"/>
        <v>85186.424938560725</v>
      </c>
      <c r="K43" s="5">
        <f t="shared" si="24"/>
        <v>7123.7636177377453</v>
      </c>
      <c r="L43" s="5">
        <f t="shared" si="25"/>
        <v>408122.71564845927</v>
      </c>
      <c r="M43" s="5">
        <f t="shared" si="16"/>
        <v>1717965.974003718</v>
      </c>
      <c r="N43" s="33">
        <f t="shared" si="26"/>
        <v>20.167133146422941</v>
      </c>
      <c r="O43" s="4"/>
      <c r="Q43" s="27" t="s">
        <v>62</v>
      </c>
      <c r="R43" s="29">
        <f t="shared" si="17"/>
        <v>85186.424938560725</v>
      </c>
      <c r="S43" s="29">
        <f t="shared" si="18"/>
        <v>408122.71564845927</v>
      </c>
      <c r="T43" s="35">
        <f t="shared" si="19"/>
        <v>20.167133146422941</v>
      </c>
      <c r="U43" s="42">
        <v>0.77888026534586052</v>
      </c>
      <c r="V43" s="43">
        <f t="shared" si="31"/>
        <v>0.22111973465413948</v>
      </c>
      <c r="W43" s="29">
        <f t="shared" si="27"/>
        <v>317878.72905794514</v>
      </c>
      <c r="X43" s="29">
        <f t="shared" si="20"/>
        <v>1192336.9798773872</v>
      </c>
      <c r="Y43" s="35">
        <f t="shared" si="28"/>
        <v>13.996795624858541</v>
      </c>
      <c r="Z43" s="36">
        <f t="shared" si="29"/>
        <v>6.1703375215644005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1236</v>
      </c>
      <c r="E44" s="51">
        <v>27</v>
      </c>
      <c r="F44" s="3">
        <f t="shared" si="21"/>
        <v>2.1844660194174758E-2</v>
      </c>
      <c r="G44" s="2">
        <v>0.5</v>
      </c>
      <c r="H44" s="3">
        <f t="shared" si="22"/>
        <v>0.10356731875719219</v>
      </c>
      <c r="I44" s="3">
        <f t="shared" si="23"/>
        <v>0.89643268124280784</v>
      </c>
      <c r="J44" s="5">
        <f t="shared" si="30"/>
        <v>78062.661320822983</v>
      </c>
      <c r="K44" s="5">
        <f t="shared" si="24"/>
        <v>8084.7405280484118</v>
      </c>
      <c r="L44" s="5">
        <f t="shared" si="25"/>
        <v>370101.45528399391</v>
      </c>
      <c r="M44" s="5">
        <f t="shared" si="16"/>
        <v>1309843.2583552587</v>
      </c>
      <c r="N44" s="33">
        <f t="shared" si="26"/>
        <v>16.779382565142729</v>
      </c>
      <c r="O44" s="4"/>
      <c r="Q44" s="27" t="s">
        <v>64</v>
      </c>
      <c r="R44" s="29">
        <f t="shared" si="17"/>
        <v>78062.661320822983</v>
      </c>
      <c r="S44" s="29">
        <f t="shared" si="18"/>
        <v>370101.45528399391</v>
      </c>
      <c r="T44" s="35">
        <f t="shared" si="19"/>
        <v>16.779382565142729</v>
      </c>
      <c r="U44" s="42">
        <v>0.71980976748499381</v>
      </c>
      <c r="V44" s="43">
        <f t="shared" si="31"/>
        <v>0.28019023251500619</v>
      </c>
      <c r="W44" s="29">
        <f t="shared" si="27"/>
        <v>266402.6424738295</v>
      </c>
      <c r="X44" s="29">
        <f t="shared" si="20"/>
        <v>874458.2508194421</v>
      </c>
      <c r="Y44" s="35">
        <f t="shared" si="28"/>
        <v>11.202004082663564</v>
      </c>
      <c r="Z44" s="36">
        <f t="shared" si="29"/>
        <v>5.5773784824791655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817</v>
      </c>
      <c r="E45" s="51">
        <v>34</v>
      </c>
      <c r="F45" s="3">
        <f t="shared" si="21"/>
        <v>4.1615667074663402E-2</v>
      </c>
      <c r="G45" s="2">
        <v>0.5</v>
      </c>
      <c r="H45" s="3">
        <f t="shared" si="22"/>
        <v>0.18847006651884701</v>
      </c>
      <c r="I45" s="3">
        <f t="shared" si="23"/>
        <v>0.81152993348115299</v>
      </c>
      <c r="J45" s="5">
        <f t="shared" si="30"/>
        <v>69977.920792774574</v>
      </c>
      <c r="K45" s="5">
        <f t="shared" si="24"/>
        <v>13188.743386664832</v>
      </c>
      <c r="L45" s="5">
        <f t="shared" si="25"/>
        <v>316917.74549721082</v>
      </c>
      <c r="M45" s="5">
        <f t="shared" si="16"/>
        <v>939741.80307126488</v>
      </c>
      <c r="N45" s="33">
        <f t="shared" si="26"/>
        <v>13.429118676648306</v>
      </c>
      <c r="O45" s="4"/>
      <c r="Q45" s="27" t="s">
        <v>66</v>
      </c>
      <c r="R45" s="29">
        <f t="shared" si="17"/>
        <v>69977.920792774574</v>
      </c>
      <c r="S45" s="29">
        <f t="shared" si="18"/>
        <v>316917.74549721082</v>
      </c>
      <c r="T45" s="35">
        <f t="shared" si="19"/>
        <v>13.429118676648306</v>
      </c>
      <c r="U45" s="42">
        <v>0.68480776711742686</v>
      </c>
      <c r="V45" s="43">
        <f t="shared" si="31"/>
        <v>0.31519223288257314</v>
      </c>
      <c r="W45" s="29">
        <f t="shared" si="27"/>
        <v>217027.73365383392</v>
      </c>
      <c r="X45" s="29">
        <f t="shared" si="20"/>
        <v>608055.60834561265</v>
      </c>
      <c r="Y45" s="35">
        <f t="shared" si="28"/>
        <v>8.6892494297772309</v>
      </c>
      <c r="Z45" s="36">
        <f t="shared" si="29"/>
        <v>4.7398692468710752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512</v>
      </c>
      <c r="E46" s="51">
        <v>36</v>
      </c>
      <c r="F46" s="3">
        <f t="shared" si="21"/>
        <v>7.03125E-2</v>
      </c>
      <c r="G46" s="2">
        <v>0.5</v>
      </c>
      <c r="H46" s="3">
        <f t="shared" si="22"/>
        <v>0.29900332225913623</v>
      </c>
      <c r="I46" s="3">
        <f t="shared" si="23"/>
        <v>0.70099667774086383</v>
      </c>
      <c r="J46" s="5">
        <f t="shared" si="30"/>
        <v>56789.177406109746</v>
      </c>
      <c r="K46" s="5">
        <f t="shared" si="24"/>
        <v>16980.152712790292</v>
      </c>
      <c r="L46" s="5">
        <f t="shared" si="25"/>
        <v>241495.50524857303</v>
      </c>
      <c r="M46" s="5">
        <f>L46+M47</f>
        <v>622824.05757405411</v>
      </c>
      <c r="N46" s="33">
        <f t="shared" si="26"/>
        <v>10.967301975869907</v>
      </c>
      <c r="O46" s="4"/>
      <c r="Q46" s="27" t="s">
        <v>68</v>
      </c>
      <c r="R46" s="29">
        <f t="shared" si="17"/>
        <v>56789.177406109746</v>
      </c>
      <c r="S46" s="29">
        <f t="shared" si="18"/>
        <v>241495.50524857303</v>
      </c>
      <c r="T46" s="35">
        <f t="shared" si="19"/>
        <v>10.967301975869907</v>
      </c>
      <c r="U46" s="42">
        <v>0.65629805890441617</v>
      </c>
      <c r="V46" s="43">
        <f t="shared" si="31"/>
        <v>0.34370194109558383</v>
      </c>
      <c r="W46" s="29">
        <f t="shared" si="27"/>
        <v>158493.03132877973</v>
      </c>
      <c r="X46" s="29">
        <f>X47+W46</f>
        <v>391027.87469177879</v>
      </c>
      <c r="Y46" s="35">
        <f t="shared" si="28"/>
        <v>6.8856055423283786</v>
      </c>
      <c r="Z46" s="36">
        <f t="shared" si="29"/>
        <v>4.081696433541528</v>
      </c>
    </row>
    <row r="47" spans="1:26" s="2" customFormat="1" x14ac:dyDescent="0.25">
      <c r="A47" s="12">
        <v>19</v>
      </c>
      <c r="B47" s="13" t="s">
        <v>69</v>
      </c>
      <c r="C47" s="12"/>
      <c r="D47">
        <v>364</v>
      </c>
      <c r="E47" s="51">
        <v>38</v>
      </c>
      <c r="F47" s="17">
        <f t="shared" si="21"/>
        <v>0.1043956043956044</v>
      </c>
      <c r="G47" s="12"/>
      <c r="H47" s="17">
        <v>1</v>
      </c>
      <c r="I47" s="17">
        <f t="shared" si="23"/>
        <v>0</v>
      </c>
      <c r="J47" s="21">
        <f t="shared" si="30"/>
        <v>39809.024693319458</v>
      </c>
      <c r="K47" s="21">
        <f t="shared" si="24"/>
        <v>39809.024693319458</v>
      </c>
      <c r="L47" s="21">
        <f>K47/F47</f>
        <v>381328.55232548108</v>
      </c>
      <c r="M47" s="21">
        <f>L47</f>
        <v>381328.55232548108</v>
      </c>
      <c r="N47" s="34">
        <f t="shared" si="26"/>
        <v>9.5789473684210513</v>
      </c>
      <c r="O47" s="4"/>
      <c r="Q47" s="30" t="s">
        <v>69</v>
      </c>
      <c r="R47" s="31">
        <f t="shared" si="17"/>
        <v>39809.024693319458</v>
      </c>
      <c r="S47" s="31">
        <f t="shared" si="18"/>
        <v>381328.55232548108</v>
      </c>
      <c r="T47" s="38">
        <f t="shared" si="19"/>
        <v>9.5789473684210513</v>
      </c>
      <c r="U47" s="44">
        <v>0.6098018151143324</v>
      </c>
      <c r="V47" s="45">
        <f t="shared" si="31"/>
        <v>0.3901981848856676</v>
      </c>
      <c r="W47" s="31">
        <f t="shared" si="27"/>
        <v>232534.84336299903</v>
      </c>
      <c r="X47" s="31">
        <f>W47</f>
        <v>232534.84336299903</v>
      </c>
      <c r="Y47" s="38">
        <f t="shared" si="28"/>
        <v>5.8412594921478149</v>
      </c>
      <c r="Z47" s="37">
        <f t="shared" si="29"/>
        <v>3.7376878762732364</v>
      </c>
    </row>
    <row r="48" spans="1:26" s="2" customFormat="1" ht="13.2" x14ac:dyDescent="0.25">
      <c r="B48" s="2" t="s">
        <v>70</v>
      </c>
      <c r="D48" s="25">
        <f>SUM(D29:D47)</f>
        <v>62343</v>
      </c>
      <c r="E48" s="25">
        <f>SUM(E29:E47)</f>
        <v>276</v>
      </c>
    </row>
    <row r="51" spans="1:26" s="2" customFormat="1" ht="18" thickBot="1" x14ac:dyDescent="0.35">
      <c r="B51" s="119" t="s">
        <v>89</v>
      </c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Q51" s="105" t="s">
        <v>92</v>
      </c>
      <c r="R51" s="106"/>
      <c r="S51" s="106"/>
      <c r="T51" s="106"/>
      <c r="U51" s="106"/>
      <c r="V51" s="106"/>
      <c r="W51" s="106"/>
      <c r="X51" s="106"/>
      <c r="Y51" s="106"/>
      <c r="Z51" s="107"/>
    </row>
    <row r="52" spans="1:26" s="9" customFormat="1" ht="14.25" customHeight="1" x14ac:dyDescent="0.35">
      <c r="A52" s="7"/>
      <c r="B52" s="11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108" t="s">
        <v>14</v>
      </c>
      <c r="S52" s="108"/>
      <c r="T52" s="108"/>
      <c r="U52" s="109" t="s">
        <v>15</v>
      </c>
      <c r="V52" s="110" t="s">
        <v>16</v>
      </c>
      <c r="W52" s="111" t="s">
        <v>17</v>
      </c>
      <c r="X52" s="111" t="s">
        <v>18</v>
      </c>
      <c r="Y52" s="104" t="s">
        <v>19</v>
      </c>
      <c r="Z52" s="104" t="s">
        <v>20</v>
      </c>
    </row>
    <row r="53" spans="1:26" s="10" customFormat="1" ht="35.549999999999997" customHeight="1" thickBot="1" x14ac:dyDescent="0.35">
      <c r="B53" s="11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109"/>
      <c r="V53" s="110"/>
      <c r="W53" s="111"/>
      <c r="X53" s="111"/>
      <c r="Y53" s="104"/>
      <c r="Z53" s="104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1476</v>
      </c>
      <c r="E54" s="49">
        <f>E4+E29</f>
        <v>7</v>
      </c>
      <c r="F54" s="3">
        <f>E54/D54</f>
        <v>4.7425474254742545E-3</v>
      </c>
      <c r="G54" s="2">
        <v>0.3</v>
      </c>
      <c r="H54" s="18">
        <f>C54*F54/(1+(1-G54)*C54*F54)</f>
        <v>4.7268552907016002E-3</v>
      </c>
      <c r="I54" s="18">
        <f>1-H54</f>
        <v>0.9952731447092984</v>
      </c>
      <c r="J54" s="19">
        <v>100000</v>
      </c>
      <c r="K54" s="20">
        <f>J54*H54</f>
        <v>472.68552907016004</v>
      </c>
      <c r="L54" s="20">
        <f>C54*(J55+G54*K54)</f>
        <v>99669.120129650881</v>
      </c>
      <c r="M54" s="5">
        <f t="shared" ref="M54:M70" si="32">L54+M55</f>
        <v>7556921.3130848976</v>
      </c>
      <c r="N54" s="32">
        <f>M54/J54</f>
        <v>75.569213130848979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99669.120129650881</v>
      </c>
      <c r="T54" s="35">
        <f t="shared" ref="T54:T72" si="35">N54</f>
        <v>75.569213130848979</v>
      </c>
      <c r="U54" s="42">
        <v>0.96170886472285344</v>
      </c>
      <c r="V54" s="43">
        <f>1-U54</f>
        <v>3.829113527714656E-2</v>
      </c>
      <c r="W54" s="29">
        <f>S54*U54</f>
        <v>95852.676367812252</v>
      </c>
      <c r="X54" s="29">
        <f t="shared" ref="X54:X70" si="36">X55+W54</f>
        <v>6706360.0319217369</v>
      </c>
      <c r="Y54" s="40">
        <f>X54/R54</f>
        <v>67.063600319217372</v>
      </c>
      <c r="Z54" s="36">
        <f>T54-Y54</f>
        <v>8.5056128116316074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2" si="37">D5+D30</f>
        <v>6706</v>
      </c>
      <c r="E55" s="49">
        <f t="shared" si="37"/>
        <v>4</v>
      </c>
      <c r="F55" s="3">
        <f t="shared" ref="F55:F72" si="38">E55/D55</f>
        <v>5.9648076349537731E-4</v>
      </c>
      <c r="G55" s="2">
        <v>0.4</v>
      </c>
      <c r="H55" s="3">
        <f t="shared" ref="H55:H71" si="39">C55*F55/(1+(1-G55)*C55*F55)</f>
        <v>2.3825123592828641E-3</v>
      </c>
      <c r="I55" s="3">
        <f t="shared" ref="I55:I72" si="40">1-H55</f>
        <v>0.99761748764071712</v>
      </c>
      <c r="J55" s="5">
        <f>I54*J54</f>
        <v>99527.314470929836</v>
      </c>
      <c r="K55" s="5">
        <f t="shared" ref="K55:K72" si="41">J55*H55</f>
        <v>237.12505681322259</v>
      </c>
      <c r="L55" s="5">
        <f t="shared" ref="L55:L71" si="42">C55*(J56+G55*K55)</f>
        <v>397540.15774736763</v>
      </c>
      <c r="M55" s="5">
        <f t="shared" si="32"/>
        <v>7457252.1929552471</v>
      </c>
      <c r="N55" s="33">
        <f t="shared" ref="N55:N72" si="43">M55/J55</f>
        <v>74.926689548459365</v>
      </c>
      <c r="O55" s="4"/>
      <c r="Q55" s="27" t="s">
        <v>36</v>
      </c>
      <c r="R55" s="29">
        <f t="shared" si="33"/>
        <v>99527.314470929836</v>
      </c>
      <c r="S55" s="29">
        <f t="shared" si="34"/>
        <v>397540.15774736763</v>
      </c>
      <c r="T55" s="35">
        <f t="shared" si="35"/>
        <v>74.926689548459365</v>
      </c>
      <c r="U55" s="42">
        <v>0.96170886472285344</v>
      </c>
      <c r="V55" s="43">
        <f>1-U55</f>
        <v>3.829113527714656E-2</v>
      </c>
      <c r="W55" s="29">
        <f t="shared" ref="W55:W72" si="44">S55*U55</f>
        <v>382317.89378896501</v>
      </c>
      <c r="X55" s="29">
        <f t="shared" si="36"/>
        <v>6610507.355553925</v>
      </c>
      <c r="Y55" s="35">
        <f t="shared" ref="Y55:Y72" si="45">X55/R55</f>
        <v>66.419026683220082</v>
      </c>
      <c r="Z55" s="36">
        <f t="shared" ref="Z55:Z72" si="46">T55-Y55</f>
        <v>8.5076628652392827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8520</v>
      </c>
      <c r="E56" s="49">
        <f t="shared" si="37"/>
        <v>4</v>
      </c>
      <c r="F56" s="3">
        <f t="shared" si="38"/>
        <v>4.6948356807511736E-4</v>
      </c>
      <c r="G56" s="2">
        <v>0.5</v>
      </c>
      <c r="H56" s="3">
        <f t="shared" si="39"/>
        <v>2.3446658851113719E-3</v>
      </c>
      <c r="I56" s="3">
        <f t="shared" si="40"/>
        <v>0.9976553341148886</v>
      </c>
      <c r="J56" s="5">
        <f t="shared" ref="J56:J72" si="47">I55*J55</f>
        <v>99290.189414116612</v>
      </c>
      <c r="K56" s="5">
        <f t="shared" si="41"/>
        <v>232.80231984552549</v>
      </c>
      <c r="L56" s="5">
        <f t="shared" si="42"/>
        <v>495868.94127096923</v>
      </c>
      <c r="M56" s="5">
        <f t="shared" si="32"/>
        <v>7059712.0352078797</v>
      </c>
      <c r="N56" s="33">
        <f t="shared" si="43"/>
        <v>71.101808515677618</v>
      </c>
      <c r="O56" s="4"/>
      <c r="Q56" s="27" t="s">
        <v>38</v>
      </c>
      <c r="R56" s="29">
        <f t="shared" si="33"/>
        <v>99290.189414116612</v>
      </c>
      <c r="S56" s="29">
        <f t="shared" si="34"/>
        <v>495868.94127096923</v>
      </c>
      <c r="T56" s="35">
        <f t="shared" si="35"/>
        <v>71.101808515677618</v>
      </c>
      <c r="U56" s="42">
        <v>0.96170886472285344</v>
      </c>
      <c r="V56" s="43">
        <f>1-U56</f>
        <v>3.829113527714656E-2</v>
      </c>
      <c r="W56" s="29">
        <f t="shared" si="44"/>
        <v>476881.55656102713</v>
      </c>
      <c r="X56" s="29">
        <f t="shared" si="36"/>
        <v>6228189.4617649596</v>
      </c>
      <c r="Y56" s="35">
        <f t="shared" si="45"/>
        <v>62.727138486850997</v>
      </c>
      <c r="Z56" s="36">
        <f t="shared" si="46"/>
        <v>8.3746700288266211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8806</v>
      </c>
      <c r="E57" s="49">
        <f t="shared" si="37"/>
        <v>2</v>
      </c>
      <c r="F57" s="3">
        <f t="shared" si="38"/>
        <v>2.2711787417669771E-4</v>
      </c>
      <c r="G57" s="2">
        <v>0.5</v>
      </c>
      <c r="H57" s="3">
        <f t="shared" si="39"/>
        <v>1.1349449551696744E-3</v>
      </c>
      <c r="I57" s="3">
        <f t="shared" si="40"/>
        <v>0.99886505504483036</v>
      </c>
      <c r="J57" s="5">
        <f t="shared" si="47"/>
        <v>99057.387094271078</v>
      </c>
      <c r="K57" s="5">
        <f t="shared" si="41"/>
        <v>112.42468175493258</v>
      </c>
      <c r="L57" s="5">
        <f t="shared" si="42"/>
        <v>495005.87376696808</v>
      </c>
      <c r="M57" s="5">
        <f t="shared" si="32"/>
        <v>6563843.0939369109</v>
      </c>
      <c r="N57" s="33">
        <f t="shared" si="43"/>
        <v>66.263034857665119</v>
      </c>
      <c r="O57" s="4"/>
      <c r="Q57" s="27" t="s">
        <v>40</v>
      </c>
      <c r="R57" s="29">
        <f t="shared" si="33"/>
        <v>99057.387094271078</v>
      </c>
      <c r="S57" s="29">
        <f t="shared" si="34"/>
        <v>495005.87376696808</v>
      </c>
      <c r="T57" s="35">
        <f t="shared" si="35"/>
        <v>66.263034857665119</v>
      </c>
      <c r="U57" s="42">
        <v>0.96170886472285344</v>
      </c>
      <c r="V57" s="43">
        <f>1-U57</f>
        <v>3.829113527714656E-2</v>
      </c>
      <c r="W57" s="29">
        <f t="shared" si="44"/>
        <v>476051.53689157497</v>
      </c>
      <c r="X57" s="29">
        <f t="shared" si="36"/>
        <v>5751307.9052039329</v>
      </c>
      <c r="Y57" s="35">
        <f t="shared" si="45"/>
        <v>58.060363531803233</v>
      </c>
      <c r="Z57" s="36">
        <f t="shared" si="46"/>
        <v>8.2026713258618855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9807</v>
      </c>
      <c r="E58" s="49">
        <f t="shared" si="37"/>
        <v>13</v>
      </c>
      <c r="F58" s="3">
        <f t="shared" si="38"/>
        <v>1.3255837666972571E-3</v>
      </c>
      <c r="G58" s="2">
        <v>0.5</v>
      </c>
      <c r="H58" s="3">
        <f t="shared" si="39"/>
        <v>6.6060267290004582E-3</v>
      </c>
      <c r="I58" s="3">
        <f t="shared" si="40"/>
        <v>0.99339397327099954</v>
      </c>
      <c r="J58" s="5">
        <f t="shared" si="47"/>
        <v>98944.96241251615</v>
      </c>
      <c r="K58" s="5">
        <f t="shared" si="41"/>
        <v>653.63306639702739</v>
      </c>
      <c r="L58" s="5">
        <f t="shared" si="42"/>
        <v>493090.72939658817</v>
      </c>
      <c r="M58" s="5">
        <f t="shared" si="32"/>
        <v>6068837.2201699428</v>
      </c>
      <c r="N58" s="33">
        <f t="shared" si="43"/>
        <v>61.335484618894135</v>
      </c>
      <c r="O58" s="4"/>
      <c r="Q58" s="27" t="s">
        <v>42</v>
      </c>
      <c r="R58" s="29">
        <f t="shared" si="33"/>
        <v>98944.96241251615</v>
      </c>
      <c r="S58" s="29">
        <f t="shared" si="34"/>
        <v>493090.72939658817</v>
      </c>
      <c r="T58" s="35">
        <f t="shared" si="35"/>
        <v>61.335484618894135</v>
      </c>
      <c r="U58" s="42">
        <v>0.96170886472285344</v>
      </c>
      <c r="V58" s="43">
        <f>1-U58</f>
        <v>3.829113527714656E-2</v>
      </c>
      <c r="W58" s="29">
        <f t="shared" si="44"/>
        <v>474209.72557335655</v>
      </c>
      <c r="X58" s="29">
        <f t="shared" si="36"/>
        <v>5275256.3683123579</v>
      </c>
      <c r="Y58" s="35">
        <f t="shared" si="45"/>
        <v>53.3150575803853</v>
      </c>
      <c r="Z58" s="36">
        <f t="shared" si="46"/>
        <v>8.020427038508835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9799</v>
      </c>
      <c r="E59" s="49">
        <f t="shared" si="37"/>
        <v>5</v>
      </c>
      <c r="F59" s="3">
        <f t="shared" si="38"/>
        <v>5.1025614858659046E-4</v>
      </c>
      <c r="G59" s="2">
        <v>0.5</v>
      </c>
      <c r="H59" s="3">
        <f t="shared" si="39"/>
        <v>2.5480303725220407E-3</v>
      </c>
      <c r="I59" s="3">
        <f t="shared" si="40"/>
        <v>0.99745196962747795</v>
      </c>
      <c r="J59" s="5">
        <f t="shared" si="47"/>
        <v>98291.329346119121</v>
      </c>
      <c r="K59" s="5">
        <f t="shared" si="41"/>
        <v>250.4492925294785</v>
      </c>
      <c r="L59" s="5">
        <f t="shared" si="42"/>
        <v>490830.52349927195</v>
      </c>
      <c r="M59" s="5">
        <f t="shared" si="32"/>
        <v>5575746.4907733547</v>
      </c>
      <c r="N59" s="33">
        <f t="shared" si="43"/>
        <v>56.726738033414378</v>
      </c>
      <c r="O59" s="4"/>
      <c r="Q59" s="27" t="s">
        <v>44</v>
      </c>
      <c r="R59" s="29">
        <f t="shared" si="33"/>
        <v>98291.329346119121</v>
      </c>
      <c r="S59" s="29">
        <f t="shared" si="34"/>
        <v>490830.52349927195</v>
      </c>
      <c r="T59" s="35">
        <f t="shared" si="35"/>
        <v>56.726738033414378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472714.79794378404</v>
      </c>
      <c r="X59" s="29">
        <f t="shared" si="36"/>
        <v>4801046.6427390017</v>
      </c>
      <c r="Y59" s="35">
        <f t="shared" si="45"/>
        <v>48.845067766178943</v>
      </c>
      <c r="Z59" s="36">
        <f t="shared" si="46"/>
        <v>7.8816702672354353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9492</v>
      </c>
      <c r="E60" s="49">
        <f t="shared" si="37"/>
        <v>14</v>
      </c>
      <c r="F60" s="3">
        <f t="shared" si="38"/>
        <v>1.4749262536873156E-3</v>
      </c>
      <c r="G60" s="2">
        <v>0.5</v>
      </c>
      <c r="H60" s="3">
        <f t="shared" si="39"/>
        <v>7.3475385745775165E-3</v>
      </c>
      <c r="I60" s="3">
        <f t="shared" si="40"/>
        <v>0.99265246142542252</v>
      </c>
      <c r="J60" s="5">
        <f t="shared" si="47"/>
        <v>98040.880053589644</v>
      </c>
      <c r="K60" s="5">
        <f t="shared" si="41"/>
        <v>720.35914807927736</v>
      </c>
      <c r="L60" s="5">
        <f t="shared" si="42"/>
        <v>488403.50239775004</v>
      </c>
      <c r="M60" s="5">
        <f t="shared" si="32"/>
        <v>5084915.9672740828</v>
      </c>
      <c r="N60" s="33">
        <f t="shared" si="43"/>
        <v>51.865262373151303</v>
      </c>
      <c r="O60" s="4"/>
      <c r="Q60" s="27" t="s">
        <v>46</v>
      </c>
      <c r="R60" s="29">
        <f t="shared" si="33"/>
        <v>98040.880053589644</v>
      </c>
      <c r="S60" s="29">
        <f t="shared" si="34"/>
        <v>488403.50239775004</v>
      </c>
      <c r="T60" s="35">
        <f t="shared" si="35"/>
        <v>51.865262373151303</v>
      </c>
      <c r="U60" s="42">
        <v>0.95736753435116873</v>
      </c>
      <c r="V60" s="43">
        <f t="shared" si="48"/>
        <v>4.2632465648831275E-2</v>
      </c>
      <c r="W60" s="29">
        <f t="shared" si="44"/>
        <v>467581.65685900906</v>
      </c>
      <c r="X60" s="29">
        <f t="shared" si="36"/>
        <v>4328331.8447952177</v>
      </c>
      <c r="Y60" s="35">
        <f t="shared" si="45"/>
        <v>44.148235332336156</v>
      </c>
      <c r="Z60" s="36">
        <f t="shared" si="46"/>
        <v>7.7170270408151467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10801</v>
      </c>
      <c r="E61" s="49">
        <f t="shared" si="37"/>
        <v>29</v>
      </c>
      <c r="F61" s="3">
        <f t="shared" si="38"/>
        <v>2.6849365799463012E-3</v>
      </c>
      <c r="G61" s="2">
        <v>0.5</v>
      </c>
      <c r="H61" s="3">
        <f t="shared" si="39"/>
        <v>1.3335172667494366E-2</v>
      </c>
      <c r="I61" s="3">
        <f t="shared" si="40"/>
        <v>0.9866648273325056</v>
      </c>
      <c r="J61" s="5">
        <f t="shared" si="47"/>
        <v>97320.520905510377</v>
      </c>
      <c r="K61" s="5">
        <f t="shared" si="41"/>
        <v>1297.7859503654761</v>
      </c>
      <c r="L61" s="5">
        <f t="shared" si="42"/>
        <v>483358.13965163822</v>
      </c>
      <c r="M61" s="5">
        <f t="shared" si="32"/>
        <v>4596512.4648763323</v>
      </c>
      <c r="N61" s="33">
        <f t="shared" si="43"/>
        <v>47.230660318178316</v>
      </c>
      <c r="O61" s="4"/>
      <c r="Q61" s="27" t="s">
        <v>48</v>
      </c>
      <c r="R61" s="29">
        <f t="shared" si="33"/>
        <v>97320.520905510377</v>
      </c>
      <c r="S61" s="29">
        <f t="shared" si="34"/>
        <v>483358.13965163822</v>
      </c>
      <c r="T61" s="35">
        <f t="shared" si="35"/>
        <v>47.230660318178316</v>
      </c>
      <c r="U61" s="42">
        <v>0.95681081085376496</v>
      </c>
      <c r="V61" s="43">
        <f t="shared" si="48"/>
        <v>4.3189189146235041E-2</v>
      </c>
      <c r="W61" s="29">
        <f t="shared" si="44"/>
        <v>462482.29353285133</v>
      </c>
      <c r="X61" s="29">
        <f t="shared" si="36"/>
        <v>3860750.1879362091</v>
      </c>
      <c r="Y61" s="35">
        <f t="shared" si="45"/>
        <v>39.670463659813905</v>
      </c>
      <c r="Z61" s="36">
        <f t="shared" si="46"/>
        <v>7.5601966583644113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11232</v>
      </c>
      <c r="E62" s="49">
        <f t="shared" si="37"/>
        <v>26</v>
      </c>
      <c r="F62" s="3">
        <f t="shared" si="38"/>
        <v>2.3148148148148147E-3</v>
      </c>
      <c r="G62" s="2">
        <v>0.5</v>
      </c>
      <c r="H62" s="3">
        <f t="shared" si="39"/>
        <v>1.1507479861910242E-2</v>
      </c>
      <c r="I62" s="3">
        <f t="shared" si="40"/>
        <v>0.98849252013808975</v>
      </c>
      <c r="J62" s="5">
        <f t="shared" si="47"/>
        <v>96022.734955144901</v>
      </c>
      <c r="K62" s="5">
        <f t="shared" si="41"/>
        <v>1104.9796887818745</v>
      </c>
      <c r="L62" s="5">
        <f t="shared" si="42"/>
        <v>477351.22555376973</v>
      </c>
      <c r="M62" s="5">
        <f t="shared" si="32"/>
        <v>4113154.3252246939</v>
      </c>
      <c r="N62" s="33">
        <f t="shared" si="43"/>
        <v>42.835213214308794</v>
      </c>
      <c r="O62" s="4"/>
      <c r="Q62" s="27" t="s">
        <v>50</v>
      </c>
      <c r="R62" s="29">
        <f t="shared" si="33"/>
        <v>96022.734955144901</v>
      </c>
      <c r="S62" s="29">
        <f t="shared" si="34"/>
        <v>477351.22555376973</v>
      </c>
      <c r="T62" s="35">
        <f t="shared" si="35"/>
        <v>42.835213214308794</v>
      </c>
      <c r="U62" s="42">
        <v>0.94800928093814252</v>
      </c>
      <c r="V62" s="43">
        <f t="shared" si="48"/>
        <v>5.1990719061857482E-2</v>
      </c>
      <c r="W62" s="29">
        <f t="shared" si="44"/>
        <v>452533.39209217031</v>
      </c>
      <c r="X62" s="29">
        <f t="shared" si="36"/>
        <v>3398267.894403358</v>
      </c>
      <c r="Y62" s="35">
        <f t="shared" si="45"/>
        <v>35.390242696073912</v>
      </c>
      <c r="Z62" s="36">
        <f t="shared" si="46"/>
        <v>7.4449705182348822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11249</v>
      </c>
      <c r="E63" s="49">
        <f t="shared" si="37"/>
        <v>38</v>
      </c>
      <c r="F63" s="3">
        <f t="shared" si="38"/>
        <v>3.3780780513823451E-3</v>
      </c>
      <c r="G63" s="2">
        <v>0.5</v>
      </c>
      <c r="H63" s="3">
        <f t="shared" si="39"/>
        <v>1.6748942172073344E-2</v>
      </c>
      <c r="I63" s="3">
        <f t="shared" si="40"/>
        <v>0.98325105782792666</v>
      </c>
      <c r="J63" s="5">
        <f t="shared" si="47"/>
        <v>94917.755266363019</v>
      </c>
      <c r="K63" s="5">
        <f t="shared" si="41"/>
        <v>1589.7719940593245</v>
      </c>
      <c r="L63" s="5">
        <f t="shared" si="42"/>
        <v>470614.3463466668</v>
      </c>
      <c r="M63" s="5">
        <f t="shared" si="32"/>
        <v>3635803.0996709242</v>
      </c>
      <c r="N63" s="33">
        <f t="shared" si="43"/>
        <v>38.304773321576654</v>
      </c>
      <c r="O63" s="4"/>
      <c r="Q63" s="27" t="s">
        <v>52</v>
      </c>
      <c r="R63" s="29">
        <f t="shared" si="33"/>
        <v>94917.755266363019</v>
      </c>
      <c r="S63" s="29">
        <f t="shared" si="34"/>
        <v>470614.3463466668</v>
      </c>
      <c r="T63" s="35">
        <f t="shared" si="35"/>
        <v>38.304773321576654</v>
      </c>
      <c r="U63" s="42">
        <v>0.94216194080535964</v>
      </c>
      <c r="V63" s="43">
        <f t="shared" si="48"/>
        <v>5.7838059194640357E-2</v>
      </c>
      <c r="W63" s="29">
        <f t="shared" si="44"/>
        <v>443394.92592482129</v>
      </c>
      <c r="X63" s="29">
        <f t="shared" si="36"/>
        <v>2945734.5023111878</v>
      </c>
      <c r="Y63" s="35">
        <f t="shared" si="45"/>
        <v>31.034599312264795</v>
      </c>
      <c r="Z63" s="36">
        <f t="shared" si="46"/>
        <v>7.2701740093118588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9993</v>
      </c>
      <c r="E64" s="49">
        <f t="shared" si="37"/>
        <v>34</v>
      </c>
      <c r="F64" s="3">
        <f t="shared" si="38"/>
        <v>3.4023816671670168E-3</v>
      </c>
      <c r="G64" s="2">
        <v>0.5</v>
      </c>
      <c r="H64" s="3">
        <f t="shared" si="39"/>
        <v>1.6868426275054575E-2</v>
      </c>
      <c r="I64" s="3">
        <f t="shared" si="40"/>
        <v>0.98313157372494542</v>
      </c>
      <c r="J64" s="5">
        <f t="shared" si="47"/>
        <v>93327.983272303696</v>
      </c>
      <c r="K64" s="5">
        <f t="shared" si="41"/>
        <v>1574.2962052283815</v>
      </c>
      <c r="L64" s="5">
        <f t="shared" si="42"/>
        <v>462704.17584844748</v>
      </c>
      <c r="M64" s="5">
        <f t="shared" si="32"/>
        <v>3165188.7533242572</v>
      </c>
      <c r="N64" s="33">
        <f t="shared" si="43"/>
        <v>33.914680702883764</v>
      </c>
      <c r="O64" s="4"/>
      <c r="Q64" s="27" t="s">
        <v>54</v>
      </c>
      <c r="R64" s="29">
        <f t="shared" si="33"/>
        <v>93327.983272303696</v>
      </c>
      <c r="S64" s="29">
        <f t="shared" si="34"/>
        <v>462704.17584844748</v>
      </c>
      <c r="T64" s="35">
        <f t="shared" si="35"/>
        <v>33.914680702883764</v>
      </c>
      <c r="U64" s="42">
        <v>0.92489605986448908</v>
      </c>
      <c r="V64" s="43">
        <f t="shared" si="48"/>
        <v>7.5103940135510916E-2</v>
      </c>
      <c r="W64" s="29">
        <f t="shared" si="44"/>
        <v>427953.26912507479</v>
      </c>
      <c r="X64" s="29">
        <f t="shared" si="36"/>
        <v>2502339.5763863665</v>
      </c>
      <c r="Y64" s="35">
        <f t="shared" si="45"/>
        <v>26.812318113478067</v>
      </c>
      <c r="Z64" s="36">
        <f t="shared" si="46"/>
        <v>7.102362589405697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7788</v>
      </c>
      <c r="E65" s="49">
        <f t="shared" si="37"/>
        <v>34</v>
      </c>
      <c r="F65" s="3">
        <f t="shared" si="38"/>
        <v>4.3656908063687723E-3</v>
      </c>
      <c r="G65" s="2">
        <v>0.5</v>
      </c>
      <c r="H65" s="3">
        <f t="shared" si="39"/>
        <v>2.1592785469325543E-2</v>
      </c>
      <c r="I65" s="3">
        <f t="shared" si="40"/>
        <v>0.97840721453067447</v>
      </c>
      <c r="J65" s="5">
        <f t="shared" si="47"/>
        <v>91753.687067075312</v>
      </c>
      <c r="K65" s="5">
        <f t="shared" si="41"/>
        <v>1981.2176808589868</v>
      </c>
      <c r="L65" s="5">
        <f t="shared" si="42"/>
        <v>453815.39113322913</v>
      </c>
      <c r="M65" s="5">
        <f t="shared" si="32"/>
        <v>2702484.5774758095</v>
      </c>
      <c r="N65" s="33">
        <f t="shared" si="43"/>
        <v>29.453689152569904</v>
      </c>
      <c r="O65" s="4"/>
      <c r="Q65" s="27" t="s">
        <v>56</v>
      </c>
      <c r="R65" s="29">
        <f t="shared" si="33"/>
        <v>91753.687067075312</v>
      </c>
      <c r="S65" s="29">
        <f t="shared" si="34"/>
        <v>453815.39113322913</v>
      </c>
      <c r="T65" s="35">
        <f t="shared" si="35"/>
        <v>29.453689152569904</v>
      </c>
      <c r="U65" s="42">
        <v>0.89970667843387275</v>
      </c>
      <c r="V65" s="43">
        <f t="shared" si="48"/>
        <v>0.10029332156612725</v>
      </c>
      <c r="W65" s="29">
        <f t="shared" si="44"/>
        <v>408300.73817864637</v>
      </c>
      <c r="X65" s="29">
        <f t="shared" si="36"/>
        <v>2074386.3072612917</v>
      </c>
      <c r="Y65" s="35">
        <f t="shared" si="45"/>
        <v>22.608206531742308</v>
      </c>
      <c r="Z65" s="36">
        <f t="shared" si="46"/>
        <v>6.8454826208275961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6164</v>
      </c>
      <c r="E66" s="49">
        <f t="shared" si="37"/>
        <v>57</v>
      </c>
      <c r="F66" s="3">
        <f t="shared" si="38"/>
        <v>9.2472420506164825E-3</v>
      </c>
      <c r="G66" s="2">
        <v>0.5</v>
      </c>
      <c r="H66" s="3">
        <f t="shared" si="39"/>
        <v>4.5191469119162768E-2</v>
      </c>
      <c r="I66" s="3">
        <f t="shared" si="40"/>
        <v>0.95480853088083728</v>
      </c>
      <c r="J66" s="5">
        <f t="shared" si="47"/>
        <v>89772.469386216326</v>
      </c>
      <c r="K66" s="5">
        <f t="shared" si="41"/>
        <v>4056.94977801818</v>
      </c>
      <c r="L66" s="5">
        <f t="shared" si="42"/>
        <v>438719.97248603619</v>
      </c>
      <c r="M66" s="5">
        <f t="shared" si="32"/>
        <v>2248669.1863425802</v>
      </c>
      <c r="N66" s="33">
        <f t="shared" si="43"/>
        <v>25.048538841773702</v>
      </c>
      <c r="O66" s="4"/>
      <c r="Q66" s="27" t="s">
        <v>58</v>
      </c>
      <c r="R66" s="29">
        <f t="shared" si="33"/>
        <v>89772.469386216326</v>
      </c>
      <c r="S66" s="29">
        <f t="shared" si="34"/>
        <v>438719.97248603619</v>
      </c>
      <c r="T66" s="35">
        <f t="shared" si="35"/>
        <v>25.048538841773702</v>
      </c>
      <c r="U66" s="42">
        <v>0.86438699185239576</v>
      </c>
      <c r="V66" s="43">
        <f t="shared" si="48"/>
        <v>0.13561300814760424</v>
      </c>
      <c r="W66" s="29">
        <f t="shared" si="44"/>
        <v>379223.83728277066</v>
      </c>
      <c r="X66" s="29">
        <f t="shared" si="36"/>
        <v>1666085.5690826452</v>
      </c>
      <c r="Y66" s="35">
        <f t="shared" si="45"/>
        <v>18.558981171776214</v>
      </c>
      <c r="Z66" s="36">
        <f t="shared" si="46"/>
        <v>6.4895576699974882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4557</v>
      </c>
      <c r="E67" s="49">
        <f t="shared" si="37"/>
        <v>67</v>
      </c>
      <c r="F67" s="3">
        <f t="shared" si="38"/>
        <v>1.4702655255650647E-2</v>
      </c>
      <c r="G67" s="2">
        <v>0.5</v>
      </c>
      <c r="H67" s="3">
        <f t="shared" si="39"/>
        <v>7.0906974282992905E-2</v>
      </c>
      <c r="I67" s="3">
        <f t="shared" si="40"/>
        <v>0.92909302571700714</v>
      </c>
      <c r="J67" s="5">
        <f t="shared" si="47"/>
        <v>85715.519608198156</v>
      </c>
      <c r="K67" s="5">
        <f t="shared" si="41"/>
        <v>6077.828144511881</v>
      </c>
      <c r="L67" s="5">
        <f t="shared" si="42"/>
        <v>413383.02767971111</v>
      </c>
      <c r="M67" s="5">
        <f t="shared" si="32"/>
        <v>1809949.2138565439</v>
      </c>
      <c r="N67" s="33">
        <f t="shared" si="43"/>
        <v>21.115770191089567</v>
      </c>
      <c r="O67" s="4"/>
      <c r="Q67" s="27" t="s">
        <v>60</v>
      </c>
      <c r="R67" s="29">
        <f t="shared" si="33"/>
        <v>85715.519608198156</v>
      </c>
      <c r="S67" s="29">
        <f t="shared" si="34"/>
        <v>413383.02767971111</v>
      </c>
      <c r="T67" s="35">
        <f t="shared" si="35"/>
        <v>21.115770191089567</v>
      </c>
      <c r="U67" s="42">
        <v>0.82345390469096191</v>
      </c>
      <c r="V67" s="43">
        <f t="shared" si="48"/>
        <v>0.17654609530903809</v>
      </c>
      <c r="W67" s="29">
        <f t="shared" si="44"/>
        <v>340401.86827583011</v>
      </c>
      <c r="X67" s="29">
        <f t="shared" si="36"/>
        <v>1286861.7317998745</v>
      </c>
      <c r="Y67" s="35">
        <f t="shared" si="45"/>
        <v>15.013170749965262</v>
      </c>
      <c r="Z67" s="36">
        <f t="shared" si="46"/>
        <v>6.1025994411243047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3377</v>
      </c>
      <c r="E68" s="49">
        <f t="shared" si="37"/>
        <v>84</v>
      </c>
      <c r="F68" s="3">
        <f t="shared" si="38"/>
        <v>2.487414865265028E-2</v>
      </c>
      <c r="G68" s="2">
        <v>0.5</v>
      </c>
      <c r="H68" s="3">
        <f t="shared" si="39"/>
        <v>0.11708948982436576</v>
      </c>
      <c r="I68" s="3">
        <f t="shared" si="40"/>
        <v>0.88291051017563427</v>
      </c>
      <c r="J68" s="5">
        <f t="shared" si="47"/>
        <v>79637.691463686278</v>
      </c>
      <c r="K68" s="5">
        <f t="shared" si="41"/>
        <v>9324.7366642732741</v>
      </c>
      <c r="L68" s="5">
        <f t="shared" si="42"/>
        <v>374876.61565774825</v>
      </c>
      <c r="M68" s="5">
        <f t="shared" si="32"/>
        <v>1396566.1861768328</v>
      </c>
      <c r="N68" s="33">
        <f t="shared" si="43"/>
        <v>17.536497611983744</v>
      </c>
      <c r="O68" s="4"/>
      <c r="Q68" s="27" t="s">
        <v>62</v>
      </c>
      <c r="R68" s="29">
        <f t="shared" si="33"/>
        <v>79637.691463686278</v>
      </c>
      <c r="S68" s="29">
        <f t="shared" si="34"/>
        <v>374876.61565774825</v>
      </c>
      <c r="T68" s="35">
        <f t="shared" si="35"/>
        <v>17.536497611983744</v>
      </c>
      <c r="U68" s="42">
        <v>0.7557222850963411</v>
      </c>
      <c r="V68" s="43">
        <f t="shared" si="48"/>
        <v>0.2442777149036589</v>
      </c>
      <c r="W68" s="29">
        <f t="shared" si="44"/>
        <v>283302.61261405633</v>
      </c>
      <c r="X68" s="29">
        <f t="shared" si="36"/>
        <v>946459.8635240444</v>
      </c>
      <c r="Y68" s="35">
        <f t="shared" si="45"/>
        <v>11.88457181679629</v>
      </c>
      <c r="Z68" s="36">
        <f t="shared" si="46"/>
        <v>5.651925795187454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2210</v>
      </c>
      <c r="E69" s="49">
        <f t="shared" si="37"/>
        <v>82</v>
      </c>
      <c r="F69" s="3">
        <f t="shared" si="38"/>
        <v>3.7104072398190045E-2</v>
      </c>
      <c r="G69" s="2">
        <v>0.5</v>
      </c>
      <c r="H69" s="3">
        <f t="shared" si="39"/>
        <v>0.16977225672877846</v>
      </c>
      <c r="I69" s="3">
        <f t="shared" si="40"/>
        <v>0.83022774327122151</v>
      </c>
      <c r="J69" s="5">
        <f t="shared" si="47"/>
        <v>70312.954799413012</v>
      </c>
      <c r="K69" s="5">
        <f t="shared" si="41"/>
        <v>11937.189013564941</v>
      </c>
      <c r="L69" s="5">
        <f t="shared" si="42"/>
        <v>321721.80146315269</v>
      </c>
      <c r="M69" s="5">
        <f t="shared" si="32"/>
        <v>1021689.5705190846</v>
      </c>
      <c r="N69" s="33">
        <f t="shared" si="43"/>
        <v>14.530602126361128</v>
      </c>
      <c r="O69" s="4"/>
      <c r="Q69" s="27" t="s">
        <v>64</v>
      </c>
      <c r="R69" s="29">
        <f t="shared" si="33"/>
        <v>70312.954799413012</v>
      </c>
      <c r="S69" s="29">
        <f t="shared" si="34"/>
        <v>321721.80146315269</v>
      </c>
      <c r="T69" s="35">
        <f t="shared" si="35"/>
        <v>14.530602126361128</v>
      </c>
      <c r="U69" s="42">
        <v>0.69850988448397933</v>
      </c>
      <c r="V69" s="43">
        <f t="shared" si="48"/>
        <v>0.30149011551602067</v>
      </c>
      <c r="W69" s="29">
        <f t="shared" si="44"/>
        <v>224725.85837600453</v>
      </c>
      <c r="X69" s="29">
        <f t="shared" si="36"/>
        <v>663157.25090998807</v>
      </c>
      <c r="Y69" s="35">
        <f t="shared" si="45"/>
        <v>9.4315087852846755</v>
      </c>
      <c r="Z69" s="36">
        <f t="shared" si="46"/>
        <v>5.0990933410764523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1450</v>
      </c>
      <c r="E70" s="49">
        <f t="shared" si="37"/>
        <v>80</v>
      </c>
      <c r="F70" s="3">
        <f t="shared" si="38"/>
        <v>5.5172413793103448E-2</v>
      </c>
      <c r="G70" s="2">
        <v>0.5</v>
      </c>
      <c r="H70" s="3">
        <f t="shared" si="39"/>
        <v>0.2424242424242424</v>
      </c>
      <c r="I70" s="3">
        <f t="shared" si="40"/>
        <v>0.75757575757575757</v>
      </c>
      <c r="J70" s="5">
        <f t="shared" si="47"/>
        <v>58375.765785848067</v>
      </c>
      <c r="K70" s="5">
        <f t="shared" si="41"/>
        <v>14151.700796569226</v>
      </c>
      <c r="L70" s="5">
        <f t="shared" si="42"/>
        <v>256499.57693781727</v>
      </c>
      <c r="M70" s="5">
        <f t="shared" si="32"/>
        <v>699967.76905593195</v>
      </c>
      <c r="N70" s="33">
        <f t="shared" si="43"/>
        <v>11.990725254444952</v>
      </c>
      <c r="O70" s="4"/>
      <c r="Q70" s="27" t="s">
        <v>66</v>
      </c>
      <c r="R70" s="29">
        <f t="shared" si="33"/>
        <v>58375.765785848067</v>
      </c>
      <c r="S70" s="29">
        <f t="shared" si="34"/>
        <v>256499.57693781727</v>
      </c>
      <c r="T70" s="35">
        <f t="shared" si="35"/>
        <v>11.990725254444952</v>
      </c>
      <c r="U70" s="42">
        <v>0.67065690345363116</v>
      </c>
      <c r="V70" s="43">
        <f t="shared" si="48"/>
        <v>0.32934309654636884</v>
      </c>
      <c r="W70" s="29">
        <f t="shared" si="44"/>
        <v>172023.21200628296</v>
      </c>
      <c r="X70" s="29">
        <f t="shared" si="36"/>
        <v>438431.39253398357</v>
      </c>
      <c r="Y70" s="35">
        <f t="shared" si="45"/>
        <v>7.5105034877379149</v>
      </c>
      <c r="Z70" s="36">
        <f t="shared" si="46"/>
        <v>4.4802217667070368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si="37"/>
        <v>877</v>
      </c>
      <c r="E71" s="49">
        <f t="shared" si="37"/>
        <v>67</v>
      </c>
      <c r="F71" s="3">
        <f t="shared" si="38"/>
        <v>7.6396807297605479E-2</v>
      </c>
      <c r="G71" s="2">
        <v>0.5</v>
      </c>
      <c r="H71" s="3">
        <f t="shared" si="39"/>
        <v>0.32072762087123025</v>
      </c>
      <c r="I71" s="3">
        <f t="shared" si="40"/>
        <v>0.67927237912876981</v>
      </c>
      <c r="J71" s="5">
        <f t="shared" si="47"/>
        <v>44224.064989278835</v>
      </c>
      <c r="K71" s="5">
        <f t="shared" si="41"/>
        <v>14183.879149266069</v>
      </c>
      <c r="L71" s="5">
        <f t="shared" si="42"/>
        <v>185660.627073229</v>
      </c>
      <c r="M71" s="5">
        <f>L71+M72</f>
        <v>443468.19211811468</v>
      </c>
      <c r="N71" s="33">
        <f t="shared" si="43"/>
        <v>10.027757335867337</v>
      </c>
      <c r="O71" s="4"/>
      <c r="Q71" s="27" t="s">
        <v>68</v>
      </c>
      <c r="R71" s="29">
        <f t="shared" si="33"/>
        <v>44224.064989278835</v>
      </c>
      <c r="S71" s="29">
        <f t="shared" si="34"/>
        <v>185660.627073229</v>
      </c>
      <c r="T71" s="35">
        <f t="shared" si="35"/>
        <v>10.027757335867337</v>
      </c>
      <c r="U71" s="42">
        <v>0.63527807449444496</v>
      </c>
      <c r="V71" s="43">
        <f t="shared" si="48"/>
        <v>0.36472192550555504</v>
      </c>
      <c r="W71" s="29">
        <f t="shared" si="44"/>
        <v>117946.12567651214</v>
      </c>
      <c r="X71" s="29">
        <f>X72+W71</f>
        <v>266408.18052770058</v>
      </c>
      <c r="Y71" s="35">
        <f t="shared" si="45"/>
        <v>6.024054563782987</v>
      </c>
      <c r="Z71" s="36">
        <f t="shared" si="46"/>
        <v>4.0037027720843499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37"/>
        <v>575</v>
      </c>
      <c r="E72" s="50">
        <f t="shared" si="37"/>
        <v>67</v>
      </c>
      <c r="F72" s="17">
        <f t="shared" si="38"/>
        <v>0.11652173913043479</v>
      </c>
      <c r="G72" s="12"/>
      <c r="H72" s="17">
        <v>1</v>
      </c>
      <c r="I72" s="17">
        <f t="shared" si="40"/>
        <v>0</v>
      </c>
      <c r="J72" s="21">
        <f t="shared" si="47"/>
        <v>30040.185840012768</v>
      </c>
      <c r="K72" s="21">
        <f t="shared" si="41"/>
        <v>30040.185840012768</v>
      </c>
      <c r="L72" s="21">
        <f>K72/F72</f>
        <v>257807.56504488568</v>
      </c>
      <c r="M72" s="21">
        <f>L72</f>
        <v>257807.56504488568</v>
      </c>
      <c r="N72" s="34">
        <f t="shared" si="43"/>
        <v>8.5820895522388057</v>
      </c>
      <c r="O72" s="4"/>
      <c r="Q72" s="30" t="s">
        <v>69</v>
      </c>
      <c r="R72" s="31">
        <f t="shared" si="33"/>
        <v>30040.185840012768</v>
      </c>
      <c r="S72" s="31">
        <f t="shared" si="34"/>
        <v>257807.56504488568</v>
      </c>
      <c r="T72" s="38">
        <f t="shared" si="35"/>
        <v>8.5820895522388057</v>
      </c>
      <c r="U72" s="44">
        <v>0.57586384179742911</v>
      </c>
      <c r="V72" s="45">
        <f t="shared" si="48"/>
        <v>0.42413615820257089</v>
      </c>
      <c r="W72" s="31">
        <f t="shared" si="44"/>
        <v>148462.05485118847</v>
      </c>
      <c r="X72" s="31">
        <f>W72</f>
        <v>148462.05485118847</v>
      </c>
      <c r="Y72" s="38">
        <f t="shared" si="45"/>
        <v>4.9421150602018171</v>
      </c>
      <c r="Z72" s="37">
        <f t="shared" si="46"/>
        <v>3.6399744920369885</v>
      </c>
    </row>
    <row r="73" spans="1:26" s="2" customFormat="1" ht="13.2" x14ac:dyDescent="0.25">
      <c r="B73" s="2" t="s">
        <v>70</v>
      </c>
      <c r="D73" s="25">
        <f>SUM(D54:D72)</f>
        <v>124879</v>
      </c>
      <c r="E73" s="25">
        <f>SUM(E54:E72)</f>
        <v>714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71.510769212132431</v>
      </c>
      <c r="F78" s="55">
        <f>$Y$4</f>
        <v>65.108721329930674</v>
      </c>
      <c r="G78" s="55">
        <f>E78-F78</f>
        <v>6.4020478822017566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80.052679290621242</v>
      </c>
      <c r="F79" s="55">
        <f>$Y$29</f>
        <v>70.574163338319323</v>
      </c>
      <c r="G79" s="55">
        <f t="shared" ref="G79:G80" si="49">E79-F79</f>
        <v>9.4785159523019189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75.569213130848979</v>
      </c>
      <c r="F80" s="55">
        <f>$Y$54</f>
        <v>67.063600319217372</v>
      </c>
      <c r="G80" s="55">
        <f t="shared" si="49"/>
        <v>8.5056128116316074</v>
      </c>
    </row>
  </sheetData>
  <mergeCells count="30">
    <mergeCell ref="B1:N1"/>
    <mergeCell ref="B2:B3"/>
    <mergeCell ref="B26:N26"/>
    <mergeCell ref="B27:B28"/>
    <mergeCell ref="B51:N51"/>
    <mergeCell ref="B52:B53"/>
    <mergeCell ref="Q1:Z1"/>
    <mergeCell ref="R2:T2"/>
    <mergeCell ref="U2:U3"/>
    <mergeCell ref="V2:V3"/>
    <mergeCell ref="W2:W3"/>
    <mergeCell ref="X2:X3"/>
    <mergeCell ref="Y2:Y3"/>
    <mergeCell ref="Z2:Z3"/>
    <mergeCell ref="Q26:Z26"/>
    <mergeCell ref="R27:T27"/>
    <mergeCell ref="U27:U28"/>
    <mergeCell ref="V27:V28"/>
    <mergeCell ref="W27:W28"/>
    <mergeCell ref="X27:X28"/>
    <mergeCell ref="Y27:Y28"/>
    <mergeCell ref="Z27:Z28"/>
    <mergeCell ref="Q51:Z51"/>
    <mergeCell ref="R52:T52"/>
    <mergeCell ref="U52:U53"/>
    <mergeCell ref="V52:V53"/>
    <mergeCell ref="W52:W53"/>
    <mergeCell ref="X52:X53"/>
    <mergeCell ref="Y52:Y53"/>
    <mergeCell ref="Z52:Z53"/>
  </mergeCells>
  <phoneticPr fontId="13" type="noConversion"/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89DFF-BE25-E04D-94EE-089F20FC751B}">
  <dimension ref="A1:Z80"/>
  <sheetViews>
    <sheetView topLeftCell="A35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117" t="s">
        <v>87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Q1" s="105" t="s">
        <v>90</v>
      </c>
      <c r="R1" s="106"/>
      <c r="S1" s="106"/>
      <c r="T1" s="106"/>
      <c r="U1" s="106"/>
      <c r="V1" s="106"/>
      <c r="W1" s="106"/>
      <c r="X1" s="106"/>
      <c r="Y1" s="106"/>
      <c r="Z1" s="107"/>
    </row>
    <row r="2" spans="1:26" s="9" customFormat="1" ht="35.549999999999997" customHeight="1" x14ac:dyDescent="0.25">
      <c r="A2" s="7"/>
      <c r="B2" s="11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114" t="s">
        <v>14</v>
      </c>
      <c r="S2" s="114"/>
      <c r="T2" s="114"/>
      <c r="U2" s="109" t="s">
        <v>15</v>
      </c>
      <c r="V2" s="109" t="s">
        <v>16</v>
      </c>
      <c r="W2" s="115" t="s">
        <v>17</v>
      </c>
      <c r="X2" s="115" t="s">
        <v>18</v>
      </c>
      <c r="Y2" s="116" t="s">
        <v>19</v>
      </c>
      <c r="Z2" s="116" t="s">
        <v>20</v>
      </c>
    </row>
    <row r="3" spans="1:26" s="10" customFormat="1" ht="23.25" customHeight="1" thickBot="1" x14ac:dyDescent="0.35">
      <c r="B3" s="11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109"/>
      <c r="V3" s="109"/>
      <c r="W3" s="115"/>
      <c r="X3" s="115"/>
      <c r="Y3" s="116"/>
      <c r="Z3" s="116"/>
    </row>
    <row r="4" spans="1:26" s="2" customFormat="1" x14ac:dyDescent="0.25">
      <c r="A4" s="2">
        <v>1</v>
      </c>
      <c r="B4" s="1">
        <v>0</v>
      </c>
      <c r="C4" s="1">
        <v>1</v>
      </c>
      <c r="D4">
        <v>752</v>
      </c>
      <c r="E4" s="51">
        <v>4</v>
      </c>
      <c r="F4" s="3">
        <f>E4/D4</f>
        <v>5.3191489361702126E-3</v>
      </c>
      <c r="G4" s="2">
        <v>0.3</v>
      </c>
      <c r="H4" s="18">
        <f>C4*F4/(1+(1-G4)*C4*F4)</f>
        <v>5.2994170641229464E-3</v>
      </c>
      <c r="I4" s="18">
        <f>1-H4</f>
        <v>0.99470058293587704</v>
      </c>
      <c r="J4" s="41">
        <v>100000</v>
      </c>
      <c r="K4" s="20">
        <f>J4*H4</f>
        <v>529.94170641229459</v>
      </c>
      <c r="L4" s="20">
        <f>C4*(J5+G4*K4)</f>
        <v>99629.040805511395</v>
      </c>
      <c r="M4" s="5">
        <f t="shared" ref="M4:M20" si="0">L4+M5</f>
        <v>7177662.4640599368</v>
      </c>
      <c r="N4" s="32">
        <f>M4/J4</f>
        <v>71.776624640599366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99629.040805511395</v>
      </c>
      <c r="T4" s="35">
        <f t="shared" ref="T4:T22" si="3">N4</f>
        <v>71.776624640599366</v>
      </c>
      <c r="U4" s="42">
        <v>0.96680194174873568</v>
      </c>
      <c r="V4" s="43">
        <f>1-U4</f>
        <v>3.3198058251264317E-2</v>
      </c>
      <c r="W4" s="29">
        <f>S4*U4</f>
        <v>96321.550105332441</v>
      </c>
      <c r="X4" s="29">
        <f t="shared" ref="X4:X20" si="4">X5+W4</f>
        <v>6520044.814779453</v>
      </c>
      <c r="Y4" s="40">
        <f>X4/R4</f>
        <v>65.200448147794532</v>
      </c>
      <c r="Z4" s="36">
        <f>T4-Y4</f>
        <v>6.5761764928048336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3316</v>
      </c>
      <c r="E5" s="51">
        <v>2</v>
      </c>
      <c r="F5" s="3">
        <f t="shared" ref="F5:F22" si="5">E5/D5</f>
        <v>6.0313630880579007E-4</v>
      </c>
      <c r="G5" s="2">
        <v>0.4</v>
      </c>
      <c r="H5" s="3">
        <f t="shared" ref="H5:H21" si="6">C5*F5/(1+(1-G5)*C5*F5)</f>
        <v>2.4090580582992048E-3</v>
      </c>
      <c r="I5" s="3">
        <f t="shared" ref="I5:I22" si="7">1-H5</f>
        <v>0.99759094194170084</v>
      </c>
      <c r="J5" s="5">
        <f>I4*J4</f>
        <v>99470.058293587703</v>
      </c>
      <c r="K5" s="5">
        <f t="shared" ref="K5:K22" si="8">J5*H5</f>
        <v>239.6291454916591</v>
      </c>
      <c r="L5" s="5">
        <f t="shared" ref="L5:L21" si="9">C5*(J6+G5*K5)</f>
        <v>397305.12322517089</v>
      </c>
      <c r="M5" s="5">
        <f t="shared" si="0"/>
        <v>7078033.4232544256</v>
      </c>
      <c r="N5" s="33">
        <f t="shared" ref="N5:N22" si="10">M5/J5</f>
        <v>71.157427116042101</v>
      </c>
      <c r="O5" s="4"/>
      <c r="Q5" s="27" t="s">
        <v>36</v>
      </c>
      <c r="R5" s="29">
        <f t="shared" si="1"/>
        <v>99470.058293587703</v>
      </c>
      <c r="S5" s="29">
        <f t="shared" si="2"/>
        <v>397305.12322517089</v>
      </c>
      <c r="T5" s="35">
        <f t="shared" si="3"/>
        <v>71.157427116042101</v>
      </c>
      <c r="U5" s="42">
        <v>0.96680194174873568</v>
      </c>
      <c r="V5" s="43">
        <f>1-U5</f>
        <v>3.3198058251264317E-2</v>
      </c>
      <c r="W5" s="29">
        <f t="shared" ref="W5:W22" si="11">S5*U5</f>
        <v>384115.36460081593</v>
      </c>
      <c r="X5" s="29">
        <f t="shared" si="4"/>
        <v>6423723.2646741206</v>
      </c>
      <c r="Y5" s="35">
        <f t="shared" ref="Y5:Y22" si="12">X5/R5</f>
        <v>64.579466171763798</v>
      </c>
      <c r="Z5" s="36">
        <f t="shared" ref="Z5:Z22" si="13">T5-Y5</f>
        <v>6.5779609442783027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4390</v>
      </c>
      <c r="E6" s="51">
        <v>3</v>
      </c>
      <c r="F6" s="3">
        <f t="shared" si="5"/>
        <v>6.83371298405467E-4</v>
      </c>
      <c r="G6" s="2">
        <v>0.5</v>
      </c>
      <c r="H6" s="3">
        <f t="shared" si="6"/>
        <v>3.4110289937464471E-3</v>
      </c>
      <c r="I6" s="3">
        <f t="shared" si="7"/>
        <v>0.99658897100625354</v>
      </c>
      <c r="J6" s="5">
        <f t="shared" ref="J6:J22" si="14">I5*J5</f>
        <v>99230.429148096053</v>
      </c>
      <c r="K6" s="5">
        <f t="shared" si="8"/>
        <v>338.47787088605821</v>
      </c>
      <c r="L6" s="5">
        <f t="shared" si="9"/>
        <v>495305.95106326515</v>
      </c>
      <c r="M6" s="5">
        <f t="shared" si="0"/>
        <v>6680728.3000292545</v>
      </c>
      <c r="N6" s="33">
        <f t="shared" si="10"/>
        <v>67.325399651941737</v>
      </c>
      <c r="O6" s="4"/>
      <c r="Q6" s="27" t="s">
        <v>38</v>
      </c>
      <c r="R6" s="29">
        <f t="shared" si="1"/>
        <v>99230.429148096053</v>
      </c>
      <c r="S6" s="29">
        <f t="shared" si="2"/>
        <v>495305.95106326515</v>
      </c>
      <c r="T6" s="35">
        <f t="shared" si="3"/>
        <v>67.325399651941737</v>
      </c>
      <c r="U6" s="42">
        <v>0.96680194174873568</v>
      </c>
      <c r="V6" s="43">
        <f>1-U6</f>
        <v>3.3198058251264317E-2</v>
      </c>
      <c r="W6" s="29">
        <f t="shared" si="11"/>
        <v>478862.755247669</v>
      </c>
      <c r="X6" s="29">
        <f t="shared" si="4"/>
        <v>6039607.9000733048</v>
      </c>
      <c r="Y6" s="35">
        <f t="shared" si="12"/>
        <v>60.864474253754523</v>
      </c>
      <c r="Z6" s="36">
        <f t="shared" si="13"/>
        <v>6.4609253981872143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4578</v>
      </c>
      <c r="E7" s="51">
        <v>2</v>
      </c>
      <c r="F7" s="3">
        <f t="shared" si="5"/>
        <v>4.3687199650502403E-4</v>
      </c>
      <c r="G7" s="2">
        <v>0.5</v>
      </c>
      <c r="H7" s="3">
        <f t="shared" si="6"/>
        <v>2.1819768710451665E-3</v>
      </c>
      <c r="I7" s="3">
        <f t="shared" si="7"/>
        <v>0.99781802312895485</v>
      </c>
      <c r="J7" s="5">
        <f t="shared" si="14"/>
        <v>98891.951277209999</v>
      </c>
      <c r="K7" s="5">
        <f t="shared" si="8"/>
        <v>215.77995041939772</v>
      </c>
      <c r="L7" s="5">
        <f t="shared" si="9"/>
        <v>493920.30651000154</v>
      </c>
      <c r="M7" s="5">
        <f t="shared" si="0"/>
        <v>6185422.3489659894</v>
      </c>
      <c r="N7" s="33">
        <f t="shared" si="10"/>
        <v>62.547277802490299</v>
      </c>
      <c r="O7" s="4"/>
      <c r="Q7" s="27" t="s">
        <v>40</v>
      </c>
      <c r="R7" s="29">
        <f t="shared" si="1"/>
        <v>98891.951277209999</v>
      </c>
      <c r="S7" s="29">
        <f t="shared" si="2"/>
        <v>493920.30651000154</v>
      </c>
      <c r="T7" s="35">
        <f t="shared" si="3"/>
        <v>62.547277802490299</v>
      </c>
      <c r="U7" s="42">
        <v>0.96680194174873568</v>
      </c>
      <c r="V7" s="43">
        <f>1-U7</f>
        <v>3.3198058251264317E-2</v>
      </c>
      <c r="W7" s="29">
        <f t="shared" si="11"/>
        <v>477523.11140300019</v>
      </c>
      <c r="X7" s="29">
        <f t="shared" si="4"/>
        <v>5560745.1448256355</v>
      </c>
      <c r="Y7" s="35">
        <f t="shared" si="12"/>
        <v>56.230512928579749</v>
      </c>
      <c r="Z7" s="36">
        <f t="shared" si="13"/>
        <v>6.3167648739105502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4955</v>
      </c>
      <c r="E8" s="51">
        <v>10</v>
      </c>
      <c r="F8" s="3">
        <f t="shared" si="5"/>
        <v>2.0181634712411706E-3</v>
      </c>
      <c r="G8" s="2">
        <v>0.5</v>
      </c>
      <c r="H8" s="3">
        <f t="shared" si="6"/>
        <v>1.0040160642570283E-2</v>
      </c>
      <c r="I8" s="3">
        <f t="shared" si="7"/>
        <v>0.98995983935742971</v>
      </c>
      <c r="J8" s="5">
        <f t="shared" si="14"/>
        <v>98676.171326790602</v>
      </c>
      <c r="K8" s="5">
        <f t="shared" si="8"/>
        <v>990.72461171476527</v>
      </c>
      <c r="L8" s="5">
        <f t="shared" si="9"/>
        <v>490904.04510466609</v>
      </c>
      <c r="M8" s="5">
        <f t="shared" si="0"/>
        <v>5691502.042455988</v>
      </c>
      <c r="N8" s="33">
        <f t="shared" si="10"/>
        <v>57.678586085460978</v>
      </c>
      <c r="O8" s="4"/>
      <c r="Q8" s="27" t="s">
        <v>42</v>
      </c>
      <c r="R8" s="29">
        <f t="shared" si="1"/>
        <v>98676.171326790602</v>
      </c>
      <c r="S8" s="29">
        <f t="shared" si="2"/>
        <v>490904.04510466609</v>
      </c>
      <c r="T8" s="35">
        <f t="shared" si="3"/>
        <v>57.678586085460978</v>
      </c>
      <c r="U8" s="42">
        <v>0.96680194174873568</v>
      </c>
      <c r="V8" s="43">
        <f>1-U8</f>
        <v>3.3198058251264317E-2</v>
      </c>
      <c r="W8" s="29">
        <f t="shared" si="11"/>
        <v>474606.98401950009</v>
      </c>
      <c r="X8" s="29">
        <f t="shared" si="4"/>
        <v>5083222.0334226349</v>
      </c>
      <c r="Y8" s="35">
        <f t="shared" si="12"/>
        <v>51.514179817417975</v>
      </c>
      <c r="Z8" s="36">
        <f t="shared" si="13"/>
        <v>6.1644062680430025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4801</v>
      </c>
      <c r="E9" s="51">
        <v>9</v>
      </c>
      <c r="F9" s="3">
        <f t="shared" si="5"/>
        <v>1.8746094563632577E-3</v>
      </c>
      <c r="G9" s="2">
        <v>0.5</v>
      </c>
      <c r="H9" s="3">
        <f t="shared" si="6"/>
        <v>9.3293251788120653E-3</v>
      </c>
      <c r="I9" s="3">
        <f t="shared" si="7"/>
        <v>0.99067067482118798</v>
      </c>
      <c r="J9" s="5">
        <f t="shared" si="14"/>
        <v>97685.446715075828</v>
      </c>
      <c r="K9" s="5">
        <f t="shared" si="8"/>
        <v>911.33929764246125</v>
      </c>
      <c r="L9" s="5">
        <f t="shared" si="9"/>
        <v>486148.88533127308</v>
      </c>
      <c r="M9" s="5">
        <f t="shared" si="0"/>
        <v>5200597.9973513223</v>
      </c>
      <c r="N9" s="33">
        <f t="shared" si="10"/>
        <v>53.238206633995077</v>
      </c>
      <c r="O9" s="4"/>
      <c r="Q9" s="27" t="s">
        <v>44</v>
      </c>
      <c r="R9" s="29">
        <f t="shared" si="1"/>
        <v>97685.446715075828</v>
      </c>
      <c r="S9" s="29">
        <f t="shared" si="2"/>
        <v>486148.88533127308</v>
      </c>
      <c r="T9" s="35">
        <f t="shared" si="3"/>
        <v>53.238206633995077</v>
      </c>
      <c r="U9" s="42">
        <v>0.9555940589531835</v>
      </c>
      <c r="V9" s="43">
        <f t="shared" ref="V9:V22" si="15">1-U9</f>
        <v>4.4405941046816499E-2</v>
      </c>
      <c r="W9" s="29">
        <f t="shared" si="11"/>
        <v>464560.98658927699</v>
      </c>
      <c r="X9" s="29">
        <f t="shared" si="4"/>
        <v>4608615.0494031347</v>
      </c>
      <c r="Y9" s="35">
        <f t="shared" si="12"/>
        <v>47.178113059617978</v>
      </c>
      <c r="Z9" s="36">
        <f t="shared" si="13"/>
        <v>6.0600935743770989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4786</v>
      </c>
      <c r="E10" s="51">
        <v>17</v>
      </c>
      <c r="F10" s="3">
        <f t="shared" si="5"/>
        <v>3.5520267446719597E-3</v>
      </c>
      <c r="G10" s="2">
        <v>0.5</v>
      </c>
      <c r="H10" s="3">
        <f t="shared" si="6"/>
        <v>1.7603810707258982E-2</v>
      </c>
      <c r="I10" s="3">
        <f t="shared" si="7"/>
        <v>0.98239618929274097</v>
      </c>
      <c r="J10" s="5">
        <f t="shared" si="14"/>
        <v>96774.107417433377</v>
      </c>
      <c r="K10" s="5">
        <f t="shared" si="8"/>
        <v>1703.5930683404445</v>
      </c>
      <c r="L10" s="5">
        <f t="shared" si="9"/>
        <v>479611.55441631575</v>
      </c>
      <c r="M10" s="5">
        <f t="shared" si="0"/>
        <v>4714449.1120200492</v>
      </c>
      <c r="N10" s="33">
        <f t="shared" si="10"/>
        <v>48.716017515763362</v>
      </c>
      <c r="O10" s="4"/>
      <c r="Q10" s="27" t="s">
        <v>46</v>
      </c>
      <c r="R10" s="29">
        <f t="shared" si="1"/>
        <v>96774.107417433377</v>
      </c>
      <c r="S10" s="29">
        <f t="shared" si="2"/>
        <v>479611.55441631575</v>
      </c>
      <c r="T10" s="35">
        <f t="shared" si="3"/>
        <v>48.716017515763362</v>
      </c>
      <c r="U10" s="42">
        <v>0.96363095511775332</v>
      </c>
      <c r="V10" s="43">
        <f t="shared" si="15"/>
        <v>3.6369044882246682E-2</v>
      </c>
      <c r="W10" s="29">
        <f t="shared" si="11"/>
        <v>462168.54026770464</v>
      </c>
      <c r="X10" s="29">
        <f t="shared" si="4"/>
        <v>4144054.0628138576</v>
      </c>
      <c r="Y10" s="35">
        <f t="shared" si="12"/>
        <v>42.821930094777876</v>
      </c>
      <c r="Z10" s="36">
        <f t="shared" si="13"/>
        <v>5.8940874209854854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5357</v>
      </c>
      <c r="E11" s="51">
        <v>21</v>
      </c>
      <c r="F11" s="3">
        <f t="shared" si="5"/>
        <v>3.9201045361209634E-3</v>
      </c>
      <c r="G11" s="2">
        <v>0.5</v>
      </c>
      <c r="H11" s="3">
        <f t="shared" si="6"/>
        <v>1.9410296700249564E-2</v>
      </c>
      <c r="I11" s="3">
        <f t="shared" si="7"/>
        <v>0.98058970329975048</v>
      </c>
      <c r="J11" s="5">
        <f t="shared" si="14"/>
        <v>95070.514349092933</v>
      </c>
      <c r="K11" s="5">
        <f t="shared" si="8"/>
        <v>1845.3468909612272</v>
      </c>
      <c r="L11" s="5">
        <f t="shared" si="9"/>
        <v>470739.2045180616</v>
      </c>
      <c r="M11" s="5">
        <f t="shared" si="0"/>
        <v>4234837.5576037336</v>
      </c>
      <c r="N11" s="33">
        <f t="shared" si="10"/>
        <v>44.54417425421385</v>
      </c>
      <c r="O11" s="4"/>
      <c r="Q11" s="27" t="s">
        <v>48</v>
      </c>
      <c r="R11" s="29">
        <f t="shared" si="1"/>
        <v>95070.514349092933</v>
      </c>
      <c r="S11" s="29">
        <f t="shared" si="2"/>
        <v>470739.2045180616</v>
      </c>
      <c r="T11" s="35">
        <f t="shared" si="3"/>
        <v>44.54417425421385</v>
      </c>
      <c r="U11" s="42">
        <v>0.96005435016735896</v>
      </c>
      <c r="V11" s="43">
        <f t="shared" si="15"/>
        <v>3.9945649832641039E-2</v>
      </c>
      <c r="W11" s="29">
        <f t="shared" si="11"/>
        <v>451935.2210918871</v>
      </c>
      <c r="X11" s="29">
        <f t="shared" si="4"/>
        <v>3681885.522546153</v>
      </c>
      <c r="Y11" s="35">
        <f t="shared" si="12"/>
        <v>38.72794365060971</v>
      </c>
      <c r="Z11" s="36">
        <f t="shared" si="13"/>
        <v>5.81623060360414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5690</v>
      </c>
      <c r="E12" s="51">
        <v>22</v>
      </c>
      <c r="F12" s="3">
        <f t="shared" si="5"/>
        <v>3.8664323374340949E-3</v>
      </c>
      <c r="G12" s="2">
        <v>0.5</v>
      </c>
      <c r="H12" s="3">
        <f t="shared" si="6"/>
        <v>1.9147084421235853E-2</v>
      </c>
      <c r="I12" s="3">
        <f t="shared" si="7"/>
        <v>0.9808529155787642</v>
      </c>
      <c r="J12" s="5">
        <f t="shared" si="14"/>
        <v>93225.167458131706</v>
      </c>
      <c r="K12" s="5">
        <f t="shared" si="8"/>
        <v>1784.9901515046972</v>
      </c>
      <c r="L12" s="5">
        <f t="shared" si="9"/>
        <v>461663.36191189679</v>
      </c>
      <c r="M12" s="5">
        <f t="shared" si="0"/>
        <v>3764098.3530856725</v>
      </c>
      <c r="N12" s="33">
        <f t="shared" si="10"/>
        <v>40.376418253967358</v>
      </c>
      <c r="O12" s="4"/>
      <c r="Q12" s="27" t="s">
        <v>50</v>
      </c>
      <c r="R12" s="29">
        <f t="shared" si="1"/>
        <v>93225.167458131706</v>
      </c>
      <c r="S12" s="29">
        <f t="shared" si="2"/>
        <v>461663.36191189679</v>
      </c>
      <c r="T12" s="35">
        <f t="shared" si="3"/>
        <v>40.376418253967358</v>
      </c>
      <c r="U12" s="42">
        <v>0.94127750867207383</v>
      </c>
      <c r="V12" s="43">
        <f t="shared" si="15"/>
        <v>5.8722491327926174E-2</v>
      </c>
      <c r="W12" s="29">
        <f t="shared" si="11"/>
        <v>434553.33914560417</v>
      </c>
      <c r="X12" s="29">
        <f t="shared" si="4"/>
        <v>3229950.3014542661</v>
      </c>
      <c r="Y12" s="35">
        <f t="shared" si="12"/>
        <v>34.646763202703468</v>
      </c>
      <c r="Z12" s="36">
        <f t="shared" si="13"/>
        <v>5.7296550512638902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5647</v>
      </c>
      <c r="E13" s="51">
        <v>21</v>
      </c>
      <c r="F13" s="3">
        <f t="shared" si="5"/>
        <v>3.7187887373826812E-3</v>
      </c>
      <c r="G13" s="2">
        <v>0.5</v>
      </c>
      <c r="H13" s="3">
        <f t="shared" si="6"/>
        <v>1.8422668655145188E-2</v>
      </c>
      <c r="I13" s="3">
        <f t="shared" si="7"/>
        <v>0.98157733134485481</v>
      </c>
      <c r="J13" s="5">
        <f t="shared" si="14"/>
        <v>91440.177306627011</v>
      </c>
      <c r="K13" s="5">
        <f t="shared" si="8"/>
        <v>1684.5720882877158</v>
      </c>
      <c r="L13" s="5">
        <f t="shared" si="9"/>
        <v>452989.45631241571</v>
      </c>
      <c r="M13" s="5">
        <f t="shared" si="0"/>
        <v>3302434.9911737759</v>
      </c>
      <c r="N13" s="33">
        <f t="shared" si="10"/>
        <v>36.115798202137086</v>
      </c>
      <c r="O13" s="4"/>
      <c r="Q13" s="27" t="s">
        <v>52</v>
      </c>
      <c r="R13" s="29">
        <f t="shared" si="1"/>
        <v>91440.177306627011</v>
      </c>
      <c r="S13" s="29">
        <f t="shared" si="2"/>
        <v>452989.45631241571</v>
      </c>
      <c r="T13" s="35">
        <f t="shared" si="3"/>
        <v>36.115798202137086</v>
      </c>
      <c r="U13" s="42">
        <v>0.95386474178345915</v>
      </c>
      <c r="V13" s="43">
        <f t="shared" si="15"/>
        <v>4.6135258216540853E-2</v>
      </c>
      <c r="W13" s="29">
        <f t="shared" si="11"/>
        <v>432090.67077607196</v>
      </c>
      <c r="X13" s="29">
        <f t="shared" si="4"/>
        <v>2795396.962308662</v>
      </c>
      <c r="Y13" s="35">
        <f t="shared" si="12"/>
        <v>30.570773642912318</v>
      </c>
      <c r="Z13" s="36">
        <f t="shared" si="13"/>
        <v>5.5450245592247676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5116</v>
      </c>
      <c r="E14" s="51">
        <v>32</v>
      </c>
      <c r="F14" s="3">
        <f t="shared" si="5"/>
        <v>6.2548866301798279E-3</v>
      </c>
      <c r="G14" s="2">
        <v>0.5</v>
      </c>
      <c r="H14" s="3">
        <f t="shared" si="6"/>
        <v>3.0792917628945343E-2</v>
      </c>
      <c r="I14" s="3">
        <f t="shared" si="7"/>
        <v>0.96920708237105468</v>
      </c>
      <c r="J14" s="5">
        <f t="shared" si="14"/>
        <v>89755.605218339289</v>
      </c>
      <c r="K14" s="5">
        <f t="shared" si="8"/>
        <v>2763.8369582244586</v>
      </c>
      <c r="L14" s="5">
        <f t="shared" si="9"/>
        <v>441868.43369613524</v>
      </c>
      <c r="M14" s="5">
        <f t="shared" si="0"/>
        <v>2849445.5348613602</v>
      </c>
      <c r="N14" s="33">
        <f t="shared" si="10"/>
        <v>31.74671406793821</v>
      </c>
      <c r="O14" s="4"/>
      <c r="Q14" s="27" t="s">
        <v>54</v>
      </c>
      <c r="R14" s="29">
        <f t="shared" si="1"/>
        <v>89755.605218339289</v>
      </c>
      <c r="S14" s="29">
        <f t="shared" si="2"/>
        <v>441868.43369613524</v>
      </c>
      <c r="T14" s="35">
        <f t="shared" si="3"/>
        <v>31.74671406793821</v>
      </c>
      <c r="U14" s="42">
        <v>0.94210046609890041</v>
      </c>
      <c r="V14" s="43">
        <f t="shared" si="15"/>
        <v>5.7899533901099587E-2</v>
      </c>
      <c r="W14" s="29">
        <f t="shared" si="11"/>
        <v>416284.4573395201</v>
      </c>
      <c r="X14" s="29">
        <f t="shared" si="4"/>
        <v>2363306.2915325901</v>
      </c>
      <c r="Y14" s="35">
        <f t="shared" si="12"/>
        <v>26.330459092595014</v>
      </c>
      <c r="Z14" s="36">
        <f t="shared" si="13"/>
        <v>5.4162549753431968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4050</v>
      </c>
      <c r="E15" s="51">
        <v>28</v>
      </c>
      <c r="F15" s="3">
        <f t="shared" si="5"/>
        <v>6.9135802469135806E-3</v>
      </c>
      <c r="G15" s="2">
        <v>0.5</v>
      </c>
      <c r="H15" s="3">
        <f t="shared" si="6"/>
        <v>3.398058252427185E-2</v>
      </c>
      <c r="I15" s="3">
        <f t="shared" si="7"/>
        <v>0.96601941747572817</v>
      </c>
      <c r="J15" s="5">
        <f t="shared" si="14"/>
        <v>86991.768260114826</v>
      </c>
      <c r="K15" s="5">
        <f t="shared" si="8"/>
        <v>2956.0309602951643</v>
      </c>
      <c r="L15" s="5">
        <f t="shared" si="9"/>
        <v>427568.76389983628</v>
      </c>
      <c r="M15" s="5">
        <f t="shared" si="0"/>
        <v>2407577.1011652248</v>
      </c>
      <c r="N15" s="33">
        <f t="shared" si="10"/>
        <v>27.675918645156266</v>
      </c>
      <c r="O15" s="4"/>
      <c r="Q15" s="27" t="s">
        <v>56</v>
      </c>
      <c r="R15" s="29">
        <f t="shared" si="1"/>
        <v>86991.768260114826</v>
      </c>
      <c r="S15" s="29">
        <f t="shared" si="2"/>
        <v>427568.76389983628</v>
      </c>
      <c r="T15" s="35">
        <f t="shared" si="3"/>
        <v>27.675918645156266</v>
      </c>
      <c r="U15" s="42">
        <v>0.91645683631107144</v>
      </c>
      <c r="V15" s="43">
        <f t="shared" si="15"/>
        <v>8.3543163688928557E-2</v>
      </c>
      <c r="W15" s="29">
        <f t="shared" si="11"/>
        <v>391848.31666907942</v>
      </c>
      <c r="X15" s="29">
        <f t="shared" si="4"/>
        <v>1947021.83419307</v>
      </c>
      <c r="Y15" s="35">
        <f t="shared" si="12"/>
        <v>22.381679015550798</v>
      </c>
      <c r="Z15" s="36">
        <f t="shared" si="13"/>
        <v>5.2942396296054675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3186</v>
      </c>
      <c r="E16" s="51">
        <v>30</v>
      </c>
      <c r="F16" s="3">
        <f t="shared" si="5"/>
        <v>9.4161958568738224E-3</v>
      </c>
      <c r="G16" s="2">
        <v>0.5</v>
      </c>
      <c r="H16" s="3">
        <f t="shared" si="6"/>
        <v>4.5998160073597062E-2</v>
      </c>
      <c r="I16" s="3">
        <f t="shared" si="7"/>
        <v>0.95400183992640297</v>
      </c>
      <c r="J16" s="5">
        <f t="shared" si="14"/>
        <v>84035.737299819666</v>
      </c>
      <c r="K16" s="5">
        <f t="shared" si="8"/>
        <v>3865.4892962198564</v>
      </c>
      <c r="L16" s="5">
        <f t="shared" si="9"/>
        <v>410514.96325854876</v>
      </c>
      <c r="M16" s="5">
        <f t="shared" si="0"/>
        <v>1980008.3372653886</v>
      </c>
      <c r="N16" s="33">
        <f t="shared" si="10"/>
        <v>23.561503723126584</v>
      </c>
      <c r="O16" s="4"/>
      <c r="Q16" s="27" t="s">
        <v>58</v>
      </c>
      <c r="R16" s="29">
        <f t="shared" si="1"/>
        <v>84035.737299819666</v>
      </c>
      <c r="S16" s="29">
        <f t="shared" si="2"/>
        <v>410514.96325854876</v>
      </c>
      <c r="T16" s="35">
        <f t="shared" si="3"/>
        <v>23.561503723126584</v>
      </c>
      <c r="U16" s="42">
        <v>0.8859396016463057</v>
      </c>
      <c r="V16" s="43">
        <f t="shared" si="15"/>
        <v>0.1140603983536943</v>
      </c>
      <c r="W16" s="29">
        <f t="shared" si="11"/>
        <v>363691.4630191265</v>
      </c>
      <c r="X16" s="29">
        <f t="shared" si="4"/>
        <v>1555173.5175239905</v>
      </c>
      <c r="Y16" s="35">
        <f t="shared" si="12"/>
        <v>18.50609713788193</v>
      </c>
      <c r="Z16" s="36">
        <f t="shared" si="13"/>
        <v>5.0554065852446541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2279</v>
      </c>
      <c r="E17" s="51">
        <v>35</v>
      </c>
      <c r="F17" s="3">
        <f t="shared" si="5"/>
        <v>1.5357612988152698E-2</v>
      </c>
      <c r="G17" s="2">
        <v>0.5</v>
      </c>
      <c r="H17" s="3">
        <f t="shared" si="6"/>
        <v>7.3948869638706949E-2</v>
      </c>
      <c r="I17" s="3">
        <f t="shared" si="7"/>
        <v>0.92605113036129305</v>
      </c>
      <c r="J17" s="5">
        <f t="shared" si="14"/>
        <v>80170.248003599816</v>
      </c>
      <c r="K17" s="5">
        <f t="shared" si="8"/>
        <v>5928.4992185210085</v>
      </c>
      <c r="L17" s="5">
        <f t="shared" si="9"/>
        <v>386029.99197169649</v>
      </c>
      <c r="M17" s="5">
        <f t="shared" si="0"/>
        <v>1569493.3740068397</v>
      </c>
      <c r="N17" s="33">
        <f t="shared" si="10"/>
        <v>19.577005349121112</v>
      </c>
      <c r="O17" s="4"/>
      <c r="Q17" s="27" t="s">
        <v>60</v>
      </c>
      <c r="R17" s="29">
        <f t="shared" si="1"/>
        <v>80170.248003599816</v>
      </c>
      <c r="S17" s="29">
        <f t="shared" si="2"/>
        <v>386029.99197169649</v>
      </c>
      <c r="T17" s="35">
        <f t="shared" si="3"/>
        <v>19.577005349121112</v>
      </c>
      <c r="U17" s="42">
        <v>0.85631920960893304</v>
      </c>
      <c r="V17" s="43">
        <f t="shared" si="15"/>
        <v>0.14368079039106696</v>
      </c>
      <c r="W17" s="29">
        <f t="shared" si="11"/>
        <v>330564.89761054592</v>
      </c>
      <c r="X17" s="29">
        <f t="shared" si="4"/>
        <v>1191482.0545048639</v>
      </c>
      <c r="Y17" s="35">
        <f t="shared" si="12"/>
        <v>14.8618980753479</v>
      </c>
      <c r="Z17" s="36">
        <f t="shared" si="13"/>
        <v>4.7151072737732118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1687</v>
      </c>
      <c r="E18" s="51">
        <v>51</v>
      </c>
      <c r="F18" s="3">
        <f t="shared" si="5"/>
        <v>3.023117960877297E-2</v>
      </c>
      <c r="G18" s="2">
        <v>0.5</v>
      </c>
      <c r="H18" s="3">
        <f t="shared" si="6"/>
        <v>0.14053458252962248</v>
      </c>
      <c r="I18" s="3">
        <f t="shared" si="7"/>
        <v>0.85946541747037752</v>
      </c>
      <c r="J18" s="5">
        <f t="shared" si="14"/>
        <v>74241.748785078802</v>
      </c>
      <c r="K18" s="5">
        <f t="shared" si="8"/>
        <v>10433.533171780156</v>
      </c>
      <c r="L18" s="5">
        <f t="shared" si="9"/>
        <v>345124.91099594365</v>
      </c>
      <c r="M18" s="5">
        <f t="shared" si="0"/>
        <v>1183463.3820351432</v>
      </c>
      <c r="N18" s="33">
        <f t="shared" si="10"/>
        <v>15.940672214782165</v>
      </c>
      <c r="O18" s="4"/>
      <c r="Q18" s="27" t="s">
        <v>62</v>
      </c>
      <c r="R18" s="29">
        <f t="shared" si="1"/>
        <v>74241.748785078802</v>
      </c>
      <c r="S18" s="29">
        <f t="shared" si="2"/>
        <v>345124.91099594365</v>
      </c>
      <c r="T18" s="35">
        <f t="shared" si="3"/>
        <v>15.940672214782165</v>
      </c>
      <c r="U18" s="42">
        <v>0.77613843304153718</v>
      </c>
      <c r="V18" s="43">
        <f t="shared" si="15"/>
        <v>0.22386156695846282</v>
      </c>
      <c r="W18" s="29">
        <f t="shared" si="11"/>
        <v>267864.70762399171</v>
      </c>
      <c r="X18" s="29">
        <f t="shared" si="4"/>
        <v>860917.15689431806</v>
      </c>
      <c r="Y18" s="35">
        <f t="shared" si="12"/>
        <v>11.596132512807218</v>
      </c>
      <c r="Z18" s="36">
        <f t="shared" si="13"/>
        <v>4.3445397019749468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1047</v>
      </c>
      <c r="E19" s="51">
        <v>44</v>
      </c>
      <c r="F19" s="3">
        <f t="shared" si="5"/>
        <v>4.2024832855778411E-2</v>
      </c>
      <c r="G19" s="2">
        <v>0.5</v>
      </c>
      <c r="H19" s="3">
        <f t="shared" si="6"/>
        <v>0.19014693171996538</v>
      </c>
      <c r="I19" s="3">
        <f t="shared" si="7"/>
        <v>0.80985306828003467</v>
      </c>
      <c r="J19" s="5">
        <f t="shared" si="14"/>
        <v>63808.215613298649</v>
      </c>
      <c r="K19" s="5">
        <f t="shared" si="8"/>
        <v>12132.936417394727</v>
      </c>
      <c r="L19" s="5">
        <f t="shared" si="9"/>
        <v>288708.73702300643</v>
      </c>
      <c r="M19" s="5">
        <f t="shared" si="0"/>
        <v>838338.4710391995</v>
      </c>
      <c r="N19" s="33">
        <f t="shared" si="10"/>
        <v>13.138409575968089</v>
      </c>
      <c r="O19" s="4"/>
      <c r="Q19" s="27" t="s">
        <v>64</v>
      </c>
      <c r="R19" s="29">
        <f t="shared" si="1"/>
        <v>63808.215613298649</v>
      </c>
      <c r="S19" s="29">
        <f t="shared" si="2"/>
        <v>288708.73702300643</v>
      </c>
      <c r="T19" s="35">
        <f t="shared" si="3"/>
        <v>13.138409575968089</v>
      </c>
      <c r="U19" s="42">
        <v>0.73716277889453141</v>
      </c>
      <c r="V19" s="43">
        <f t="shared" si="15"/>
        <v>0.26283722110546859</v>
      </c>
      <c r="W19" s="29">
        <f t="shared" si="11"/>
        <v>212825.3348750099</v>
      </c>
      <c r="X19" s="29">
        <f t="shared" si="4"/>
        <v>593052.44927032641</v>
      </c>
      <c r="Y19" s="35">
        <f t="shared" si="12"/>
        <v>9.2942960960457395</v>
      </c>
      <c r="Z19" s="36">
        <f t="shared" si="13"/>
        <v>3.8441134799223491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659</v>
      </c>
      <c r="E20" s="51">
        <v>28</v>
      </c>
      <c r="F20" s="3">
        <f t="shared" si="5"/>
        <v>4.2488619119878605E-2</v>
      </c>
      <c r="G20" s="2">
        <v>0.5</v>
      </c>
      <c r="H20" s="3">
        <f t="shared" si="6"/>
        <v>0.19204389574759945</v>
      </c>
      <c r="I20" s="3">
        <f t="shared" si="7"/>
        <v>0.80795610425240061</v>
      </c>
      <c r="J20" s="5">
        <f t="shared" si="14"/>
        <v>51675.279195903924</v>
      </c>
      <c r="K20" s="5">
        <f t="shared" si="8"/>
        <v>9923.9219306262676</v>
      </c>
      <c r="L20" s="5">
        <f t="shared" si="9"/>
        <v>233566.59115295394</v>
      </c>
      <c r="M20" s="5">
        <f t="shared" si="0"/>
        <v>549629.73401619308</v>
      </c>
      <c r="N20" s="33">
        <f t="shared" si="10"/>
        <v>10.6362218563448</v>
      </c>
      <c r="O20" s="4"/>
      <c r="Q20" s="27" t="s">
        <v>66</v>
      </c>
      <c r="R20" s="29">
        <f t="shared" si="1"/>
        <v>51675.279195903924</v>
      </c>
      <c r="S20" s="29">
        <f t="shared" si="2"/>
        <v>233566.59115295394</v>
      </c>
      <c r="T20" s="35">
        <f t="shared" si="3"/>
        <v>10.6362218563448</v>
      </c>
      <c r="U20" s="42">
        <v>0.7271372759570951</v>
      </c>
      <c r="V20" s="43">
        <f t="shared" si="15"/>
        <v>0.2728627240429049</v>
      </c>
      <c r="W20" s="29">
        <f t="shared" si="11"/>
        <v>169834.97484554347</v>
      </c>
      <c r="X20" s="29">
        <f t="shared" si="4"/>
        <v>380227.11439531646</v>
      </c>
      <c r="Y20" s="35">
        <f t="shared" si="12"/>
        <v>7.3580079355518109</v>
      </c>
      <c r="Z20" s="36">
        <f t="shared" si="13"/>
        <v>3.2782139207929895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371</v>
      </c>
      <c r="E21" s="51">
        <v>41</v>
      </c>
      <c r="F21" s="3">
        <f t="shared" si="5"/>
        <v>0.11051212938005391</v>
      </c>
      <c r="G21" s="2">
        <v>0.5</v>
      </c>
      <c r="H21" s="3">
        <f t="shared" si="6"/>
        <v>0.43294614572333684</v>
      </c>
      <c r="I21" s="3">
        <f t="shared" si="7"/>
        <v>0.56705385427666322</v>
      </c>
      <c r="J21" s="5">
        <f t="shared" si="14"/>
        <v>41751.357265277657</v>
      </c>
      <c r="K21" s="5">
        <f t="shared" si="8"/>
        <v>18076.08920672</v>
      </c>
      <c r="L21" s="5">
        <f t="shared" si="9"/>
        <v>163566.56330958829</v>
      </c>
      <c r="M21" s="5">
        <f>L21+M22</f>
        <v>316063.1428632391</v>
      </c>
      <c r="N21" s="33">
        <f t="shared" si="10"/>
        <v>7.5701285794148712</v>
      </c>
      <c r="O21" s="4"/>
      <c r="Q21" s="27" t="s">
        <v>68</v>
      </c>
      <c r="R21" s="29">
        <f t="shared" si="1"/>
        <v>41751.357265277657</v>
      </c>
      <c r="S21" s="29">
        <f t="shared" si="2"/>
        <v>163566.56330958829</v>
      </c>
      <c r="T21" s="35">
        <f t="shared" si="3"/>
        <v>7.5701285794148712</v>
      </c>
      <c r="U21" s="42">
        <v>0.68635947845240242</v>
      </c>
      <c r="V21" s="43">
        <f t="shared" si="15"/>
        <v>0.31364052154759758</v>
      </c>
      <c r="W21" s="29">
        <f t="shared" si="11"/>
        <v>112265.46108542089</v>
      </c>
      <c r="X21" s="29">
        <f>X22+W21</f>
        <v>210392.13954977301</v>
      </c>
      <c r="Y21" s="35">
        <f t="shared" si="12"/>
        <v>5.0391688637328391</v>
      </c>
      <c r="Z21" s="36">
        <f t="shared" si="13"/>
        <v>2.530959715682032</v>
      </c>
    </row>
    <row r="22" spans="1:26" s="2" customFormat="1" x14ac:dyDescent="0.25">
      <c r="A22" s="12">
        <v>19</v>
      </c>
      <c r="B22" s="13" t="s">
        <v>69</v>
      </c>
      <c r="C22" s="12"/>
      <c r="D22">
        <v>219</v>
      </c>
      <c r="E22" s="51">
        <v>34</v>
      </c>
      <c r="F22" s="17">
        <f t="shared" si="5"/>
        <v>0.15525114155251141</v>
      </c>
      <c r="G22" s="12"/>
      <c r="H22" s="17">
        <v>1</v>
      </c>
      <c r="I22" s="17">
        <f t="shared" si="7"/>
        <v>0</v>
      </c>
      <c r="J22" s="21">
        <f t="shared" si="14"/>
        <v>23675.26805855766</v>
      </c>
      <c r="K22" s="21">
        <f t="shared" si="8"/>
        <v>23675.26805855766</v>
      </c>
      <c r="L22" s="21">
        <f>K22/F22</f>
        <v>152496.57955365081</v>
      </c>
      <c r="M22" s="21">
        <f>L22</f>
        <v>152496.57955365081</v>
      </c>
      <c r="N22" s="34">
        <f t="shared" si="10"/>
        <v>6.4411764705882355</v>
      </c>
      <c r="O22" s="4"/>
      <c r="Q22" s="30" t="s">
        <v>69</v>
      </c>
      <c r="R22" s="31">
        <f t="shared" si="1"/>
        <v>23675.26805855766</v>
      </c>
      <c r="S22" s="31">
        <f t="shared" si="2"/>
        <v>152496.57955365081</v>
      </c>
      <c r="T22" s="38">
        <f t="shared" si="3"/>
        <v>6.4411764705882355</v>
      </c>
      <c r="U22" s="44">
        <v>0.64346806172022719</v>
      </c>
      <c r="V22" s="45">
        <f t="shared" si="15"/>
        <v>0.35653193827977281</v>
      </c>
      <c r="W22" s="31">
        <f t="shared" si="11"/>
        <v>98126.67846435211</v>
      </c>
      <c r="X22" s="31">
        <f>W22</f>
        <v>98126.67846435211</v>
      </c>
      <c r="Y22" s="38">
        <f t="shared" si="12"/>
        <v>4.1446913387273456</v>
      </c>
      <c r="Z22" s="37">
        <f t="shared" si="13"/>
        <v>2.2964851318608899</v>
      </c>
    </row>
    <row r="23" spans="1:26" s="2" customFormat="1" ht="13.2" x14ac:dyDescent="0.25">
      <c r="B23" s="2" t="s">
        <v>70</v>
      </c>
      <c r="D23" s="25">
        <f>SUM(D4:D22)</f>
        <v>62886</v>
      </c>
      <c r="E23" s="25">
        <f>SUM(E4:E22)</f>
        <v>434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118" t="s">
        <v>88</v>
      </c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Q26" s="105" t="s">
        <v>91</v>
      </c>
      <c r="R26" s="106"/>
      <c r="S26" s="106"/>
      <c r="T26" s="106"/>
      <c r="U26" s="106"/>
      <c r="V26" s="106"/>
      <c r="W26" s="106"/>
      <c r="X26" s="106"/>
      <c r="Y26" s="106"/>
      <c r="Z26" s="107"/>
    </row>
    <row r="27" spans="1:26" s="9" customFormat="1" ht="14.25" customHeight="1" x14ac:dyDescent="0.35">
      <c r="A27" s="7"/>
      <c r="B27" s="11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108" t="s">
        <v>14</v>
      </c>
      <c r="S27" s="108"/>
      <c r="T27" s="108"/>
      <c r="U27" s="109" t="s">
        <v>15</v>
      </c>
      <c r="V27" s="110" t="s">
        <v>16</v>
      </c>
      <c r="W27" s="111" t="s">
        <v>17</v>
      </c>
      <c r="X27" s="111" t="s">
        <v>18</v>
      </c>
      <c r="Y27" s="104" t="s">
        <v>19</v>
      </c>
      <c r="Z27" s="104" t="s">
        <v>20</v>
      </c>
    </row>
    <row r="28" spans="1:26" s="10" customFormat="1" ht="32.549999999999997" customHeight="1" thickBot="1" x14ac:dyDescent="0.35">
      <c r="B28" s="11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109"/>
      <c r="V28" s="110"/>
      <c r="W28" s="111"/>
      <c r="X28" s="111"/>
      <c r="Y28" s="104"/>
      <c r="Z28" s="104"/>
    </row>
    <row r="29" spans="1:26" s="2" customFormat="1" x14ac:dyDescent="0.25">
      <c r="A29" s="2">
        <v>1</v>
      </c>
      <c r="B29" s="1">
        <v>0</v>
      </c>
      <c r="C29" s="1">
        <v>1</v>
      </c>
      <c r="D29">
        <v>694</v>
      </c>
      <c r="E29" s="51">
        <v>3</v>
      </c>
      <c r="F29" s="3">
        <f>E29/D29</f>
        <v>4.3227665706051877E-3</v>
      </c>
      <c r="G29" s="2">
        <v>0.3</v>
      </c>
      <c r="H29" s="18">
        <f>C29*F29/(1+(1-G29)*C29*F29)</f>
        <v>4.3097256141359005E-3</v>
      </c>
      <c r="I29" s="18">
        <f>1-H29</f>
        <v>0.9956902743858641</v>
      </c>
      <c r="J29" s="19">
        <v>100000</v>
      </c>
      <c r="K29" s="20">
        <f>J29*H29</f>
        <v>430.97256141359003</v>
      </c>
      <c r="L29" s="20">
        <f>C29*(J30+G29*K29)</f>
        <v>99698.3192070105</v>
      </c>
      <c r="M29" s="5">
        <f t="shared" ref="M29:M45" si="16">L29+M30</f>
        <v>7960232.4774261443</v>
      </c>
      <c r="N29" s="32">
        <f>M29/J29</f>
        <v>79.602324774261447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99698.3192070105</v>
      </c>
      <c r="T29" s="35">
        <f t="shared" ref="T29:T47" si="19">N29</f>
        <v>79.602324774261447</v>
      </c>
      <c r="U29" s="42">
        <v>0.95864674002964168</v>
      </c>
      <c r="V29" s="43">
        <f>1-U29</f>
        <v>4.1353259970358325E-2</v>
      </c>
      <c r="W29" s="29">
        <f>S29*U29</f>
        <v>95575.468694235227</v>
      </c>
      <c r="X29" s="29">
        <f t="shared" ref="X29:X45" si="20">X30+W29</f>
        <v>7030564.1808676207</v>
      </c>
      <c r="Y29" s="40">
        <f>X29/R29</f>
        <v>70.305641808676214</v>
      </c>
      <c r="Z29" s="36">
        <f>T29-Y29</f>
        <v>9.2966829655852337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3198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99569.027438586418</v>
      </c>
      <c r="K30" s="5">
        <f t="shared" ref="K30:K47" si="24">J30*H30</f>
        <v>0</v>
      </c>
      <c r="L30" s="5">
        <f t="shared" ref="L30:L46" si="25">C30*(J31+G30*K30)</f>
        <v>398276.10975434567</v>
      </c>
      <c r="M30" s="5">
        <f t="shared" si="16"/>
        <v>7860534.1582191335</v>
      </c>
      <c r="N30" s="33">
        <f t="shared" ref="N30:N47" si="26">M30/J30</f>
        <v>78.945575350401654</v>
      </c>
      <c r="O30" s="4"/>
      <c r="Q30" s="27" t="s">
        <v>36</v>
      </c>
      <c r="R30" s="29">
        <f t="shared" si="17"/>
        <v>99569.027438586418</v>
      </c>
      <c r="S30" s="29">
        <f t="shared" si="18"/>
        <v>398276.10975434567</v>
      </c>
      <c r="T30" s="35">
        <f t="shared" si="19"/>
        <v>78.945575350401654</v>
      </c>
      <c r="U30" s="42">
        <v>0.95864674002964168</v>
      </c>
      <c r="V30" s="43">
        <f>1-U30</f>
        <v>4.1353259970358325E-2</v>
      </c>
      <c r="W30" s="29">
        <f t="shared" ref="W30:W47" si="27">S30*U30</f>
        <v>381806.09424769128</v>
      </c>
      <c r="X30" s="29">
        <f t="shared" si="20"/>
        <v>6934988.7121733855</v>
      </c>
      <c r="Y30" s="35">
        <f t="shared" ref="Y30:Y47" si="28">X30/R30</f>
        <v>69.650059768343581</v>
      </c>
      <c r="Z30" s="36">
        <f t="shared" ref="Z30:Z47" si="29">T30-Y30</f>
        <v>9.2955155820580728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4112</v>
      </c>
      <c r="E31" s="51">
        <v>1</v>
      </c>
      <c r="F31" s="3">
        <f t="shared" si="21"/>
        <v>2.4319066147859923E-4</v>
      </c>
      <c r="G31" s="2">
        <v>0.5</v>
      </c>
      <c r="H31" s="3">
        <f t="shared" si="22"/>
        <v>1.2152144853566653E-3</v>
      </c>
      <c r="I31" s="3">
        <f t="shared" si="23"/>
        <v>0.99878478551464334</v>
      </c>
      <c r="J31" s="5">
        <f t="shared" ref="J31:J47" si="30">I30*J30</f>
        <v>99569.027438586418</v>
      </c>
      <c r="K31" s="5">
        <f t="shared" si="24"/>
        <v>120.99772443624548</v>
      </c>
      <c r="L31" s="5">
        <f t="shared" si="25"/>
        <v>497542.64288184152</v>
      </c>
      <c r="M31" s="5">
        <f t="shared" si="16"/>
        <v>7462258.0484647881</v>
      </c>
      <c r="N31" s="33">
        <f t="shared" si="26"/>
        <v>74.945575350401654</v>
      </c>
      <c r="O31" s="4"/>
      <c r="Q31" s="27" t="s">
        <v>38</v>
      </c>
      <c r="R31" s="29">
        <f t="shared" si="17"/>
        <v>99569.027438586418</v>
      </c>
      <c r="S31" s="29">
        <f t="shared" si="18"/>
        <v>497542.64288184152</v>
      </c>
      <c r="T31" s="35">
        <f t="shared" si="19"/>
        <v>74.945575350401654</v>
      </c>
      <c r="U31" s="42">
        <v>0.95864674002964168</v>
      </c>
      <c r="V31" s="43">
        <f>1-U31</f>
        <v>4.1353259970358325E-2</v>
      </c>
      <c r="W31" s="29">
        <f t="shared" si="27"/>
        <v>476967.63262440957</v>
      </c>
      <c r="X31" s="29">
        <f t="shared" si="20"/>
        <v>6553182.6179256942</v>
      </c>
      <c r="Y31" s="35">
        <f t="shared" si="28"/>
        <v>65.81547280822501</v>
      </c>
      <c r="Z31" s="36">
        <f t="shared" si="29"/>
        <v>9.130102542176644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4175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99448.02971415018</v>
      </c>
      <c r="K32" s="5">
        <f t="shared" si="24"/>
        <v>0</v>
      </c>
      <c r="L32" s="5">
        <f t="shared" si="25"/>
        <v>497240.1485707509</v>
      </c>
      <c r="M32" s="5">
        <f t="shared" si="16"/>
        <v>6964715.4055829467</v>
      </c>
      <c r="N32" s="33">
        <f t="shared" si="26"/>
        <v>70.033719376865207</v>
      </c>
      <c r="O32" s="4"/>
      <c r="Q32" s="27" t="s">
        <v>40</v>
      </c>
      <c r="R32" s="29">
        <f t="shared" si="17"/>
        <v>99448.02971415018</v>
      </c>
      <c r="S32" s="29">
        <f t="shared" si="18"/>
        <v>497240.1485707509</v>
      </c>
      <c r="T32" s="35">
        <f t="shared" si="19"/>
        <v>70.033719376865207</v>
      </c>
      <c r="U32" s="42">
        <v>0.95864674002964168</v>
      </c>
      <c r="V32" s="43">
        <f>1-U32</f>
        <v>4.1353259970358325E-2</v>
      </c>
      <c r="W32" s="29">
        <f t="shared" si="27"/>
        <v>476677.64743920503</v>
      </c>
      <c r="X32" s="29">
        <f t="shared" si="20"/>
        <v>6076214.9853012851</v>
      </c>
      <c r="Y32" s="35">
        <f t="shared" si="28"/>
        <v>61.099400387986947</v>
      </c>
      <c r="Z32" s="36">
        <f t="shared" si="29"/>
        <v>8.9343189888782604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4665</v>
      </c>
      <c r="E33" s="51">
        <v>4</v>
      </c>
      <c r="F33" s="3">
        <f t="shared" si="21"/>
        <v>8.5744908896034293E-4</v>
      </c>
      <c r="G33" s="2">
        <v>0.5</v>
      </c>
      <c r="H33" s="3">
        <f t="shared" si="22"/>
        <v>4.2780748663101605E-3</v>
      </c>
      <c r="I33" s="3">
        <f t="shared" si="23"/>
        <v>0.99572192513368984</v>
      </c>
      <c r="J33" s="5">
        <f t="shared" si="30"/>
        <v>99448.02971415018</v>
      </c>
      <c r="K33" s="5">
        <f t="shared" si="24"/>
        <v>425.44611642417192</v>
      </c>
      <c r="L33" s="5">
        <f t="shared" si="25"/>
        <v>496176.53327969048</v>
      </c>
      <c r="M33" s="5">
        <f t="shared" si="16"/>
        <v>6467475.2570121959</v>
      </c>
      <c r="N33" s="33">
        <f t="shared" si="26"/>
        <v>65.033719376865207</v>
      </c>
      <c r="O33" s="4"/>
      <c r="Q33" s="27" t="s">
        <v>42</v>
      </c>
      <c r="R33" s="29">
        <f t="shared" si="17"/>
        <v>99448.02971415018</v>
      </c>
      <c r="S33" s="29">
        <f t="shared" si="18"/>
        <v>496176.53327969048</v>
      </c>
      <c r="T33" s="35">
        <f t="shared" si="19"/>
        <v>65.033719376865207</v>
      </c>
      <c r="U33" s="42">
        <v>0.95864674002964168</v>
      </c>
      <c r="V33" s="43">
        <f>1-U33</f>
        <v>4.1353259970358325E-2</v>
      </c>
      <c r="W33" s="29">
        <f t="shared" si="27"/>
        <v>475658.01610778429</v>
      </c>
      <c r="X33" s="29">
        <f t="shared" si="20"/>
        <v>5599537.33786208</v>
      </c>
      <c r="Y33" s="35">
        <f t="shared" si="28"/>
        <v>56.30616668783874</v>
      </c>
      <c r="Z33" s="36">
        <f t="shared" si="29"/>
        <v>8.7275526890264672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4941</v>
      </c>
      <c r="E34" s="51">
        <v>3</v>
      </c>
      <c r="F34" s="3">
        <f t="shared" si="21"/>
        <v>6.0716454159077113E-4</v>
      </c>
      <c r="G34" s="2">
        <v>0.5</v>
      </c>
      <c r="H34" s="3">
        <f t="shared" si="22"/>
        <v>3.031221582297666E-3</v>
      </c>
      <c r="I34" s="3">
        <f t="shared" si="23"/>
        <v>0.99696877841770237</v>
      </c>
      <c r="J34" s="5">
        <f t="shared" si="30"/>
        <v>99022.583597726014</v>
      </c>
      <c r="K34" s="5">
        <f t="shared" si="24"/>
        <v>300.15939253630194</v>
      </c>
      <c r="L34" s="5">
        <f t="shared" si="25"/>
        <v>494362.51950728934</v>
      </c>
      <c r="M34" s="5">
        <f t="shared" si="16"/>
        <v>5971298.723732505</v>
      </c>
      <c r="N34" s="33">
        <f t="shared" si="26"/>
        <v>60.302392714682028</v>
      </c>
      <c r="O34" s="4"/>
      <c r="Q34" s="27" t="s">
        <v>44</v>
      </c>
      <c r="R34" s="29">
        <f t="shared" si="17"/>
        <v>99022.583597726014</v>
      </c>
      <c r="S34" s="29">
        <f t="shared" si="18"/>
        <v>494362.51950728934</v>
      </c>
      <c r="T34" s="35">
        <f t="shared" si="19"/>
        <v>60.302392714682028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479126.37406322657</v>
      </c>
      <c r="X34" s="29">
        <f t="shared" si="20"/>
        <v>5123879.3217542954</v>
      </c>
      <c r="Y34" s="35">
        <f t="shared" si="28"/>
        <v>51.744552965511211</v>
      </c>
      <c r="Z34" s="36">
        <f t="shared" si="29"/>
        <v>8.5578397491708174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4636</v>
      </c>
      <c r="E35" s="51">
        <v>4</v>
      </c>
      <c r="F35" s="3">
        <f t="shared" si="21"/>
        <v>8.6281276962899055E-4</v>
      </c>
      <c r="G35" s="2">
        <v>0.5</v>
      </c>
      <c r="H35" s="3">
        <f t="shared" si="22"/>
        <v>4.3047783039173483E-3</v>
      </c>
      <c r="I35" s="3">
        <f t="shared" si="23"/>
        <v>0.9956952216960826</v>
      </c>
      <c r="J35" s="5">
        <f t="shared" si="30"/>
        <v>98722.424205189716</v>
      </c>
      <c r="K35" s="5">
        <f t="shared" si="24"/>
        <v>424.97814982862553</v>
      </c>
      <c r="L35" s="5">
        <f t="shared" si="25"/>
        <v>492549.67565137695</v>
      </c>
      <c r="M35" s="5">
        <f t="shared" si="16"/>
        <v>5476936.2042252161</v>
      </c>
      <c r="N35" s="33">
        <f t="shared" si="26"/>
        <v>55.478137295754337</v>
      </c>
      <c r="O35" s="4"/>
      <c r="Q35" s="27" t="s">
        <v>46</v>
      </c>
      <c r="R35" s="29">
        <f t="shared" si="17"/>
        <v>98722.424205189716</v>
      </c>
      <c r="S35" s="29">
        <f t="shared" si="18"/>
        <v>492549.67565137695</v>
      </c>
      <c r="T35" s="35">
        <f t="shared" si="19"/>
        <v>55.478137295754337</v>
      </c>
      <c r="U35" s="42">
        <v>0.96192878092594225</v>
      </c>
      <c r="V35" s="43">
        <f t="shared" si="31"/>
        <v>3.8071219074057749E-2</v>
      </c>
      <c r="W35" s="29">
        <f t="shared" si="27"/>
        <v>473797.70904479729</v>
      </c>
      <c r="X35" s="29">
        <f t="shared" si="20"/>
        <v>4644752.947691069</v>
      </c>
      <c r="Y35" s="35">
        <f t="shared" si="28"/>
        <v>47.048611144689659</v>
      </c>
      <c r="Z35" s="36">
        <f t="shared" si="29"/>
        <v>8.4295261510646782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5085</v>
      </c>
      <c r="E36" s="51">
        <v>7</v>
      </c>
      <c r="F36" s="3">
        <f t="shared" si="21"/>
        <v>1.3765978367748278E-3</v>
      </c>
      <c r="G36" s="2">
        <v>0.5</v>
      </c>
      <c r="H36" s="3">
        <f t="shared" si="22"/>
        <v>6.8593826555609994E-3</v>
      </c>
      <c r="I36" s="3">
        <f t="shared" si="23"/>
        <v>0.99314061734443904</v>
      </c>
      <c r="J36" s="5">
        <f t="shared" si="30"/>
        <v>98297.446055361084</v>
      </c>
      <c r="K36" s="5">
        <f t="shared" si="24"/>
        <v>674.2597965580868</v>
      </c>
      <c r="L36" s="5">
        <f t="shared" si="25"/>
        <v>489801.58078541025</v>
      </c>
      <c r="M36" s="5">
        <f t="shared" si="16"/>
        <v>4984386.528573839</v>
      </c>
      <c r="N36" s="33">
        <f t="shared" si="26"/>
        <v>50.707182420249602</v>
      </c>
      <c r="O36" s="4"/>
      <c r="Q36" s="27" t="s">
        <v>48</v>
      </c>
      <c r="R36" s="29">
        <f t="shared" si="17"/>
        <v>98297.446055361084</v>
      </c>
      <c r="S36" s="29">
        <f t="shared" si="18"/>
        <v>489801.58078541025</v>
      </c>
      <c r="T36" s="35">
        <f t="shared" si="19"/>
        <v>50.707182420249602</v>
      </c>
      <c r="U36" s="42">
        <v>0.95558309086652893</v>
      </c>
      <c r="V36" s="43">
        <f t="shared" si="31"/>
        <v>4.4416909133471072E-2</v>
      </c>
      <c r="W36" s="29">
        <f t="shared" si="27"/>
        <v>468046.10847823421</v>
      </c>
      <c r="X36" s="29">
        <f t="shared" si="20"/>
        <v>4170955.2386462721</v>
      </c>
      <c r="Y36" s="35">
        <f t="shared" si="28"/>
        <v>42.431979731164041</v>
      </c>
      <c r="Z36" s="36">
        <f t="shared" si="29"/>
        <v>8.2752026890855603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5481</v>
      </c>
      <c r="E37" s="51">
        <v>4</v>
      </c>
      <c r="F37" s="3">
        <f t="shared" si="21"/>
        <v>7.2979383324210906E-4</v>
      </c>
      <c r="G37" s="2">
        <v>0.5</v>
      </c>
      <c r="H37" s="3">
        <f t="shared" si="22"/>
        <v>3.64232380258605E-3</v>
      </c>
      <c r="I37" s="3">
        <f t="shared" si="23"/>
        <v>0.996357676197414</v>
      </c>
      <c r="J37" s="5">
        <f t="shared" si="30"/>
        <v>97623.186258803005</v>
      </c>
      <c r="K37" s="5">
        <f t="shared" si="24"/>
        <v>355.57525499472956</v>
      </c>
      <c r="L37" s="5">
        <f t="shared" si="25"/>
        <v>487226.99315652827</v>
      </c>
      <c r="M37" s="5">
        <f t="shared" si="16"/>
        <v>4494584.9477884285</v>
      </c>
      <c r="N37" s="33">
        <f t="shared" si="26"/>
        <v>46.040137799570509</v>
      </c>
      <c r="O37" s="4"/>
      <c r="Q37" s="27" t="s">
        <v>50</v>
      </c>
      <c r="R37" s="29">
        <f t="shared" si="17"/>
        <v>97623.186258803005</v>
      </c>
      <c r="S37" s="29">
        <f t="shared" si="18"/>
        <v>487226.99315652827</v>
      </c>
      <c r="T37" s="35">
        <f t="shared" si="19"/>
        <v>46.040137799570509</v>
      </c>
      <c r="U37" s="42">
        <v>0.95343645724036619</v>
      </c>
      <c r="V37" s="43">
        <f t="shared" si="31"/>
        <v>4.6563542759633814E-2</v>
      </c>
      <c r="W37" s="29">
        <f t="shared" si="27"/>
        <v>464539.97822703648</v>
      </c>
      <c r="X37" s="29">
        <f t="shared" si="20"/>
        <v>3702909.130168038</v>
      </c>
      <c r="Y37" s="35">
        <f t="shared" si="28"/>
        <v>37.930631769705577</v>
      </c>
      <c r="Z37" s="36">
        <f t="shared" si="29"/>
        <v>8.1095060298649315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5714</v>
      </c>
      <c r="E38" s="51">
        <v>12</v>
      </c>
      <c r="F38" s="3">
        <f t="shared" si="21"/>
        <v>2.1001050052502626E-3</v>
      </c>
      <c r="G38" s="2">
        <v>0.5</v>
      </c>
      <c r="H38" s="3">
        <f t="shared" si="22"/>
        <v>1.0445682451253484E-2</v>
      </c>
      <c r="I38" s="3">
        <f t="shared" si="23"/>
        <v>0.98955431754874656</v>
      </c>
      <c r="J38" s="5">
        <f t="shared" si="30"/>
        <v>97267.611003808284</v>
      </c>
      <c r="K38" s="5">
        <f t="shared" si="24"/>
        <v>1016.0265773378304</v>
      </c>
      <c r="L38" s="5">
        <f t="shared" si="25"/>
        <v>483797.98857569689</v>
      </c>
      <c r="M38" s="5">
        <f t="shared" si="16"/>
        <v>4007357.9546318999</v>
      </c>
      <c r="N38" s="33">
        <f t="shared" si="26"/>
        <v>41.199304817664341</v>
      </c>
      <c r="O38" s="4"/>
      <c r="Q38" s="27" t="s">
        <v>52</v>
      </c>
      <c r="R38" s="29">
        <f t="shared" si="17"/>
        <v>97267.611003808284</v>
      </c>
      <c r="S38" s="29">
        <f t="shared" si="18"/>
        <v>483797.98857569689</v>
      </c>
      <c r="T38" s="35">
        <f t="shared" si="19"/>
        <v>41.199304817664341</v>
      </c>
      <c r="U38" s="42">
        <v>0.93748024841036759</v>
      </c>
      <c r="V38" s="43">
        <f t="shared" si="31"/>
        <v>6.2519751589632411E-2</v>
      </c>
      <c r="W38" s="29">
        <f t="shared" si="27"/>
        <v>453551.05851038051</v>
      </c>
      <c r="X38" s="29">
        <f t="shared" si="20"/>
        <v>3238369.1519410014</v>
      </c>
      <c r="Y38" s="35">
        <f t="shared" si="28"/>
        <v>33.293396625257003</v>
      </c>
      <c r="Z38" s="36">
        <f t="shared" si="29"/>
        <v>7.9059081924073382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5102</v>
      </c>
      <c r="E39" s="51">
        <v>13</v>
      </c>
      <c r="F39" s="3">
        <f t="shared" si="21"/>
        <v>2.5480203841630731E-3</v>
      </c>
      <c r="G39" s="2">
        <v>0.5</v>
      </c>
      <c r="H39" s="3">
        <f t="shared" si="22"/>
        <v>1.2659460512221247E-2</v>
      </c>
      <c r="I39" s="3">
        <f t="shared" si="23"/>
        <v>0.98734053948777878</v>
      </c>
      <c r="J39" s="5">
        <f t="shared" si="30"/>
        <v>96251.584426470465</v>
      </c>
      <c r="K39" s="5">
        <f t="shared" si="24"/>
        <v>1218.4931322856323</v>
      </c>
      <c r="L39" s="5">
        <f t="shared" si="25"/>
        <v>478211.68930163828</v>
      </c>
      <c r="M39" s="5">
        <f t="shared" si="16"/>
        <v>3523559.966056203</v>
      </c>
      <c r="N39" s="33">
        <f t="shared" si="26"/>
        <v>36.607812609546791</v>
      </c>
      <c r="O39" s="4"/>
      <c r="Q39" s="27" t="s">
        <v>54</v>
      </c>
      <c r="R39" s="29">
        <f t="shared" si="17"/>
        <v>96251.584426470465</v>
      </c>
      <c r="S39" s="29">
        <f t="shared" si="18"/>
        <v>478211.68930163828</v>
      </c>
      <c r="T39" s="35">
        <f t="shared" si="19"/>
        <v>36.607812609546791</v>
      </c>
      <c r="U39" s="42">
        <v>0.91788799906018037</v>
      </c>
      <c r="V39" s="43">
        <f t="shared" si="31"/>
        <v>8.2112000939819629E-2</v>
      </c>
      <c r="W39" s="29">
        <f t="shared" si="27"/>
        <v>438944.77062026941</v>
      </c>
      <c r="X39" s="29">
        <f t="shared" si="20"/>
        <v>2784818.0934306211</v>
      </c>
      <c r="Y39" s="35">
        <f t="shared" si="28"/>
        <v>28.932698718928922</v>
      </c>
      <c r="Z39" s="36">
        <f t="shared" si="29"/>
        <v>7.6751138906178689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4125</v>
      </c>
      <c r="E40" s="51">
        <v>8</v>
      </c>
      <c r="F40" s="3">
        <f t="shared" si="21"/>
        <v>1.9393939393939393E-3</v>
      </c>
      <c r="G40" s="2">
        <v>0.5</v>
      </c>
      <c r="H40" s="3">
        <f t="shared" si="22"/>
        <v>9.6501809408926411E-3</v>
      </c>
      <c r="I40" s="3">
        <f t="shared" si="23"/>
        <v>0.99034981905910735</v>
      </c>
      <c r="J40" s="5">
        <f t="shared" si="30"/>
        <v>95033.091294184836</v>
      </c>
      <c r="K40" s="5">
        <f t="shared" si="24"/>
        <v>917.08652636125294</v>
      </c>
      <c r="L40" s="5">
        <f t="shared" si="25"/>
        <v>472872.74015502108</v>
      </c>
      <c r="M40" s="5">
        <f t="shared" si="16"/>
        <v>3045348.2767545646</v>
      </c>
      <c r="N40" s="33">
        <f t="shared" si="26"/>
        <v>32.045135386866157</v>
      </c>
      <c r="O40" s="4"/>
      <c r="Q40" s="27" t="s">
        <v>56</v>
      </c>
      <c r="R40" s="29">
        <f t="shared" si="17"/>
        <v>95033.091294184836</v>
      </c>
      <c r="S40" s="29">
        <f t="shared" si="18"/>
        <v>472872.74015502108</v>
      </c>
      <c r="T40" s="35">
        <f t="shared" si="19"/>
        <v>32.045135386866157</v>
      </c>
      <c r="U40" s="42">
        <v>0.89571782863194893</v>
      </c>
      <c r="V40" s="43">
        <f t="shared" si="31"/>
        <v>0.10428217136805107</v>
      </c>
      <c r="W40" s="29">
        <f t="shared" si="27"/>
        <v>423560.54403089528</v>
      </c>
      <c r="X40" s="29">
        <f t="shared" si="20"/>
        <v>2345873.3228103518</v>
      </c>
      <c r="Y40" s="35">
        <f t="shared" si="28"/>
        <v>24.684804954396952</v>
      </c>
      <c r="Z40" s="36">
        <f t="shared" si="29"/>
        <v>7.3603304324692047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3253</v>
      </c>
      <c r="E41" s="51">
        <v>23</v>
      </c>
      <c r="F41" s="3">
        <f t="shared" si="21"/>
        <v>7.0703965570242857E-3</v>
      </c>
      <c r="G41" s="2">
        <v>0.5</v>
      </c>
      <c r="H41" s="3">
        <f t="shared" si="22"/>
        <v>3.4737954991693097E-2</v>
      </c>
      <c r="I41" s="3">
        <f t="shared" si="23"/>
        <v>0.96526204500830692</v>
      </c>
      <c r="J41" s="5">
        <f t="shared" si="30"/>
        <v>94116.004767823586</v>
      </c>
      <c r="K41" s="5">
        <f t="shared" si="24"/>
        <v>3269.3975376226285</v>
      </c>
      <c r="L41" s="5">
        <f t="shared" si="25"/>
        <v>462406.52999506134</v>
      </c>
      <c r="M41" s="5">
        <f t="shared" si="16"/>
        <v>2572475.5365995434</v>
      </c>
      <c r="N41" s="33">
        <f t="shared" si="26"/>
        <v>27.333029519746702</v>
      </c>
      <c r="O41" s="4"/>
      <c r="Q41" s="27" t="s">
        <v>58</v>
      </c>
      <c r="R41" s="29">
        <f t="shared" si="17"/>
        <v>94116.004767823586</v>
      </c>
      <c r="S41" s="29">
        <f t="shared" si="18"/>
        <v>462406.52999506134</v>
      </c>
      <c r="T41" s="35">
        <f t="shared" si="19"/>
        <v>27.333029519746702</v>
      </c>
      <c r="U41" s="42">
        <v>0.86473435856680392</v>
      </c>
      <c r="V41" s="43">
        <f t="shared" si="31"/>
        <v>0.13526564143319608</v>
      </c>
      <c r="W41" s="29">
        <f t="shared" si="27"/>
        <v>399858.81411238096</v>
      </c>
      <c r="X41" s="29">
        <f t="shared" si="20"/>
        <v>1922312.7787794564</v>
      </c>
      <c r="Y41" s="35">
        <f t="shared" si="28"/>
        <v>20.424929676112402</v>
      </c>
      <c r="Z41" s="36">
        <f t="shared" si="29"/>
        <v>6.9080998436343002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2527</v>
      </c>
      <c r="E42" s="51">
        <v>23</v>
      </c>
      <c r="F42" s="3">
        <f t="shared" si="21"/>
        <v>9.1017016224772453E-3</v>
      </c>
      <c r="G42" s="2">
        <v>0.5</v>
      </c>
      <c r="H42" s="3">
        <f t="shared" si="22"/>
        <v>4.4496034049139099E-2</v>
      </c>
      <c r="I42" s="3">
        <f t="shared" si="23"/>
        <v>0.95550396595086085</v>
      </c>
      <c r="J42" s="5">
        <f t="shared" si="30"/>
        <v>90846.607230200956</v>
      </c>
      <c r="K42" s="5">
        <f t="shared" si="24"/>
        <v>4042.3137285637881</v>
      </c>
      <c r="L42" s="5">
        <f t="shared" si="25"/>
        <v>444127.25182959525</v>
      </c>
      <c r="M42" s="5">
        <f t="shared" si="16"/>
        <v>2110069.006604482</v>
      </c>
      <c r="N42" s="33">
        <f t="shared" si="26"/>
        <v>23.226723274955862</v>
      </c>
      <c r="O42" s="4"/>
      <c r="Q42" s="27" t="s">
        <v>60</v>
      </c>
      <c r="R42" s="29">
        <f t="shared" si="17"/>
        <v>90846.607230200956</v>
      </c>
      <c r="S42" s="29">
        <f t="shared" si="18"/>
        <v>444127.25182959525</v>
      </c>
      <c r="T42" s="35">
        <f t="shared" si="19"/>
        <v>23.226723274955862</v>
      </c>
      <c r="U42" s="42">
        <v>0.81758889711164551</v>
      </c>
      <c r="V42" s="43">
        <f t="shared" si="31"/>
        <v>0.18241110288835449</v>
      </c>
      <c r="W42" s="29">
        <f t="shared" si="27"/>
        <v>363113.51000058482</v>
      </c>
      <c r="X42" s="29">
        <f t="shared" si="20"/>
        <v>1522453.9646670753</v>
      </c>
      <c r="Y42" s="35">
        <f t="shared" si="28"/>
        <v>16.758512079699905</v>
      </c>
      <c r="Z42" s="36">
        <f t="shared" si="29"/>
        <v>6.4682111952559573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1899</v>
      </c>
      <c r="E43" s="51">
        <v>36</v>
      </c>
      <c r="F43" s="3">
        <f t="shared" si="21"/>
        <v>1.8957345971563982E-2</v>
      </c>
      <c r="G43" s="2">
        <v>0.5</v>
      </c>
      <c r="H43" s="3">
        <f t="shared" si="22"/>
        <v>9.0497737556561084E-2</v>
      </c>
      <c r="I43" s="3">
        <f t="shared" si="23"/>
        <v>0.9095022624434389</v>
      </c>
      <c r="J43" s="5">
        <f t="shared" si="30"/>
        <v>86804.293501637163</v>
      </c>
      <c r="K43" s="5">
        <f t="shared" si="24"/>
        <v>7855.5921720938604</v>
      </c>
      <c r="L43" s="5">
        <f t="shared" si="25"/>
        <v>414382.48707795114</v>
      </c>
      <c r="M43" s="5">
        <f t="shared" si="16"/>
        <v>1665941.7547748869</v>
      </c>
      <c r="N43" s="33">
        <f t="shared" si="26"/>
        <v>19.19192804378353</v>
      </c>
      <c r="O43" s="4"/>
      <c r="Q43" s="27" t="s">
        <v>62</v>
      </c>
      <c r="R43" s="29">
        <f t="shared" si="17"/>
        <v>86804.293501637163</v>
      </c>
      <c r="S43" s="29">
        <f t="shared" si="18"/>
        <v>414382.48707795114</v>
      </c>
      <c r="T43" s="35">
        <f t="shared" si="19"/>
        <v>19.19192804378353</v>
      </c>
      <c r="U43" s="42">
        <v>0.77888026534586052</v>
      </c>
      <c r="V43" s="43">
        <f t="shared" si="31"/>
        <v>0.22111973465413948</v>
      </c>
      <c r="W43" s="29">
        <f t="shared" si="27"/>
        <v>322754.34148995223</v>
      </c>
      <c r="X43" s="29">
        <f t="shared" si="20"/>
        <v>1159340.4546664904</v>
      </c>
      <c r="Y43" s="35">
        <f t="shared" si="28"/>
        <v>13.355796215824565</v>
      </c>
      <c r="Z43" s="36">
        <f t="shared" si="29"/>
        <v>5.8361318279589653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1274</v>
      </c>
      <c r="E44" s="51">
        <v>38</v>
      </c>
      <c r="F44" s="3">
        <f t="shared" si="21"/>
        <v>2.9827315541601257E-2</v>
      </c>
      <c r="G44" s="2">
        <v>0.5</v>
      </c>
      <c r="H44" s="3">
        <f t="shared" si="22"/>
        <v>0.1387874360847334</v>
      </c>
      <c r="I44" s="3">
        <f t="shared" si="23"/>
        <v>0.86121256391526657</v>
      </c>
      <c r="J44" s="5">
        <f t="shared" si="30"/>
        <v>78948.701329543299</v>
      </c>
      <c r="K44" s="5">
        <f t="shared" si="24"/>
        <v>10957.087839746697</v>
      </c>
      <c r="L44" s="5">
        <f t="shared" si="25"/>
        <v>367350.78704834974</v>
      </c>
      <c r="M44" s="5">
        <f t="shared" si="16"/>
        <v>1251559.2676969357</v>
      </c>
      <c r="N44" s="33">
        <f t="shared" si="26"/>
        <v>15.852816406349058</v>
      </c>
      <c r="O44" s="4"/>
      <c r="Q44" s="27" t="s">
        <v>64</v>
      </c>
      <c r="R44" s="29">
        <f t="shared" si="17"/>
        <v>78948.701329543299</v>
      </c>
      <c r="S44" s="29">
        <f t="shared" si="18"/>
        <v>367350.78704834974</v>
      </c>
      <c r="T44" s="35">
        <f t="shared" si="19"/>
        <v>15.852816406349058</v>
      </c>
      <c r="U44" s="42">
        <v>0.71980976748499381</v>
      </c>
      <c r="V44" s="43">
        <f t="shared" si="31"/>
        <v>0.28019023251500619</v>
      </c>
      <c r="W44" s="29">
        <f t="shared" si="27"/>
        <v>264422.6846107021</v>
      </c>
      <c r="X44" s="29">
        <f t="shared" si="20"/>
        <v>836586.11317653814</v>
      </c>
      <c r="Y44" s="35">
        <f t="shared" si="28"/>
        <v>10.596578526155948</v>
      </c>
      <c r="Z44" s="36">
        <f t="shared" si="29"/>
        <v>5.25623788019311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847</v>
      </c>
      <c r="E45" s="51">
        <v>47</v>
      </c>
      <c r="F45" s="3">
        <f t="shared" si="21"/>
        <v>5.5489964580873671E-2</v>
      </c>
      <c r="G45" s="2">
        <v>0.5</v>
      </c>
      <c r="H45" s="3">
        <f t="shared" si="22"/>
        <v>0.24364955935717988</v>
      </c>
      <c r="I45" s="3">
        <f t="shared" si="23"/>
        <v>0.75635044064282009</v>
      </c>
      <c r="J45" s="5">
        <f t="shared" si="30"/>
        <v>67991.613489796597</v>
      </c>
      <c r="K45" s="5">
        <f t="shared" si="24"/>
        <v>16566.126666772627</v>
      </c>
      <c r="L45" s="5">
        <f t="shared" si="25"/>
        <v>298542.75078205141</v>
      </c>
      <c r="M45" s="5">
        <f t="shared" si="16"/>
        <v>884208.48064858606</v>
      </c>
      <c r="N45" s="33">
        <f t="shared" si="26"/>
        <v>13.004669771239918</v>
      </c>
      <c r="O45" s="4"/>
      <c r="Q45" s="27" t="s">
        <v>66</v>
      </c>
      <c r="R45" s="29">
        <f t="shared" si="17"/>
        <v>67991.613489796597</v>
      </c>
      <c r="S45" s="29">
        <f t="shared" si="18"/>
        <v>298542.75078205141</v>
      </c>
      <c r="T45" s="35">
        <f t="shared" si="19"/>
        <v>13.004669771239918</v>
      </c>
      <c r="U45" s="42">
        <v>0.68480776711742686</v>
      </c>
      <c r="V45" s="43">
        <f t="shared" si="31"/>
        <v>0.31519223288257314</v>
      </c>
      <c r="W45" s="29">
        <f t="shared" si="27"/>
        <v>204444.39455215106</v>
      </c>
      <c r="X45" s="29">
        <f t="shared" si="20"/>
        <v>572163.42856583605</v>
      </c>
      <c r="Y45" s="35">
        <f t="shared" si="28"/>
        <v>8.4152059231790375</v>
      </c>
      <c r="Z45" s="36">
        <f t="shared" si="29"/>
        <v>4.5894638480608805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538</v>
      </c>
      <c r="E46" s="51">
        <v>28</v>
      </c>
      <c r="F46" s="3">
        <f t="shared" si="21"/>
        <v>5.204460966542751E-2</v>
      </c>
      <c r="G46" s="2">
        <v>0.5</v>
      </c>
      <c r="H46" s="3">
        <f t="shared" si="22"/>
        <v>0.23026315789473684</v>
      </c>
      <c r="I46" s="3">
        <f t="shared" si="23"/>
        <v>0.76973684210526316</v>
      </c>
      <c r="J46" s="5">
        <f t="shared" si="30"/>
        <v>51425.486823023966</v>
      </c>
      <c r="K46" s="5">
        <f t="shared" si="24"/>
        <v>11841.394992143676</v>
      </c>
      <c r="L46" s="5">
        <f t="shared" si="25"/>
        <v>227523.94663476062</v>
      </c>
      <c r="M46" s="5">
        <f>L46+M47</f>
        <v>585665.7298665347</v>
      </c>
      <c r="N46" s="33">
        <f t="shared" si="26"/>
        <v>11.388627819548873</v>
      </c>
      <c r="O46" s="4"/>
      <c r="Q46" s="27" t="s">
        <v>68</v>
      </c>
      <c r="R46" s="29">
        <f t="shared" si="17"/>
        <v>51425.486823023966</v>
      </c>
      <c r="S46" s="29">
        <f t="shared" si="18"/>
        <v>227523.94663476062</v>
      </c>
      <c r="T46" s="35">
        <f t="shared" si="19"/>
        <v>11.388627819548873</v>
      </c>
      <c r="U46" s="42">
        <v>0.65629805890441617</v>
      </c>
      <c r="V46" s="43">
        <f t="shared" si="31"/>
        <v>0.34370194109558383</v>
      </c>
      <c r="W46" s="29">
        <f t="shared" si="27"/>
        <v>149323.52453066537</v>
      </c>
      <c r="X46" s="29">
        <f>X47+W46</f>
        <v>367719.03401368496</v>
      </c>
      <c r="Y46" s="35">
        <f t="shared" si="28"/>
        <v>7.1505212051595315</v>
      </c>
      <c r="Z46" s="36">
        <f t="shared" si="29"/>
        <v>4.2381066143893413</v>
      </c>
    </row>
    <row r="47" spans="1:26" s="2" customFormat="1" x14ac:dyDescent="0.25">
      <c r="A47" s="12">
        <v>19</v>
      </c>
      <c r="B47" s="13" t="s">
        <v>69</v>
      </c>
      <c r="C47" s="12"/>
      <c r="D47">
        <v>380</v>
      </c>
      <c r="E47" s="51">
        <v>42</v>
      </c>
      <c r="F47" s="17">
        <f t="shared" si="21"/>
        <v>0.11052631578947368</v>
      </c>
      <c r="G47" s="12"/>
      <c r="H47" s="17">
        <v>1</v>
      </c>
      <c r="I47" s="17">
        <f t="shared" si="23"/>
        <v>0</v>
      </c>
      <c r="J47" s="21">
        <f t="shared" si="30"/>
        <v>39584.091830880287</v>
      </c>
      <c r="K47" s="21">
        <f t="shared" si="24"/>
        <v>39584.091830880287</v>
      </c>
      <c r="L47" s="21">
        <f>K47/F47</f>
        <v>358141.78323177405</v>
      </c>
      <c r="M47" s="21">
        <f>L47</f>
        <v>358141.78323177405</v>
      </c>
      <c r="N47" s="34">
        <f t="shared" si="26"/>
        <v>9.0476190476190492</v>
      </c>
      <c r="O47" s="4"/>
      <c r="Q47" s="30" t="s">
        <v>69</v>
      </c>
      <c r="R47" s="31">
        <f t="shared" si="17"/>
        <v>39584.091830880287</v>
      </c>
      <c r="S47" s="31">
        <f t="shared" si="18"/>
        <v>358141.78323177405</v>
      </c>
      <c r="T47" s="38">
        <f t="shared" si="19"/>
        <v>9.0476190476190492</v>
      </c>
      <c r="U47" s="44">
        <v>0.6098018151143324</v>
      </c>
      <c r="V47" s="45">
        <f t="shared" si="31"/>
        <v>0.3901981848856676</v>
      </c>
      <c r="W47" s="31">
        <f t="shared" si="27"/>
        <v>218395.50948301959</v>
      </c>
      <c r="X47" s="31">
        <f>W47</f>
        <v>218395.50948301959</v>
      </c>
      <c r="Y47" s="38">
        <f t="shared" si="28"/>
        <v>5.5172545177011028</v>
      </c>
      <c r="Z47" s="37">
        <f t="shared" si="29"/>
        <v>3.5303645299179465</v>
      </c>
    </row>
    <row r="48" spans="1:26" s="2" customFormat="1" ht="13.2" x14ac:dyDescent="0.25">
      <c r="B48" s="2" t="s">
        <v>70</v>
      </c>
      <c r="D48" s="25">
        <f>SUM(D29:D47)</f>
        <v>62646</v>
      </c>
      <c r="E48" s="25">
        <f>SUM(E29:E47)</f>
        <v>296</v>
      </c>
    </row>
    <row r="51" spans="1:26" s="2" customFormat="1" ht="18" thickBot="1" x14ac:dyDescent="0.35">
      <c r="B51" s="119" t="s">
        <v>89</v>
      </c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Q51" s="105" t="s">
        <v>92</v>
      </c>
      <c r="R51" s="106"/>
      <c r="S51" s="106"/>
      <c r="T51" s="106"/>
      <c r="U51" s="106"/>
      <c r="V51" s="106"/>
      <c r="W51" s="106"/>
      <c r="X51" s="106"/>
      <c r="Y51" s="106"/>
      <c r="Z51" s="107"/>
    </row>
    <row r="52" spans="1:26" s="9" customFormat="1" ht="14.25" customHeight="1" x14ac:dyDescent="0.35">
      <c r="A52" s="7"/>
      <c r="B52" s="11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108" t="s">
        <v>14</v>
      </c>
      <c r="S52" s="108"/>
      <c r="T52" s="108"/>
      <c r="U52" s="109" t="s">
        <v>15</v>
      </c>
      <c r="V52" s="110" t="s">
        <v>16</v>
      </c>
      <c r="W52" s="111" t="s">
        <v>17</v>
      </c>
      <c r="X52" s="111" t="s">
        <v>18</v>
      </c>
      <c r="Y52" s="104" t="s">
        <v>19</v>
      </c>
      <c r="Z52" s="104" t="s">
        <v>20</v>
      </c>
    </row>
    <row r="53" spans="1:26" s="10" customFormat="1" ht="35.549999999999997" customHeight="1" thickBot="1" x14ac:dyDescent="0.35">
      <c r="B53" s="11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109"/>
      <c r="V53" s="110"/>
      <c r="W53" s="111"/>
      <c r="X53" s="111"/>
      <c r="Y53" s="104"/>
      <c r="Z53" s="104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1446</v>
      </c>
      <c r="E54" s="49">
        <f>E4+E29</f>
        <v>7</v>
      </c>
      <c r="F54" s="3">
        <f>E54/D54</f>
        <v>4.8409405255878286E-3</v>
      </c>
      <c r="G54" s="2">
        <v>0.3</v>
      </c>
      <c r="H54" s="18">
        <f>C54*F54/(1+(1-G54)*C54*F54)</f>
        <v>4.8245916327796538E-3</v>
      </c>
      <c r="I54" s="18">
        <f>1-H54</f>
        <v>0.99517540836722029</v>
      </c>
      <c r="J54" s="19">
        <v>100000</v>
      </c>
      <c r="K54" s="20">
        <f>J54*H54</f>
        <v>482.45916327796539</v>
      </c>
      <c r="L54" s="20">
        <f>C54*(J55+G54*K54)</f>
        <v>99662.278585705411</v>
      </c>
      <c r="M54" s="5">
        <f t="shared" ref="M54:M70" si="32">L54+M55</f>
        <v>7553339.469528025</v>
      </c>
      <c r="N54" s="32">
        <f>M54/J54</f>
        <v>75.533394695280251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99662.278585705411</v>
      </c>
      <c r="T54" s="35">
        <f t="shared" ref="T54:T72" si="35">N54</f>
        <v>75.533394695280251</v>
      </c>
      <c r="U54" s="42">
        <v>0.96170886472285344</v>
      </c>
      <c r="V54" s="43">
        <f>1-U54</f>
        <v>3.829113527714656E-2</v>
      </c>
      <c r="W54" s="29">
        <f>S54*U54</f>
        <v>95846.096794351499</v>
      </c>
      <c r="X54" s="29">
        <f t="shared" ref="X54:X70" si="36">X55+W54</f>
        <v>6699488.8807739476</v>
      </c>
      <c r="Y54" s="40">
        <f>X54/R54</f>
        <v>66.994888807739471</v>
      </c>
      <c r="Z54" s="36">
        <f>T54-Y54</f>
        <v>8.5385058875407793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6514</v>
      </c>
      <c r="E55" s="49">
        <f t="shared" si="37"/>
        <v>2</v>
      </c>
      <c r="F55" s="3">
        <f t="shared" ref="F55:F72" si="38">E55/D55</f>
        <v>3.0703101013202335E-4</v>
      </c>
      <c r="G55" s="2">
        <v>0.4</v>
      </c>
      <c r="H55" s="3">
        <f t="shared" ref="H55:H71" si="39">C55*F55/(1+(1-G55)*C55*F55)</f>
        <v>1.227219733693318E-3</v>
      </c>
      <c r="I55" s="3">
        <f t="shared" ref="I55:I72" si="40">1-H55</f>
        <v>0.99877278026630667</v>
      </c>
      <c r="J55" s="5">
        <f>I54*J54</f>
        <v>99517.540836722023</v>
      </c>
      <c r="K55" s="5">
        <f t="shared" ref="K55:K72" si="41">J55*H55</f>
        <v>122.12988996345589</v>
      </c>
      <c r="L55" s="5">
        <f t="shared" ref="L55:L71" si="42">C55*(J56+G55*K55)</f>
        <v>397777.05161097582</v>
      </c>
      <c r="M55" s="5">
        <f t="shared" si="32"/>
        <v>7453677.19094232</v>
      </c>
      <c r="N55" s="33">
        <f t="shared" ref="N55:N72" si="43">M55/J55</f>
        <v>74.898124775526099</v>
      </c>
      <c r="O55" s="4"/>
      <c r="Q55" s="27" t="s">
        <v>36</v>
      </c>
      <c r="R55" s="29">
        <f t="shared" si="33"/>
        <v>99517.540836722023</v>
      </c>
      <c r="S55" s="29">
        <f t="shared" si="34"/>
        <v>397777.05161097582</v>
      </c>
      <c r="T55" s="35">
        <f t="shared" si="35"/>
        <v>74.898124775526099</v>
      </c>
      <c r="U55" s="42">
        <v>0.96170886472285344</v>
      </c>
      <c r="V55" s="43">
        <f>1-U55</f>
        <v>3.829113527714656E-2</v>
      </c>
      <c r="W55" s="29">
        <f t="shared" ref="W55:W72" si="44">S55*U55</f>
        <v>382545.71671759541</v>
      </c>
      <c r="X55" s="29">
        <f t="shared" si="36"/>
        <v>6603642.7839795956</v>
      </c>
      <c r="Y55" s="35">
        <f t="shared" ref="Y55:Y72" si="45">X55/R55</f>
        <v>66.356571197977672</v>
      </c>
      <c r="Z55" s="36">
        <f t="shared" ref="Z55:Z72" si="46">T55-Y55</f>
        <v>8.5415535775484273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8502</v>
      </c>
      <c r="E56" s="49">
        <f t="shared" si="37"/>
        <v>4</v>
      </c>
      <c r="F56" s="3">
        <f t="shared" si="38"/>
        <v>4.7047753469771819E-4</v>
      </c>
      <c r="G56" s="2">
        <v>0.5</v>
      </c>
      <c r="H56" s="3">
        <f t="shared" si="39"/>
        <v>2.3496240601503758E-3</v>
      </c>
      <c r="I56" s="3">
        <f t="shared" si="40"/>
        <v>0.99765037593984962</v>
      </c>
      <c r="J56" s="5">
        <f t="shared" ref="J56:J72" si="47">I55*J55</f>
        <v>99395.410946758566</v>
      </c>
      <c r="K56" s="5">
        <f t="shared" si="41"/>
        <v>233.54184902903796</v>
      </c>
      <c r="L56" s="5">
        <f t="shared" si="42"/>
        <v>496393.2001112203</v>
      </c>
      <c r="M56" s="5">
        <f t="shared" si="32"/>
        <v>7055900.1393313445</v>
      </c>
      <c r="N56" s="33">
        <f t="shared" si="43"/>
        <v>70.98818820831535</v>
      </c>
      <c r="O56" s="4"/>
      <c r="Q56" s="27" t="s">
        <v>38</v>
      </c>
      <c r="R56" s="29">
        <f t="shared" si="33"/>
        <v>99395.410946758566</v>
      </c>
      <c r="S56" s="29">
        <f t="shared" si="34"/>
        <v>496393.2001112203</v>
      </c>
      <c r="T56" s="35">
        <f t="shared" si="35"/>
        <v>70.98818820831535</v>
      </c>
      <c r="U56" s="42">
        <v>0.96170886472285344</v>
      </c>
      <c r="V56" s="43">
        <f>1-U56</f>
        <v>3.829113527714656E-2</v>
      </c>
      <c r="W56" s="29">
        <f t="shared" si="44"/>
        <v>477385.74093510589</v>
      </c>
      <c r="X56" s="29">
        <f t="shared" si="36"/>
        <v>6221097.0672620004</v>
      </c>
      <c r="Y56" s="35">
        <f t="shared" si="45"/>
        <v>62.589379207802146</v>
      </c>
      <c r="Z56" s="36">
        <f t="shared" si="46"/>
        <v>8.3988090005132037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8753</v>
      </c>
      <c r="E57" s="49">
        <f t="shared" si="37"/>
        <v>2</v>
      </c>
      <c r="F57" s="3">
        <f t="shared" si="38"/>
        <v>2.2849308808408546E-4</v>
      </c>
      <c r="G57" s="2">
        <v>0.5</v>
      </c>
      <c r="H57" s="3">
        <f t="shared" si="39"/>
        <v>1.1418131993605845E-3</v>
      </c>
      <c r="I57" s="3">
        <f t="shared" si="40"/>
        <v>0.99885818680063942</v>
      </c>
      <c r="J57" s="5">
        <f t="shared" si="47"/>
        <v>99161.869097729534</v>
      </c>
      <c r="K57" s="5">
        <f t="shared" si="41"/>
        <v>113.22433100905403</v>
      </c>
      <c r="L57" s="5">
        <f t="shared" si="42"/>
        <v>495526.28466112504</v>
      </c>
      <c r="M57" s="5">
        <f t="shared" si="32"/>
        <v>6559506.9392201239</v>
      </c>
      <c r="N57" s="33">
        <f t="shared" si="43"/>
        <v>66.14948869867878</v>
      </c>
      <c r="O57" s="4"/>
      <c r="Q57" s="27" t="s">
        <v>40</v>
      </c>
      <c r="R57" s="29">
        <f t="shared" si="33"/>
        <v>99161.869097729534</v>
      </c>
      <c r="S57" s="29">
        <f t="shared" si="34"/>
        <v>495526.28466112504</v>
      </c>
      <c r="T57" s="35">
        <f t="shared" si="35"/>
        <v>66.14948869867878</v>
      </c>
      <c r="U57" s="42">
        <v>0.96170886472285344</v>
      </c>
      <c r="V57" s="43">
        <f>1-U57</f>
        <v>3.829113527714656E-2</v>
      </c>
      <c r="W57" s="29">
        <f t="shared" si="44"/>
        <v>476552.02066178404</v>
      </c>
      <c r="X57" s="29">
        <f t="shared" si="36"/>
        <v>5743711.3263268946</v>
      </c>
      <c r="Y57" s="35">
        <f t="shared" si="45"/>
        <v>57.922580308224603</v>
      </c>
      <c r="Z57" s="36">
        <f t="shared" si="46"/>
        <v>8.2269083904541773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9620</v>
      </c>
      <c r="E58" s="49">
        <f t="shared" si="37"/>
        <v>14</v>
      </c>
      <c r="F58" s="3">
        <f t="shared" si="38"/>
        <v>1.4553014553014554E-3</v>
      </c>
      <c r="G58" s="2">
        <v>0.5</v>
      </c>
      <c r="H58" s="3">
        <f t="shared" si="39"/>
        <v>7.2501294665976192E-3</v>
      </c>
      <c r="I58" s="3">
        <f t="shared" si="40"/>
        <v>0.99274987053340236</v>
      </c>
      <c r="J58" s="5">
        <f t="shared" si="47"/>
        <v>99048.644766720477</v>
      </c>
      <c r="K58" s="5">
        <f t="shared" si="41"/>
        <v>718.11549804976016</v>
      </c>
      <c r="L58" s="5">
        <f t="shared" si="42"/>
        <v>493447.93508847797</v>
      </c>
      <c r="M58" s="5">
        <f t="shared" si="32"/>
        <v>6063980.6545589985</v>
      </c>
      <c r="N58" s="33">
        <f t="shared" si="43"/>
        <v>61.222247602083755</v>
      </c>
      <c r="O58" s="4"/>
      <c r="Q58" s="27" t="s">
        <v>42</v>
      </c>
      <c r="R58" s="29">
        <f t="shared" si="33"/>
        <v>99048.644766720477</v>
      </c>
      <c r="S58" s="29">
        <f t="shared" si="34"/>
        <v>493447.93508847797</v>
      </c>
      <c r="T58" s="35">
        <f t="shared" si="35"/>
        <v>61.222247602083755</v>
      </c>
      <c r="U58" s="42">
        <v>0.96170886472285344</v>
      </c>
      <c r="V58" s="43">
        <f>1-U58</f>
        <v>3.829113527714656E-2</v>
      </c>
      <c r="W58" s="29">
        <f t="shared" si="44"/>
        <v>474553.25345377641</v>
      </c>
      <c r="X58" s="29">
        <f t="shared" si="36"/>
        <v>5267159.3056651102</v>
      </c>
      <c r="Y58" s="35">
        <f t="shared" si="45"/>
        <v>53.177499985692201</v>
      </c>
      <c r="Z58" s="36">
        <f t="shared" si="46"/>
        <v>8.0447476163915539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9742</v>
      </c>
      <c r="E59" s="49">
        <f t="shared" si="37"/>
        <v>12</v>
      </c>
      <c r="F59" s="3">
        <f t="shared" si="38"/>
        <v>1.2317799219872716E-3</v>
      </c>
      <c r="G59" s="2">
        <v>0.5</v>
      </c>
      <c r="H59" s="3">
        <f t="shared" si="39"/>
        <v>6.1399918133442487E-3</v>
      </c>
      <c r="I59" s="3">
        <f t="shared" si="40"/>
        <v>0.99386000818665576</v>
      </c>
      <c r="J59" s="5">
        <f t="shared" si="47"/>
        <v>98330.529268670711</v>
      </c>
      <c r="K59" s="5">
        <f t="shared" si="41"/>
        <v>603.74864471144519</v>
      </c>
      <c r="L59" s="5">
        <f t="shared" si="42"/>
        <v>490143.27473157493</v>
      </c>
      <c r="M59" s="5">
        <f t="shared" si="32"/>
        <v>5570532.7194705205</v>
      </c>
      <c r="N59" s="33">
        <f t="shared" si="43"/>
        <v>56.651100740544464</v>
      </c>
      <c r="O59" s="4"/>
      <c r="Q59" s="27" t="s">
        <v>44</v>
      </c>
      <c r="R59" s="29">
        <f t="shared" si="33"/>
        <v>98330.529268670711</v>
      </c>
      <c r="S59" s="29">
        <f t="shared" si="34"/>
        <v>490143.27473157493</v>
      </c>
      <c r="T59" s="35">
        <f t="shared" si="35"/>
        <v>56.651100740544464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472052.91436726379</v>
      </c>
      <c r="X59" s="29">
        <f t="shared" si="36"/>
        <v>4792606.052211334</v>
      </c>
      <c r="Y59" s="35">
        <f t="shared" si="45"/>
        <v>48.739756491256024</v>
      </c>
      <c r="Z59" s="36">
        <f t="shared" si="46"/>
        <v>7.9113442492884403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9422</v>
      </c>
      <c r="E60" s="49">
        <f t="shared" si="37"/>
        <v>21</v>
      </c>
      <c r="F60" s="3">
        <f t="shared" si="38"/>
        <v>2.2288261515601782E-3</v>
      </c>
      <c r="G60" s="2">
        <v>0.5</v>
      </c>
      <c r="H60" s="3">
        <f t="shared" si="39"/>
        <v>1.1082379017362393E-2</v>
      </c>
      <c r="I60" s="3">
        <f t="shared" si="40"/>
        <v>0.98891762098263758</v>
      </c>
      <c r="J60" s="5">
        <f t="shared" si="47"/>
        <v>97726.780623959261</v>
      </c>
      <c r="K60" s="5">
        <f t="shared" si="41"/>
        <v>1083.0452230213436</v>
      </c>
      <c r="L60" s="5">
        <f t="shared" si="42"/>
        <v>485926.290062243</v>
      </c>
      <c r="M60" s="5">
        <f t="shared" si="32"/>
        <v>5080389.4447389459</v>
      </c>
      <c r="N60" s="33">
        <f t="shared" si="43"/>
        <v>51.985642137211755</v>
      </c>
      <c r="O60" s="4"/>
      <c r="Q60" s="27" t="s">
        <v>46</v>
      </c>
      <c r="R60" s="29">
        <f t="shared" si="33"/>
        <v>97726.780623959261</v>
      </c>
      <c r="S60" s="29">
        <f t="shared" si="34"/>
        <v>485926.290062243</v>
      </c>
      <c r="T60" s="35">
        <f t="shared" si="35"/>
        <v>51.985642137211755</v>
      </c>
      <c r="U60" s="42">
        <v>0.95736753435116873</v>
      </c>
      <c r="V60" s="43">
        <f t="shared" si="48"/>
        <v>4.2632465648831275E-2</v>
      </c>
      <c r="W60" s="29">
        <f t="shared" si="44"/>
        <v>465210.05419330043</v>
      </c>
      <c r="X60" s="29">
        <f t="shared" si="36"/>
        <v>4320553.1378440699</v>
      </c>
      <c r="Y60" s="35">
        <f t="shared" si="45"/>
        <v>44.210533799010854</v>
      </c>
      <c r="Z60" s="36">
        <f t="shared" si="46"/>
        <v>7.7751083382009014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10442</v>
      </c>
      <c r="E61" s="49">
        <f t="shared" si="37"/>
        <v>28</v>
      </c>
      <c r="F61" s="3">
        <f t="shared" si="38"/>
        <v>2.6814786439379431E-3</v>
      </c>
      <c r="G61" s="2">
        <v>0.5</v>
      </c>
      <c r="H61" s="3">
        <f t="shared" si="39"/>
        <v>1.3318112633181127E-2</v>
      </c>
      <c r="I61" s="3">
        <f t="shared" si="40"/>
        <v>0.98668188736681883</v>
      </c>
      <c r="J61" s="5">
        <f t="shared" si="47"/>
        <v>96643.73540093792</v>
      </c>
      <c r="K61" s="5">
        <f t="shared" si="41"/>
        <v>1287.1121533610456</v>
      </c>
      <c r="L61" s="5">
        <f t="shared" si="42"/>
        <v>480000.89662128704</v>
      </c>
      <c r="M61" s="5">
        <f t="shared" si="32"/>
        <v>4594463.1546767028</v>
      </c>
      <c r="N61" s="33">
        <f t="shared" si="43"/>
        <v>47.540206673676586</v>
      </c>
      <c r="O61" s="4"/>
      <c r="Q61" s="27" t="s">
        <v>48</v>
      </c>
      <c r="R61" s="29">
        <f t="shared" si="33"/>
        <v>96643.73540093792</v>
      </c>
      <c r="S61" s="29">
        <f t="shared" si="34"/>
        <v>480000.89662128704</v>
      </c>
      <c r="T61" s="35">
        <f t="shared" si="35"/>
        <v>47.540206673676586</v>
      </c>
      <c r="U61" s="42">
        <v>0.95681081085376496</v>
      </c>
      <c r="V61" s="43">
        <f t="shared" si="48"/>
        <v>4.3189189146235041E-2</v>
      </c>
      <c r="W61" s="29">
        <f t="shared" si="44"/>
        <v>459270.04710674786</v>
      </c>
      <c r="X61" s="29">
        <f t="shared" si="36"/>
        <v>3855343.0836507692</v>
      </c>
      <c r="Y61" s="35">
        <f t="shared" si="45"/>
        <v>39.892322742456344</v>
      </c>
      <c r="Z61" s="36">
        <f t="shared" si="46"/>
        <v>7.6478839312202425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11171</v>
      </c>
      <c r="E62" s="49">
        <f t="shared" si="37"/>
        <v>26</v>
      </c>
      <c r="F62" s="3">
        <f t="shared" si="38"/>
        <v>2.3274550174559126E-3</v>
      </c>
      <c r="G62" s="2">
        <v>0.5</v>
      </c>
      <c r="H62" s="3">
        <f t="shared" si="39"/>
        <v>1.1569953720185119E-2</v>
      </c>
      <c r="I62" s="3">
        <f t="shared" si="40"/>
        <v>0.9884300462798149</v>
      </c>
      <c r="J62" s="5">
        <f t="shared" si="47"/>
        <v>95356.623247576877</v>
      </c>
      <c r="K62" s="5">
        <f t="shared" si="41"/>
        <v>1103.2717178875928</v>
      </c>
      <c r="L62" s="5">
        <f t="shared" si="42"/>
        <v>474024.93694316543</v>
      </c>
      <c r="M62" s="5">
        <f t="shared" si="32"/>
        <v>4114462.2580554155</v>
      </c>
      <c r="N62" s="33">
        <f t="shared" si="43"/>
        <v>43.148153929202486</v>
      </c>
      <c r="O62" s="4"/>
      <c r="Q62" s="27" t="s">
        <v>50</v>
      </c>
      <c r="R62" s="29">
        <f t="shared" si="33"/>
        <v>95356.623247576877</v>
      </c>
      <c r="S62" s="29">
        <f t="shared" si="34"/>
        <v>474024.93694316543</v>
      </c>
      <c r="T62" s="35">
        <f t="shared" si="35"/>
        <v>43.148153929202486</v>
      </c>
      <c r="U62" s="42">
        <v>0.94800928093814252</v>
      </c>
      <c r="V62" s="43">
        <f t="shared" si="48"/>
        <v>5.1990719061857482E-2</v>
      </c>
      <c r="W62" s="29">
        <f t="shared" si="44"/>
        <v>449380.03961823863</v>
      </c>
      <c r="X62" s="29">
        <f t="shared" si="36"/>
        <v>3396073.0365440212</v>
      </c>
      <c r="Y62" s="35">
        <f t="shared" si="45"/>
        <v>35.614443138645008</v>
      </c>
      <c r="Z62" s="36">
        <f t="shared" si="46"/>
        <v>7.5337107905574783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11361</v>
      </c>
      <c r="E63" s="49">
        <f t="shared" si="37"/>
        <v>33</v>
      </c>
      <c r="F63" s="3">
        <f t="shared" si="38"/>
        <v>2.9046738843411671E-3</v>
      </c>
      <c r="G63" s="2">
        <v>0.5</v>
      </c>
      <c r="H63" s="3">
        <f t="shared" si="39"/>
        <v>1.441866561803644E-2</v>
      </c>
      <c r="I63" s="3">
        <f t="shared" si="40"/>
        <v>0.9855813343819636</v>
      </c>
      <c r="J63" s="5">
        <f t="shared" si="47"/>
        <v>94253.351529689287</v>
      </c>
      <c r="K63" s="5">
        <f t="shared" si="41"/>
        <v>1359.0075590858332</v>
      </c>
      <c r="L63" s="5">
        <f t="shared" si="42"/>
        <v>467869.23875073192</v>
      </c>
      <c r="M63" s="5">
        <f t="shared" si="32"/>
        <v>3640437.32111225</v>
      </c>
      <c r="N63" s="33">
        <f t="shared" si="43"/>
        <v>38.623956199218362</v>
      </c>
      <c r="O63" s="4"/>
      <c r="Q63" s="27" t="s">
        <v>52</v>
      </c>
      <c r="R63" s="29">
        <f t="shared" si="33"/>
        <v>94253.351529689287</v>
      </c>
      <c r="S63" s="29">
        <f t="shared" si="34"/>
        <v>467869.23875073192</v>
      </c>
      <c r="T63" s="35">
        <f t="shared" si="35"/>
        <v>38.623956199218362</v>
      </c>
      <c r="U63" s="42">
        <v>0.94216194080535964</v>
      </c>
      <c r="V63" s="43">
        <f t="shared" si="48"/>
        <v>5.7838059194640357E-2</v>
      </c>
      <c r="W63" s="29">
        <f t="shared" si="44"/>
        <v>440808.59002451575</v>
      </c>
      <c r="X63" s="29">
        <f t="shared" si="36"/>
        <v>2946692.9969257824</v>
      </c>
      <c r="Y63" s="35">
        <f t="shared" si="45"/>
        <v>31.263535451018846</v>
      </c>
      <c r="Z63" s="36">
        <f t="shared" si="46"/>
        <v>7.3604207481995161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10218</v>
      </c>
      <c r="E64" s="49">
        <f t="shared" si="37"/>
        <v>45</v>
      </c>
      <c r="F64" s="3">
        <f t="shared" si="38"/>
        <v>4.4039929536112739E-3</v>
      </c>
      <c r="G64" s="2">
        <v>0.5</v>
      </c>
      <c r="H64" s="3">
        <f t="shared" si="39"/>
        <v>2.1780165529258023E-2</v>
      </c>
      <c r="I64" s="3">
        <f t="shared" si="40"/>
        <v>0.97821983447074201</v>
      </c>
      <c r="J64" s="5">
        <f t="shared" si="47"/>
        <v>92894.343970603455</v>
      </c>
      <c r="K64" s="5">
        <f t="shared" si="41"/>
        <v>2023.2541884115753</v>
      </c>
      <c r="L64" s="5">
        <f t="shared" si="42"/>
        <v>459413.58438198833</v>
      </c>
      <c r="M64" s="5">
        <f t="shared" si="32"/>
        <v>3172568.0823615179</v>
      </c>
      <c r="N64" s="33">
        <f t="shared" si="43"/>
        <v>34.152435409474243</v>
      </c>
      <c r="O64" s="4"/>
      <c r="Q64" s="27" t="s">
        <v>54</v>
      </c>
      <c r="R64" s="29">
        <f t="shared" si="33"/>
        <v>92894.343970603455</v>
      </c>
      <c r="S64" s="29">
        <f t="shared" si="34"/>
        <v>459413.58438198833</v>
      </c>
      <c r="T64" s="35">
        <f t="shared" si="35"/>
        <v>34.152435409474243</v>
      </c>
      <c r="U64" s="42">
        <v>0.92489605986448908</v>
      </c>
      <c r="V64" s="43">
        <f t="shared" si="48"/>
        <v>7.5103940135510916E-2</v>
      </c>
      <c r="W64" s="29">
        <f t="shared" si="44"/>
        <v>424909.81404312298</v>
      </c>
      <c r="X64" s="29">
        <f t="shared" si="36"/>
        <v>2505884.4069012669</v>
      </c>
      <c r="Y64" s="35">
        <f t="shared" si="45"/>
        <v>26.975640278963137</v>
      </c>
      <c r="Z64" s="36">
        <f t="shared" si="46"/>
        <v>7.1767951305111062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8175</v>
      </c>
      <c r="E65" s="49">
        <f t="shared" si="37"/>
        <v>36</v>
      </c>
      <c r="F65" s="3">
        <f t="shared" si="38"/>
        <v>4.4036697247706426E-3</v>
      </c>
      <c r="G65" s="2">
        <v>0.5</v>
      </c>
      <c r="H65" s="3">
        <f t="shared" si="39"/>
        <v>2.1778584392014518E-2</v>
      </c>
      <c r="I65" s="3">
        <f t="shared" si="40"/>
        <v>0.97822141560798548</v>
      </c>
      <c r="J65" s="5">
        <f t="shared" si="47"/>
        <v>90871.089782191877</v>
      </c>
      <c r="K65" s="5">
        <f t="shared" si="41"/>
        <v>1979.0436976157939</v>
      </c>
      <c r="L65" s="5">
        <f t="shared" si="42"/>
        <v>449407.8396669199</v>
      </c>
      <c r="M65" s="5">
        <f t="shared" si="32"/>
        <v>2713154.4979795297</v>
      </c>
      <c r="N65" s="33">
        <f t="shared" si="43"/>
        <v>29.857180149183488</v>
      </c>
      <c r="O65" s="4"/>
      <c r="Q65" s="27" t="s">
        <v>56</v>
      </c>
      <c r="R65" s="29">
        <f t="shared" si="33"/>
        <v>90871.089782191877</v>
      </c>
      <c r="S65" s="29">
        <f t="shared" si="34"/>
        <v>449407.8396669199</v>
      </c>
      <c r="T65" s="35">
        <f t="shared" si="35"/>
        <v>29.857180149183488</v>
      </c>
      <c r="U65" s="42">
        <v>0.89970667843387275</v>
      </c>
      <c r="V65" s="43">
        <f t="shared" si="48"/>
        <v>0.10029332156612725</v>
      </c>
      <c r="W65" s="29">
        <f t="shared" si="44"/>
        <v>404335.23468886694</v>
      </c>
      <c r="X65" s="29">
        <f t="shared" si="36"/>
        <v>2080974.5928581441</v>
      </c>
      <c r="Y65" s="35">
        <f t="shared" si="45"/>
        <v>22.90029312783652</v>
      </c>
      <c r="Z65" s="36">
        <f t="shared" si="46"/>
        <v>6.9568870213469687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6439</v>
      </c>
      <c r="E66" s="49">
        <f t="shared" si="37"/>
        <v>53</v>
      </c>
      <c r="F66" s="3">
        <f t="shared" si="38"/>
        <v>8.2310917844385777E-3</v>
      </c>
      <c r="G66" s="2">
        <v>0.5</v>
      </c>
      <c r="H66" s="3">
        <f t="shared" si="39"/>
        <v>4.0325648634253974E-2</v>
      </c>
      <c r="I66" s="3">
        <f t="shared" si="40"/>
        <v>0.95967435136574597</v>
      </c>
      <c r="J66" s="5">
        <f t="shared" si="47"/>
        <v>88892.046084576083</v>
      </c>
      <c r="K66" s="5">
        <f t="shared" si="41"/>
        <v>3584.6294167865267</v>
      </c>
      <c r="L66" s="5">
        <f t="shared" si="42"/>
        <v>435498.65688091406</v>
      </c>
      <c r="M66" s="5">
        <f t="shared" si="32"/>
        <v>2263746.6583126099</v>
      </c>
      <c r="N66" s="33">
        <f t="shared" si="43"/>
        <v>25.466245384415775</v>
      </c>
      <c r="O66" s="4"/>
      <c r="Q66" s="27" t="s">
        <v>58</v>
      </c>
      <c r="R66" s="29">
        <f t="shared" si="33"/>
        <v>88892.046084576083</v>
      </c>
      <c r="S66" s="29">
        <f t="shared" si="34"/>
        <v>435498.65688091406</v>
      </c>
      <c r="T66" s="35">
        <f t="shared" si="35"/>
        <v>25.466245384415775</v>
      </c>
      <c r="U66" s="42">
        <v>0.86438699185239576</v>
      </c>
      <c r="V66" s="43">
        <f t="shared" si="48"/>
        <v>0.13561300814760424</v>
      </c>
      <c r="W66" s="29">
        <f t="shared" si="44"/>
        <v>376439.37397705193</v>
      </c>
      <c r="X66" s="29">
        <f t="shared" si="36"/>
        <v>1676639.3581692772</v>
      </c>
      <c r="Y66" s="35">
        <f t="shared" si="45"/>
        <v>18.861522847320259</v>
      </c>
      <c r="Z66" s="36">
        <f t="shared" si="46"/>
        <v>6.6047225370955154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4806</v>
      </c>
      <c r="E67" s="49">
        <f t="shared" si="37"/>
        <v>58</v>
      </c>
      <c r="F67" s="3">
        <f t="shared" si="38"/>
        <v>1.2068248023304202E-2</v>
      </c>
      <c r="G67" s="2">
        <v>0.5</v>
      </c>
      <c r="H67" s="3">
        <f t="shared" si="39"/>
        <v>5.8574025449404155E-2</v>
      </c>
      <c r="I67" s="3">
        <f t="shared" si="40"/>
        <v>0.94142597455059585</v>
      </c>
      <c r="J67" s="5">
        <f t="shared" si="47"/>
        <v>85307.416667789556</v>
      </c>
      <c r="K67" s="5">
        <f t="shared" si="41"/>
        <v>4996.7987949220296</v>
      </c>
      <c r="L67" s="5">
        <f t="shared" si="42"/>
        <v>414045.08635164273</v>
      </c>
      <c r="M67" s="5">
        <f t="shared" si="32"/>
        <v>1828248.0014316957</v>
      </c>
      <c r="N67" s="33">
        <f t="shared" si="43"/>
        <v>21.431290183729207</v>
      </c>
      <c r="O67" s="4"/>
      <c r="Q67" s="27" t="s">
        <v>60</v>
      </c>
      <c r="R67" s="29">
        <f t="shared" si="33"/>
        <v>85307.416667789556</v>
      </c>
      <c r="S67" s="29">
        <f t="shared" si="34"/>
        <v>414045.08635164273</v>
      </c>
      <c r="T67" s="35">
        <f t="shared" si="35"/>
        <v>21.431290183729207</v>
      </c>
      <c r="U67" s="42">
        <v>0.82345390469096191</v>
      </c>
      <c r="V67" s="43">
        <f t="shared" si="48"/>
        <v>0.17654609530903809</v>
      </c>
      <c r="W67" s="29">
        <f t="shared" si="44"/>
        <v>340947.04307436669</v>
      </c>
      <c r="X67" s="29">
        <f t="shared" si="36"/>
        <v>1300199.9841922254</v>
      </c>
      <c r="Y67" s="35">
        <f t="shared" si="45"/>
        <v>15.241347528498727</v>
      </c>
      <c r="Z67" s="36">
        <f t="shared" si="46"/>
        <v>6.1899426552304799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3586</v>
      </c>
      <c r="E68" s="49">
        <f t="shared" si="37"/>
        <v>87</v>
      </c>
      <c r="F68" s="3">
        <f t="shared" si="38"/>
        <v>2.426101505856107E-2</v>
      </c>
      <c r="G68" s="2">
        <v>0.5</v>
      </c>
      <c r="H68" s="3">
        <f t="shared" si="39"/>
        <v>0.11436834494544498</v>
      </c>
      <c r="I68" s="3">
        <f t="shared" si="40"/>
        <v>0.88563165505455499</v>
      </c>
      <c r="J68" s="5">
        <f t="shared" si="47"/>
        <v>80310.61787286753</v>
      </c>
      <c r="K68" s="5">
        <f t="shared" si="41"/>
        <v>9184.9924476659326</v>
      </c>
      <c r="L68" s="5">
        <f t="shared" si="42"/>
        <v>378590.60824517277</v>
      </c>
      <c r="M68" s="5">
        <f t="shared" si="32"/>
        <v>1414202.915080053</v>
      </c>
      <c r="N68" s="33">
        <f t="shared" si="43"/>
        <v>17.609164921614095</v>
      </c>
      <c r="O68" s="4"/>
      <c r="Q68" s="27" t="s">
        <v>62</v>
      </c>
      <c r="R68" s="29">
        <f t="shared" si="33"/>
        <v>80310.61787286753</v>
      </c>
      <c r="S68" s="29">
        <f t="shared" si="34"/>
        <v>378590.60824517277</v>
      </c>
      <c r="T68" s="35">
        <f t="shared" si="35"/>
        <v>17.609164921614095</v>
      </c>
      <c r="U68" s="42">
        <v>0.7557222850963411</v>
      </c>
      <c r="V68" s="43">
        <f t="shared" si="48"/>
        <v>0.2442777149036589</v>
      </c>
      <c r="W68" s="29">
        <f t="shared" si="44"/>
        <v>286109.35957905563</v>
      </c>
      <c r="X68" s="29">
        <f t="shared" si="36"/>
        <v>959252.94111785875</v>
      </c>
      <c r="Y68" s="35">
        <f t="shared" si="45"/>
        <v>11.944285407396134</v>
      </c>
      <c r="Z68" s="36">
        <f t="shared" si="46"/>
        <v>5.6648795142179615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2321</v>
      </c>
      <c r="E69" s="49">
        <f t="shared" si="37"/>
        <v>82</v>
      </c>
      <c r="F69" s="3">
        <f t="shared" si="38"/>
        <v>3.5329599310641967E-2</v>
      </c>
      <c r="G69" s="2">
        <v>0.5</v>
      </c>
      <c r="H69" s="3">
        <f t="shared" si="39"/>
        <v>0.16231195566112433</v>
      </c>
      <c r="I69" s="3">
        <f t="shared" si="40"/>
        <v>0.83768804433887567</v>
      </c>
      <c r="J69" s="5">
        <f t="shared" si="47"/>
        <v>71125.625425201593</v>
      </c>
      <c r="K69" s="5">
        <f t="shared" si="41"/>
        <v>11544.539360385059</v>
      </c>
      <c r="L69" s="5">
        <f t="shared" si="42"/>
        <v>326766.77872504527</v>
      </c>
      <c r="M69" s="5">
        <f t="shared" si="32"/>
        <v>1035612.3068348803</v>
      </c>
      <c r="N69" s="33">
        <f t="shared" si="43"/>
        <v>14.560326192477133</v>
      </c>
      <c r="O69" s="4"/>
      <c r="Q69" s="27" t="s">
        <v>64</v>
      </c>
      <c r="R69" s="29">
        <f t="shared" si="33"/>
        <v>71125.625425201593</v>
      </c>
      <c r="S69" s="29">
        <f t="shared" si="34"/>
        <v>326766.77872504527</v>
      </c>
      <c r="T69" s="35">
        <f t="shared" si="35"/>
        <v>14.560326192477133</v>
      </c>
      <c r="U69" s="42">
        <v>0.69850988448397933</v>
      </c>
      <c r="V69" s="43">
        <f t="shared" si="48"/>
        <v>0.30149011551602067</v>
      </c>
      <c r="W69" s="29">
        <f t="shared" si="44"/>
        <v>228249.82486043341</v>
      </c>
      <c r="X69" s="29">
        <f t="shared" si="36"/>
        <v>673143.58153880318</v>
      </c>
      <c r="Y69" s="35">
        <f t="shared" si="45"/>
        <v>9.4641499110149336</v>
      </c>
      <c r="Z69" s="36">
        <f t="shared" si="46"/>
        <v>5.0961762814621991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1506</v>
      </c>
      <c r="E70" s="49">
        <f t="shared" si="37"/>
        <v>75</v>
      </c>
      <c r="F70" s="3">
        <f t="shared" si="38"/>
        <v>4.9800796812749001E-2</v>
      </c>
      <c r="G70" s="2">
        <v>0.5</v>
      </c>
      <c r="H70" s="3">
        <f t="shared" si="39"/>
        <v>0.22143489813994682</v>
      </c>
      <c r="I70" s="3">
        <f t="shared" si="40"/>
        <v>0.77856510186005323</v>
      </c>
      <c r="J70" s="5">
        <f t="shared" si="47"/>
        <v>59581.086064816533</v>
      </c>
      <c r="K70" s="5">
        <f t="shared" si="41"/>
        <v>13193.331723830053</v>
      </c>
      <c r="L70" s="5">
        <f t="shared" si="42"/>
        <v>264922.10101450753</v>
      </c>
      <c r="M70" s="5">
        <f t="shared" si="32"/>
        <v>708845.528109835</v>
      </c>
      <c r="N70" s="33">
        <f t="shared" si="43"/>
        <v>11.897156881945767</v>
      </c>
      <c r="O70" s="4"/>
      <c r="Q70" s="27" t="s">
        <v>66</v>
      </c>
      <c r="R70" s="29">
        <f t="shared" si="33"/>
        <v>59581.086064816533</v>
      </c>
      <c r="S70" s="29">
        <f t="shared" si="34"/>
        <v>264922.10101450753</v>
      </c>
      <c r="T70" s="35">
        <f t="shared" si="35"/>
        <v>11.897156881945767</v>
      </c>
      <c r="U70" s="42">
        <v>0.67065690345363116</v>
      </c>
      <c r="V70" s="43">
        <f t="shared" si="48"/>
        <v>0.32934309654636884</v>
      </c>
      <c r="W70" s="29">
        <f t="shared" si="44"/>
        <v>177671.83592281971</v>
      </c>
      <c r="X70" s="29">
        <f t="shared" si="36"/>
        <v>444893.75667836971</v>
      </c>
      <c r="Y70" s="35">
        <f t="shared" si="45"/>
        <v>7.4670299932831492</v>
      </c>
      <c r="Z70" s="36">
        <f t="shared" si="46"/>
        <v>4.4301268886626177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909</v>
      </c>
      <c r="E71" s="49">
        <f t="shared" si="49"/>
        <v>69</v>
      </c>
      <c r="F71" s="3">
        <f t="shared" si="38"/>
        <v>7.590759075907591E-2</v>
      </c>
      <c r="G71" s="2">
        <v>0.5</v>
      </c>
      <c r="H71" s="3">
        <f t="shared" si="39"/>
        <v>0.31900138696255204</v>
      </c>
      <c r="I71" s="3">
        <f t="shared" si="40"/>
        <v>0.68099861303744791</v>
      </c>
      <c r="J71" s="5">
        <f t="shared" si="47"/>
        <v>46387.754340986481</v>
      </c>
      <c r="K71" s="5">
        <f t="shared" si="41"/>
        <v>14797.757972852831</v>
      </c>
      <c r="L71" s="5">
        <f t="shared" si="42"/>
        <v>194944.37677280031</v>
      </c>
      <c r="M71" s="5">
        <f>L71+M72</f>
        <v>443923.42709532741</v>
      </c>
      <c r="N71" s="33">
        <f t="shared" si="43"/>
        <v>9.5698408642966637</v>
      </c>
      <c r="O71" s="4"/>
      <c r="Q71" s="27" t="s">
        <v>68</v>
      </c>
      <c r="R71" s="29">
        <f t="shared" si="33"/>
        <v>46387.754340986481</v>
      </c>
      <c r="S71" s="29">
        <f t="shared" si="34"/>
        <v>194944.37677280031</v>
      </c>
      <c r="T71" s="35">
        <f t="shared" si="35"/>
        <v>9.5698408642966637</v>
      </c>
      <c r="U71" s="42">
        <v>0.63527807449444496</v>
      </c>
      <c r="V71" s="43">
        <f t="shared" si="48"/>
        <v>0.36472192550555504</v>
      </c>
      <c r="W71" s="29">
        <f t="shared" si="44"/>
        <v>123843.88830974419</v>
      </c>
      <c r="X71" s="29">
        <f>X72+W71</f>
        <v>267221.92075555003</v>
      </c>
      <c r="Y71" s="35">
        <f t="shared" si="45"/>
        <v>5.7606134323998255</v>
      </c>
      <c r="Z71" s="36">
        <f t="shared" si="46"/>
        <v>3.8092274318968382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599</v>
      </c>
      <c r="E72" s="50">
        <f t="shared" si="49"/>
        <v>76</v>
      </c>
      <c r="F72" s="17">
        <f t="shared" si="38"/>
        <v>0.12687813021702837</v>
      </c>
      <c r="G72" s="12"/>
      <c r="H72" s="17">
        <v>1</v>
      </c>
      <c r="I72" s="17">
        <f t="shared" si="40"/>
        <v>0</v>
      </c>
      <c r="J72" s="21">
        <f t="shared" si="47"/>
        <v>31589.996368133649</v>
      </c>
      <c r="K72" s="21">
        <f t="shared" si="41"/>
        <v>31589.996368133649</v>
      </c>
      <c r="L72" s="21">
        <f>K72/F72</f>
        <v>248979.05032252707</v>
      </c>
      <c r="M72" s="21">
        <f>L72</f>
        <v>248979.05032252707</v>
      </c>
      <c r="N72" s="34">
        <f t="shared" si="43"/>
        <v>7.8815789473684221</v>
      </c>
      <c r="O72" s="4"/>
      <c r="Q72" s="30" t="s">
        <v>69</v>
      </c>
      <c r="R72" s="31">
        <f t="shared" si="33"/>
        <v>31589.996368133649</v>
      </c>
      <c r="S72" s="31">
        <f t="shared" si="34"/>
        <v>248979.05032252707</v>
      </c>
      <c r="T72" s="38">
        <f t="shared" si="35"/>
        <v>7.8815789473684221</v>
      </c>
      <c r="U72" s="44">
        <v>0.57586384179742911</v>
      </c>
      <c r="V72" s="45">
        <f t="shared" si="48"/>
        <v>0.42413615820257089</v>
      </c>
      <c r="W72" s="31">
        <f t="shared" si="44"/>
        <v>143378.03244580587</v>
      </c>
      <c r="X72" s="31">
        <f>W72</f>
        <v>143378.03244580587</v>
      </c>
      <c r="Y72" s="38">
        <f t="shared" si="45"/>
        <v>4.5387163320613171</v>
      </c>
      <c r="Z72" s="37">
        <f t="shared" si="46"/>
        <v>3.342862615307105</v>
      </c>
    </row>
    <row r="73" spans="1:26" s="2" customFormat="1" ht="13.2" x14ac:dyDescent="0.25">
      <c r="B73" s="2" t="s">
        <v>70</v>
      </c>
      <c r="D73" s="25">
        <f>SUM(D54:D72)</f>
        <v>125532</v>
      </c>
      <c r="E73" s="25">
        <f>SUM(E54:E72)</f>
        <v>730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71.776624640599366</v>
      </c>
      <c r="F78" s="55">
        <f>$Y$4</f>
        <v>65.200448147794532</v>
      </c>
      <c r="G78" s="55">
        <f>E78-F78</f>
        <v>6.5761764928048336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79.602324774261447</v>
      </c>
      <c r="F79" s="55">
        <f>$Y$29</f>
        <v>70.305641808676214</v>
      </c>
      <c r="G79" s="55">
        <f t="shared" ref="G79:G80" si="50">E79-F79</f>
        <v>9.2966829655852337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75.533394695280251</v>
      </c>
      <c r="F80" s="55">
        <f>$Y$54</f>
        <v>66.994888807739471</v>
      </c>
      <c r="G80" s="55">
        <f t="shared" si="50"/>
        <v>8.5385058875407793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FD804-3C17-2A4B-B4DD-7517D4BCF4ED}">
  <dimension ref="A1:Z80"/>
  <sheetViews>
    <sheetView topLeftCell="A20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117" t="s">
        <v>87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Q1" s="105" t="s">
        <v>90</v>
      </c>
      <c r="R1" s="106"/>
      <c r="S1" s="106"/>
      <c r="T1" s="106"/>
      <c r="U1" s="106"/>
      <c r="V1" s="106"/>
      <c r="W1" s="106"/>
      <c r="X1" s="106"/>
      <c r="Y1" s="106"/>
      <c r="Z1" s="107"/>
    </row>
    <row r="2" spans="1:26" s="9" customFormat="1" ht="35.549999999999997" customHeight="1" x14ac:dyDescent="0.25">
      <c r="A2" s="7"/>
      <c r="B2" s="11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114" t="s">
        <v>14</v>
      </c>
      <c r="S2" s="114"/>
      <c r="T2" s="114"/>
      <c r="U2" s="109" t="s">
        <v>15</v>
      </c>
      <c r="V2" s="109" t="s">
        <v>16</v>
      </c>
      <c r="W2" s="115" t="s">
        <v>17</v>
      </c>
      <c r="X2" s="115" t="s">
        <v>18</v>
      </c>
      <c r="Y2" s="116" t="s">
        <v>19</v>
      </c>
      <c r="Z2" s="116" t="s">
        <v>20</v>
      </c>
    </row>
    <row r="3" spans="1:26" s="10" customFormat="1" ht="23.25" customHeight="1" thickBot="1" x14ac:dyDescent="0.35">
      <c r="B3" s="11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109"/>
      <c r="V3" s="109"/>
      <c r="W3" s="115"/>
      <c r="X3" s="115"/>
      <c r="Y3" s="116"/>
      <c r="Z3" s="116"/>
    </row>
    <row r="4" spans="1:26" s="2" customFormat="1" x14ac:dyDescent="0.25">
      <c r="A4" s="2">
        <v>1</v>
      </c>
      <c r="B4" s="1">
        <v>0</v>
      </c>
      <c r="C4" s="1">
        <v>1</v>
      </c>
      <c r="D4">
        <v>729</v>
      </c>
      <c r="E4" s="51">
        <v>6</v>
      </c>
      <c r="F4" s="3">
        <f>E4/D4</f>
        <v>8.23045267489712E-3</v>
      </c>
      <c r="G4" s="2">
        <v>0.3</v>
      </c>
      <c r="H4" s="18">
        <f>C4*F4/(1+(1-G4)*C4*F4)</f>
        <v>8.1833060556464818E-3</v>
      </c>
      <c r="I4" s="18">
        <f>1-H4</f>
        <v>0.99181669394435357</v>
      </c>
      <c r="J4" s="41">
        <v>100000</v>
      </c>
      <c r="K4" s="20">
        <f>J4*H4</f>
        <v>818.33060556464818</v>
      </c>
      <c r="L4" s="20">
        <f>C4*(J5+G4*K4)</f>
        <v>99427.168576104756</v>
      </c>
      <c r="M4" s="5">
        <f t="shared" ref="M4:M20" si="0">L4+M5</f>
        <v>7153786.6960814986</v>
      </c>
      <c r="N4" s="32">
        <f>M4/J4</f>
        <v>71.537866960814981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99427.168576104756</v>
      </c>
      <c r="T4" s="35">
        <f t="shared" ref="T4:T22" si="3">N4</f>
        <v>71.537866960814981</v>
      </c>
      <c r="U4" s="42">
        <v>0.96680194174873568</v>
      </c>
      <c r="V4" s="43">
        <f>1-U4</f>
        <v>3.3198058251264317E-2</v>
      </c>
      <c r="W4" s="29">
        <f>S4*U4</f>
        <v>96126.379641956955</v>
      </c>
      <c r="X4" s="29">
        <f t="shared" ref="X4:X20" si="4">X5+W4</f>
        <v>6495904.9489539815</v>
      </c>
      <c r="Y4" s="40">
        <f>X4/R4</f>
        <v>64.959049489539808</v>
      </c>
      <c r="Z4" s="36">
        <f>T4-Y4</f>
        <v>6.5788174712751726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3307</v>
      </c>
      <c r="E5" s="51">
        <v>4</v>
      </c>
      <c r="F5" s="3">
        <f t="shared" ref="F5:F22" si="5">E5/D5</f>
        <v>1.2095554883580285E-3</v>
      </c>
      <c r="G5" s="2">
        <v>0.4</v>
      </c>
      <c r="H5" s="3">
        <f t="shared" ref="H5:H21" si="6">C5*F5/(1+(1-G5)*C5*F5)</f>
        <v>4.8242175722125061E-3</v>
      </c>
      <c r="I5" s="3">
        <f t="shared" ref="I5:I22" si="7">1-H5</f>
        <v>0.99517578242778748</v>
      </c>
      <c r="J5" s="5">
        <f>I4*J4</f>
        <v>99181.669394435361</v>
      </c>
      <c r="K5" s="5">
        <f t="shared" ref="K5:K22" si="8">J5*H5</f>
        <v>478.47395233400636</v>
      </c>
      <c r="L5" s="5">
        <f t="shared" ref="L5:L21" si="9">C5*(J6+G5*K5)</f>
        <v>395578.34009213978</v>
      </c>
      <c r="M5" s="5">
        <f t="shared" si="0"/>
        <v>7054359.5275053941</v>
      </c>
      <c r="N5" s="33">
        <f t="shared" ref="N5:N22" si="10">M5/J5</f>
        <v>71.125638140359655</v>
      </c>
      <c r="O5" s="4"/>
      <c r="Q5" s="27" t="s">
        <v>36</v>
      </c>
      <c r="R5" s="29">
        <f t="shared" si="1"/>
        <v>99181.669394435361</v>
      </c>
      <c r="S5" s="29">
        <f t="shared" si="2"/>
        <v>395578.34009213978</v>
      </c>
      <c r="T5" s="35">
        <f t="shared" si="3"/>
        <v>71.125638140359655</v>
      </c>
      <c r="U5" s="42">
        <v>0.96680194174873568</v>
      </c>
      <c r="V5" s="43">
        <f>1-U5</f>
        <v>3.3198058251264317E-2</v>
      </c>
      <c r="W5" s="29">
        <f t="shared" ref="W5:W22" si="11">S5*U5</f>
        <v>382445.90731482249</v>
      </c>
      <c r="X5" s="29">
        <f t="shared" si="4"/>
        <v>6399778.5693120249</v>
      </c>
      <c r="Y5" s="35">
        <f t="shared" ref="Y5:Y22" si="12">X5/R5</f>
        <v>64.525820228542031</v>
      </c>
      <c r="Z5" s="36">
        <f t="shared" ref="Z5:Z22" si="13">T5-Y5</f>
        <v>6.5998179118176239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4286</v>
      </c>
      <c r="E6" s="51">
        <v>2</v>
      </c>
      <c r="F6" s="3">
        <f t="shared" si="5"/>
        <v>4.6663555762949138E-4</v>
      </c>
      <c r="G6" s="2">
        <v>0.5</v>
      </c>
      <c r="H6" s="3">
        <f t="shared" si="6"/>
        <v>2.3304591004427869E-3</v>
      </c>
      <c r="I6" s="3">
        <f t="shared" si="7"/>
        <v>0.99766954089955717</v>
      </c>
      <c r="J6" s="5">
        <f t="shared" ref="J6:J22" si="14">I5*J5</f>
        <v>98703.195442101351</v>
      </c>
      <c r="K6" s="5">
        <f t="shared" si="8"/>
        <v>230.0237600608281</v>
      </c>
      <c r="L6" s="5">
        <f t="shared" si="9"/>
        <v>492940.91781035467</v>
      </c>
      <c r="M6" s="5">
        <f t="shared" si="0"/>
        <v>6658781.1874132548</v>
      </c>
      <c r="N6" s="33">
        <f t="shared" si="10"/>
        <v>67.46267086478727</v>
      </c>
      <c r="O6" s="4"/>
      <c r="Q6" s="27" t="s">
        <v>38</v>
      </c>
      <c r="R6" s="29">
        <f t="shared" si="1"/>
        <v>98703.195442101351</v>
      </c>
      <c r="S6" s="29">
        <f t="shared" si="2"/>
        <v>492940.91781035467</v>
      </c>
      <c r="T6" s="35">
        <f t="shared" si="3"/>
        <v>67.46267086478727</v>
      </c>
      <c r="U6" s="42">
        <v>0.96680194174873568</v>
      </c>
      <c r="V6" s="43">
        <f>1-U6</f>
        <v>3.3198058251264317E-2</v>
      </c>
      <c r="W6" s="29">
        <f t="shared" si="11"/>
        <v>476576.23650645482</v>
      </c>
      <c r="X6" s="29">
        <f t="shared" si="4"/>
        <v>6017332.6619972028</v>
      </c>
      <c r="Y6" s="35">
        <f t="shared" si="12"/>
        <v>60.96390937542575</v>
      </c>
      <c r="Z6" s="36">
        <f t="shared" si="13"/>
        <v>6.4987614893615202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4581</v>
      </c>
      <c r="E7" s="51">
        <v>3</v>
      </c>
      <c r="F7" s="3">
        <f t="shared" si="5"/>
        <v>6.5487884741322858E-4</v>
      </c>
      <c r="G7" s="2">
        <v>0.5</v>
      </c>
      <c r="H7" s="3">
        <f t="shared" si="6"/>
        <v>3.2690421706440009E-3</v>
      </c>
      <c r="I7" s="3">
        <f t="shared" si="7"/>
        <v>0.99673095782935595</v>
      </c>
      <c r="J7" s="5">
        <f t="shared" si="14"/>
        <v>98473.171682040513</v>
      </c>
      <c r="K7" s="5">
        <f t="shared" si="8"/>
        <v>321.91295090565706</v>
      </c>
      <c r="L7" s="5">
        <f t="shared" si="9"/>
        <v>491561.07603293838</v>
      </c>
      <c r="M7" s="5">
        <f t="shared" si="0"/>
        <v>6165840.2696029004</v>
      </c>
      <c r="N7" s="33">
        <f t="shared" si="10"/>
        <v>62.614417351273588</v>
      </c>
      <c r="O7" s="4"/>
      <c r="Q7" s="27" t="s">
        <v>40</v>
      </c>
      <c r="R7" s="29">
        <f t="shared" si="1"/>
        <v>98473.171682040513</v>
      </c>
      <c r="S7" s="29">
        <f t="shared" si="2"/>
        <v>491561.07603293838</v>
      </c>
      <c r="T7" s="35">
        <f t="shared" si="3"/>
        <v>62.614417351273588</v>
      </c>
      <c r="U7" s="42">
        <v>0.96680194174873568</v>
      </c>
      <c r="V7" s="43">
        <f>1-U7</f>
        <v>3.3198058251264317E-2</v>
      </c>
      <c r="W7" s="29">
        <f t="shared" si="11"/>
        <v>475242.20279674273</v>
      </c>
      <c r="X7" s="29">
        <f t="shared" si="4"/>
        <v>5540756.4254907481</v>
      </c>
      <c r="Y7" s="35">
        <f t="shared" si="12"/>
        <v>56.266659546432265</v>
      </c>
      <c r="Z7" s="36">
        <f t="shared" si="13"/>
        <v>6.3477578048413221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4792</v>
      </c>
      <c r="E8" s="51">
        <v>8</v>
      </c>
      <c r="F8" s="3">
        <f t="shared" si="5"/>
        <v>1.6694490818030051E-3</v>
      </c>
      <c r="G8" s="2">
        <v>0.5</v>
      </c>
      <c r="H8" s="3">
        <f t="shared" si="6"/>
        <v>8.3125519534497094E-3</v>
      </c>
      <c r="I8" s="3">
        <f t="shared" si="7"/>
        <v>0.99168744804655029</v>
      </c>
      <c r="J8" s="5">
        <f t="shared" si="14"/>
        <v>98151.258731134847</v>
      </c>
      <c r="K8" s="5">
        <f t="shared" si="8"/>
        <v>815.88743749904279</v>
      </c>
      <c r="L8" s="5">
        <f t="shared" si="9"/>
        <v>488716.57506192662</v>
      </c>
      <c r="M8" s="5">
        <f t="shared" si="0"/>
        <v>5674279.1935699619</v>
      </c>
      <c r="N8" s="33">
        <f t="shared" si="10"/>
        <v>57.811578444587049</v>
      </c>
      <c r="O8" s="4"/>
      <c r="Q8" s="27" t="s">
        <v>42</v>
      </c>
      <c r="R8" s="29">
        <f t="shared" si="1"/>
        <v>98151.258731134847</v>
      </c>
      <c r="S8" s="29">
        <f t="shared" si="2"/>
        <v>488716.57506192662</v>
      </c>
      <c r="T8" s="35">
        <f t="shared" si="3"/>
        <v>57.811578444587049</v>
      </c>
      <c r="U8" s="42">
        <v>0.96680194174873568</v>
      </c>
      <c r="V8" s="43">
        <f>1-U8</f>
        <v>3.3198058251264317E-2</v>
      </c>
      <c r="W8" s="29">
        <f t="shared" si="11"/>
        <v>472492.13373466238</v>
      </c>
      <c r="X8" s="29">
        <f t="shared" si="4"/>
        <v>5065514.2226940058</v>
      </c>
      <c r="Y8" s="35">
        <f t="shared" si="12"/>
        <v>51.609263988859666</v>
      </c>
      <c r="Z8" s="36">
        <f t="shared" si="13"/>
        <v>6.2023144557273824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4815</v>
      </c>
      <c r="E9" s="51">
        <v>5</v>
      </c>
      <c r="F9" s="3">
        <f t="shared" si="5"/>
        <v>1.0384215991692627E-3</v>
      </c>
      <c r="G9" s="2">
        <v>0.5</v>
      </c>
      <c r="H9" s="3">
        <f t="shared" si="6"/>
        <v>5.1786639047125844E-3</v>
      </c>
      <c r="I9" s="3">
        <f t="shared" si="7"/>
        <v>0.99482133609528745</v>
      </c>
      <c r="J9" s="5">
        <f t="shared" si="14"/>
        <v>97335.371293635806</v>
      </c>
      <c r="K9" s="5">
        <f t="shared" si="8"/>
        <v>504.06717397014921</v>
      </c>
      <c r="L9" s="5">
        <f t="shared" si="9"/>
        <v>485416.68853325362</v>
      </c>
      <c r="M9" s="5">
        <f t="shared" si="0"/>
        <v>5185562.6185080353</v>
      </c>
      <c r="N9" s="33">
        <f t="shared" si="10"/>
        <v>53.27521279869088</v>
      </c>
      <c r="O9" s="4"/>
      <c r="Q9" s="27" t="s">
        <v>44</v>
      </c>
      <c r="R9" s="29">
        <f t="shared" si="1"/>
        <v>97335.371293635806</v>
      </c>
      <c r="S9" s="29">
        <f t="shared" si="2"/>
        <v>485416.68853325362</v>
      </c>
      <c r="T9" s="35">
        <f t="shared" si="3"/>
        <v>53.27521279869088</v>
      </c>
      <c r="U9" s="42">
        <v>0.9555940589531835</v>
      </c>
      <c r="V9" s="43">
        <f t="shared" ref="V9:V22" si="15">1-U9</f>
        <v>4.4405941046816499E-2</v>
      </c>
      <c r="W9" s="29">
        <f t="shared" si="11"/>
        <v>463861.30367910507</v>
      </c>
      <c r="X9" s="29">
        <f t="shared" si="4"/>
        <v>4593022.0889593437</v>
      </c>
      <c r="Y9" s="35">
        <f t="shared" si="12"/>
        <v>47.187595094319576</v>
      </c>
      <c r="Z9" s="36">
        <f t="shared" si="13"/>
        <v>6.0876177043713042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4828</v>
      </c>
      <c r="E10" s="51">
        <v>11</v>
      </c>
      <c r="F10" s="3">
        <f t="shared" si="5"/>
        <v>2.2783761391880694E-3</v>
      </c>
      <c r="G10" s="2">
        <v>0.5</v>
      </c>
      <c r="H10" s="3">
        <f t="shared" si="6"/>
        <v>1.1327360724951085E-2</v>
      </c>
      <c r="I10" s="3">
        <f t="shared" si="7"/>
        <v>0.98867263927504889</v>
      </c>
      <c r="J10" s="5">
        <f t="shared" si="14"/>
        <v>96831.304119665656</v>
      </c>
      <c r="K10" s="5">
        <f t="shared" si="8"/>
        <v>1096.8431112308949</v>
      </c>
      <c r="L10" s="5">
        <f t="shared" si="9"/>
        <v>481414.41282025108</v>
      </c>
      <c r="M10" s="5">
        <f t="shared" si="0"/>
        <v>4700145.9299747813</v>
      </c>
      <c r="N10" s="33">
        <f t="shared" si="10"/>
        <v>48.539529367137995</v>
      </c>
      <c r="O10" s="4"/>
      <c r="Q10" s="27" t="s">
        <v>46</v>
      </c>
      <c r="R10" s="29">
        <f t="shared" si="1"/>
        <v>96831.304119665656</v>
      </c>
      <c r="S10" s="29">
        <f t="shared" si="2"/>
        <v>481414.41282025108</v>
      </c>
      <c r="T10" s="35">
        <f t="shared" si="3"/>
        <v>48.539529367137995</v>
      </c>
      <c r="U10" s="42">
        <v>0.96363095511775332</v>
      </c>
      <c r="V10" s="43">
        <f t="shared" si="15"/>
        <v>3.6369044882246682E-2</v>
      </c>
      <c r="W10" s="29">
        <f t="shared" si="11"/>
        <v>463905.83043343091</v>
      </c>
      <c r="X10" s="29">
        <f t="shared" si="4"/>
        <v>4129160.7852802384</v>
      </c>
      <c r="Y10" s="35">
        <f t="shared" si="12"/>
        <v>42.642829432281076</v>
      </c>
      <c r="Z10" s="36">
        <f t="shared" si="13"/>
        <v>5.8966999348569189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5099</v>
      </c>
      <c r="E11" s="51">
        <v>13</v>
      </c>
      <c r="F11" s="3">
        <f t="shared" si="5"/>
        <v>2.5495195136301238E-3</v>
      </c>
      <c r="G11" s="2">
        <v>0.5</v>
      </c>
      <c r="H11" s="3">
        <f t="shared" si="6"/>
        <v>1.2666861541459615E-2</v>
      </c>
      <c r="I11" s="3">
        <f t="shared" si="7"/>
        <v>0.98733313845854043</v>
      </c>
      <c r="J11" s="5">
        <f t="shared" si="14"/>
        <v>95734.461008434766</v>
      </c>
      <c r="K11" s="5">
        <f t="shared" si="8"/>
        <v>1212.6551623401074</v>
      </c>
      <c r="L11" s="5">
        <f t="shared" si="9"/>
        <v>475640.66713632364</v>
      </c>
      <c r="M11" s="5">
        <f t="shared" si="0"/>
        <v>4218731.5171545306</v>
      </c>
      <c r="N11" s="33">
        <f t="shared" si="10"/>
        <v>44.067010695164782</v>
      </c>
      <c r="O11" s="4"/>
      <c r="Q11" s="27" t="s">
        <v>48</v>
      </c>
      <c r="R11" s="29">
        <f t="shared" si="1"/>
        <v>95734.461008434766</v>
      </c>
      <c r="S11" s="29">
        <f t="shared" si="2"/>
        <v>475640.66713632364</v>
      </c>
      <c r="T11" s="35">
        <f t="shared" si="3"/>
        <v>44.067010695164782</v>
      </c>
      <c r="U11" s="42">
        <v>0.96005435016735896</v>
      </c>
      <c r="V11" s="43">
        <f t="shared" si="15"/>
        <v>3.9945649832641039E-2</v>
      </c>
      <c r="W11" s="29">
        <f t="shared" si="11"/>
        <v>456640.89160073228</v>
      </c>
      <c r="X11" s="29">
        <f t="shared" si="4"/>
        <v>3665254.9548468073</v>
      </c>
      <c r="Y11" s="35">
        <f t="shared" si="12"/>
        <v>38.285638381814017</v>
      </c>
      <c r="Z11" s="36">
        <f t="shared" si="13"/>
        <v>5.7813723133507651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5705</v>
      </c>
      <c r="E12" s="51">
        <v>28</v>
      </c>
      <c r="F12" s="3">
        <f t="shared" si="5"/>
        <v>4.9079754601226997E-3</v>
      </c>
      <c r="G12" s="2">
        <v>0.5</v>
      </c>
      <c r="H12" s="3">
        <f t="shared" si="6"/>
        <v>2.4242424242424246E-2</v>
      </c>
      <c r="I12" s="3">
        <f t="shared" si="7"/>
        <v>0.97575757575757571</v>
      </c>
      <c r="J12" s="5">
        <f t="shared" si="14"/>
        <v>94521.805846094663</v>
      </c>
      <c r="K12" s="5">
        <f t="shared" si="8"/>
        <v>2291.4377174810829</v>
      </c>
      <c r="L12" s="5">
        <f t="shared" si="9"/>
        <v>466880.43493677059</v>
      </c>
      <c r="M12" s="5">
        <f t="shared" si="0"/>
        <v>3743090.850018207</v>
      </c>
      <c r="N12" s="33">
        <f t="shared" si="10"/>
        <v>39.600289229692699</v>
      </c>
      <c r="O12" s="4"/>
      <c r="Q12" s="27" t="s">
        <v>50</v>
      </c>
      <c r="R12" s="29">
        <f t="shared" si="1"/>
        <v>94521.805846094663</v>
      </c>
      <c r="S12" s="29">
        <f t="shared" si="2"/>
        <v>466880.43493677059</v>
      </c>
      <c r="T12" s="35">
        <f t="shared" si="3"/>
        <v>39.600289229692699</v>
      </c>
      <c r="U12" s="42">
        <v>0.94127750867207383</v>
      </c>
      <c r="V12" s="43">
        <f t="shared" si="15"/>
        <v>5.8722491327926174E-2</v>
      </c>
      <c r="W12" s="29">
        <f t="shared" si="11"/>
        <v>439464.05264501768</v>
      </c>
      <c r="X12" s="29">
        <f t="shared" si="4"/>
        <v>3208614.0632460751</v>
      </c>
      <c r="Y12" s="35">
        <f t="shared" si="12"/>
        <v>33.945754998275298</v>
      </c>
      <c r="Z12" s="36">
        <f t="shared" si="13"/>
        <v>5.6545342314174007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5499</v>
      </c>
      <c r="E13" s="51">
        <v>34</v>
      </c>
      <c r="F13" s="3">
        <f t="shared" si="5"/>
        <v>6.1829423531551192E-3</v>
      </c>
      <c r="G13" s="2">
        <v>0.5</v>
      </c>
      <c r="H13" s="3">
        <f t="shared" si="6"/>
        <v>3.0444126074498565E-2</v>
      </c>
      <c r="I13" s="3">
        <f t="shared" si="7"/>
        <v>0.96955587392550147</v>
      </c>
      <c r="J13" s="5">
        <f t="shared" si="14"/>
        <v>92230.368128613583</v>
      </c>
      <c r="K13" s="5">
        <f t="shared" si="8"/>
        <v>2807.8729552049263</v>
      </c>
      <c r="L13" s="5">
        <f t="shared" si="9"/>
        <v>454132.1582550556</v>
      </c>
      <c r="M13" s="5">
        <f t="shared" si="0"/>
        <v>3276210.4150814363</v>
      </c>
      <c r="N13" s="33">
        <f t="shared" si="10"/>
        <v>35.522035545958353</v>
      </c>
      <c r="O13" s="4"/>
      <c r="Q13" s="27" t="s">
        <v>52</v>
      </c>
      <c r="R13" s="29">
        <f t="shared" si="1"/>
        <v>92230.368128613583</v>
      </c>
      <c r="S13" s="29">
        <f t="shared" si="2"/>
        <v>454132.1582550556</v>
      </c>
      <c r="T13" s="35">
        <f t="shared" si="3"/>
        <v>35.522035545958353</v>
      </c>
      <c r="U13" s="42">
        <v>0.95386474178345915</v>
      </c>
      <c r="V13" s="43">
        <f t="shared" si="15"/>
        <v>4.6135258216540853E-2</v>
      </c>
      <c r="W13" s="29">
        <f t="shared" si="11"/>
        <v>433180.65386952361</v>
      </c>
      <c r="X13" s="29">
        <f t="shared" si="4"/>
        <v>2769150.0106010572</v>
      </c>
      <c r="Y13" s="35">
        <f t="shared" si="12"/>
        <v>30.024275808370703</v>
      </c>
      <c r="Z13" s="36">
        <f t="shared" si="13"/>
        <v>5.4977597375876499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5383</v>
      </c>
      <c r="E14" s="51">
        <v>40</v>
      </c>
      <c r="F14" s="3">
        <f t="shared" si="5"/>
        <v>7.4308006687720599E-3</v>
      </c>
      <c r="G14" s="2">
        <v>0.5</v>
      </c>
      <c r="H14" s="3">
        <f t="shared" si="6"/>
        <v>3.6476381542950936E-2</v>
      </c>
      <c r="I14" s="3">
        <f t="shared" si="7"/>
        <v>0.96352361845704904</v>
      </c>
      <c r="J14" s="5">
        <f t="shared" si="14"/>
        <v>89422.495173408664</v>
      </c>
      <c r="K14" s="5">
        <f t="shared" si="8"/>
        <v>3261.8090524679428</v>
      </c>
      <c r="L14" s="5">
        <f t="shared" si="9"/>
        <v>438957.95323587343</v>
      </c>
      <c r="M14" s="5">
        <f t="shared" si="0"/>
        <v>2822078.2568263807</v>
      </c>
      <c r="N14" s="33">
        <f t="shared" si="10"/>
        <v>31.558929901852871</v>
      </c>
      <c r="O14" s="4"/>
      <c r="Q14" s="27" t="s">
        <v>54</v>
      </c>
      <c r="R14" s="29">
        <f t="shared" si="1"/>
        <v>89422.495173408664</v>
      </c>
      <c r="S14" s="29">
        <f t="shared" si="2"/>
        <v>438957.95323587343</v>
      </c>
      <c r="T14" s="35">
        <f t="shared" si="3"/>
        <v>31.558929901852871</v>
      </c>
      <c r="U14" s="42">
        <v>0.94210046609890041</v>
      </c>
      <c r="V14" s="43">
        <f t="shared" si="15"/>
        <v>5.7899533901099587E-2</v>
      </c>
      <c r="W14" s="29">
        <f t="shared" si="11"/>
        <v>413542.49234133569</v>
      </c>
      <c r="X14" s="29">
        <f t="shared" si="4"/>
        <v>2335969.3567315335</v>
      </c>
      <c r="Y14" s="35">
        <f t="shared" si="12"/>
        <v>26.122838019690761</v>
      </c>
      <c r="Z14" s="36">
        <f t="shared" si="13"/>
        <v>5.4360918821621098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4199</v>
      </c>
      <c r="E15" s="51">
        <v>38</v>
      </c>
      <c r="F15" s="3">
        <f t="shared" si="5"/>
        <v>9.0497737556561094E-3</v>
      </c>
      <c r="G15" s="2">
        <v>0.5</v>
      </c>
      <c r="H15" s="3">
        <f t="shared" si="6"/>
        <v>4.4247787610619475E-2</v>
      </c>
      <c r="I15" s="3">
        <f t="shared" si="7"/>
        <v>0.95575221238938057</v>
      </c>
      <c r="J15" s="5">
        <f t="shared" si="14"/>
        <v>86160.686120940722</v>
      </c>
      <c r="K15" s="5">
        <f t="shared" si="8"/>
        <v>3812.4197398646343</v>
      </c>
      <c r="L15" s="5">
        <f t="shared" si="9"/>
        <v>421272.38125504198</v>
      </c>
      <c r="M15" s="5">
        <f t="shared" si="0"/>
        <v>2383120.3035905072</v>
      </c>
      <c r="N15" s="33">
        <f t="shared" si="10"/>
        <v>27.659021891322979</v>
      </c>
      <c r="O15" s="4"/>
      <c r="Q15" s="27" t="s">
        <v>56</v>
      </c>
      <c r="R15" s="29">
        <f t="shared" si="1"/>
        <v>86160.686120940722</v>
      </c>
      <c r="S15" s="29">
        <f t="shared" si="2"/>
        <v>421272.38125504198</v>
      </c>
      <c r="T15" s="35">
        <f t="shared" si="3"/>
        <v>27.659021891322979</v>
      </c>
      <c r="U15" s="42">
        <v>0.91645683631107144</v>
      </c>
      <c r="V15" s="43">
        <f t="shared" si="15"/>
        <v>8.3543163688928557E-2</v>
      </c>
      <c r="W15" s="29">
        <f t="shared" si="11"/>
        <v>386077.95375022729</v>
      </c>
      <c r="X15" s="29">
        <f t="shared" si="4"/>
        <v>1922426.8643901979</v>
      </c>
      <c r="Y15" s="35">
        <f t="shared" si="12"/>
        <v>22.31211183360071</v>
      </c>
      <c r="Z15" s="36">
        <f t="shared" si="13"/>
        <v>5.346910057722269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3291</v>
      </c>
      <c r="E16" s="51">
        <v>35</v>
      </c>
      <c r="F16" s="3">
        <f t="shared" si="5"/>
        <v>1.0635065329687025E-2</v>
      </c>
      <c r="G16" s="2">
        <v>0.5</v>
      </c>
      <c r="H16" s="3">
        <f t="shared" si="6"/>
        <v>5.1798135267130389E-2</v>
      </c>
      <c r="I16" s="3">
        <f t="shared" si="7"/>
        <v>0.9482018647328696</v>
      </c>
      <c r="J16" s="5">
        <f t="shared" si="14"/>
        <v>82348.266381076086</v>
      </c>
      <c r="K16" s="5">
        <f t="shared" si="8"/>
        <v>4265.486641020665</v>
      </c>
      <c r="L16" s="5">
        <f t="shared" si="9"/>
        <v>401077.61530282878</v>
      </c>
      <c r="M16" s="5">
        <f t="shared" si="0"/>
        <v>1961847.9223354652</v>
      </c>
      <c r="N16" s="33">
        <f t="shared" si="10"/>
        <v>23.823791423328672</v>
      </c>
      <c r="O16" s="4"/>
      <c r="Q16" s="27" t="s">
        <v>58</v>
      </c>
      <c r="R16" s="29">
        <f t="shared" si="1"/>
        <v>82348.266381076086</v>
      </c>
      <c r="S16" s="29">
        <f t="shared" si="2"/>
        <v>401077.61530282878</v>
      </c>
      <c r="T16" s="35">
        <f t="shared" si="3"/>
        <v>23.823791423328672</v>
      </c>
      <c r="U16" s="42">
        <v>0.8859396016463057</v>
      </c>
      <c r="V16" s="43">
        <f t="shared" si="15"/>
        <v>0.1140603983536943</v>
      </c>
      <c r="W16" s="29">
        <f t="shared" si="11"/>
        <v>355330.54273063835</v>
      </c>
      <c r="X16" s="29">
        <f t="shared" si="4"/>
        <v>1536348.9106399706</v>
      </c>
      <c r="Y16" s="35">
        <f t="shared" si="12"/>
        <v>18.656724399398271</v>
      </c>
      <c r="Z16" s="36">
        <f t="shared" si="13"/>
        <v>5.1670670239304002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2413</v>
      </c>
      <c r="E17" s="51">
        <v>35</v>
      </c>
      <c r="F17" s="3">
        <f t="shared" si="5"/>
        <v>1.4504765851636967E-2</v>
      </c>
      <c r="G17" s="2">
        <v>0.5</v>
      </c>
      <c r="H17" s="3">
        <f t="shared" si="6"/>
        <v>6.9986002799440117E-2</v>
      </c>
      <c r="I17" s="3">
        <f t="shared" si="7"/>
        <v>0.93001399720055988</v>
      </c>
      <c r="J17" s="5">
        <f t="shared" si="14"/>
        <v>78082.779740055426</v>
      </c>
      <c r="K17" s="5">
        <f t="shared" si="8"/>
        <v>5464.7016414755853</v>
      </c>
      <c r="L17" s="5">
        <f t="shared" si="9"/>
        <v>376752.14459658822</v>
      </c>
      <c r="M17" s="5">
        <f t="shared" si="0"/>
        <v>1560770.3070326364</v>
      </c>
      <c r="N17" s="33">
        <f t="shared" si="10"/>
        <v>19.988662189391576</v>
      </c>
      <c r="O17" s="4"/>
      <c r="Q17" s="27" t="s">
        <v>60</v>
      </c>
      <c r="R17" s="29">
        <f t="shared" si="1"/>
        <v>78082.779740055426</v>
      </c>
      <c r="S17" s="29">
        <f t="shared" si="2"/>
        <v>376752.14459658822</v>
      </c>
      <c r="T17" s="35">
        <f t="shared" si="3"/>
        <v>19.988662189391576</v>
      </c>
      <c r="U17" s="42">
        <v>0.85631920960893304</v>
      </c>
      <c r="V17" s="43">
        <f t="shared" si="15"/>
        <v>0.14368079039106696</v>
      </c>
      <c r="W17" s="29">
        <f t="shared" si="11"/>
        <v>322620.09867942089</v>
      </c>
      <c r="X17" s="29">
        <f t="shared" si="4"/>
        <v>1181018.3679093323</v>
      </c>
      <c r="Y17" s="35">
        <f t="shared" si="12"/>
        <v>15.125209064547244</v>
      </c>
      <c r="Z17" s="36">
        <f t="shared" si="13"/>
        <v>4.863453124844332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1814</v>
      </c>
      <c r="E18" s="51">
        <v>49</v>
      </c>
      <c r="F18" s="3">
        <f t="shared" si="5"/>
        <v>2.7012127894156562E-2</v>
      </c>
      <c r="G18" s="2">
        <v>0.5</v>
      </c>
      <c r="H18" s="3">
        <f t="shared" si="6"/>
        <v>0.12651691195455719</v>
      </c>
      <c r="I18" s="3">
        <f t="shared" si="7"/>
        <v>0.87348308804544283</v>
      </c>
      <c r="J18" s="5">
        <f t="shared" si="14"/>
        <v>72618.078098579848</v>
      </c>
      <c r="K18" s="5">
        <f t="shared" si="8"/>
        <v>9187.4149931071843</v>
      </c>
      <c r="L18" s="5">
        <f t="shared" si="9"/>
        <v>340121.85301013128</v>
      </c>
      <c r="M18" s="5">
        <f t="shared" si="0"/>
        <v>1184018.162436048</v>
      </c>
      <c r="N18" s="33">
        <f t="shared" si="10"/>
        <v>16.304730081519512</v>
      </c>
      <c r="O18" s="4"/>
      <c r="Q18" s="27" t="s">
        <v>62</v>
      </c>
      <c r="R18" s="29">
        <f t="shared" si="1"/>
        <v>72618.078098579848</v>
      </c>
      <c r="S18" s="29">
        <f t="shared" si="2"/>
        <v>340121.85301013128</v>
      </c>
      <c r="T18" s="35">
        <f t="shared" si="3"/>
        <v>16.304730081519512</v>
      </c>
      <c r="U18" s="42">
        <v>0.77613843304153718</v>
      </c>
      <c r="V18" s="43">
        <f t="shared" si="15"/>
        <v>0.22386156695846282</v>
      </c>
      <c r="W18" s="29">
        <f t="shared" si="11"/>
        <v>263981.64203846734</v>
      </c>
      <c r="X18" s="29">
        <f t="shared" si="4"/>
        <v>858398.2692299115</v>
      </c>
      <c r="Y18" s="35">
        <f t="shared" si="12"/>
        <v>11.820724146191617</v>
      </c>
      <c r="Z18" s="36">
        <f t="shared" si="13"/>
        <v>4.4840059353278949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1063</v>
      </c>
      <c r="E19" s="51">
        <v>46</v>
      </c>
      <c r="F19" s="3">
        <f t="shared" si="5"/>
        <v>4.3273753527751646E-2</v>
      </c>
      <c r="G19" s="2">
        <v>0.5</v>
      </c>
      <c r="H19" s="3">
        <f t="shared" si="6"/>
        <v>0.19524617996604415</v>
      </c>
      <c r="I19" s="3">
        <f t="shared" si="7"/>
        <v>0.8047538200339559</v>
      </c>
      <c r="J19" s="5">
        <f t="shared" si="14"/>
        <v>63430.663105472668</v>
      </c>
      <c r="K19" s="5">
        <f t="shared" si="8"/>
        <v>12384.594664056634</v>
      </c>
      <c r="L19" s="5">
        <f t="shared" si="9"/>
        <v>286191.82886722177</v>
      </c>
      <c r="M19" s="5">
        <f t="shared" si="0"/>
        <v>843896.30942591676</v>
      </c>
      <c r="N19" s="33">
        <f t="shared" si="10"/>
        <v>13.304232812806699</v>
      </c>
      <c r="O19" s="4"/>
      <c r="Q19" s="27" t="s">
        <v>64</v>
      </c>
      <c r="R19" s="29">
        <f t="shared" si="1"/>
        <v>63430.663105472668</v>
      </c>
      <c r="S19" s="29">
        <f t="shared" si="2"/>
        <v>286191.82886722177</v>
      </c>
      <c r="T19" s="35">
        <f t="shared" si="3"/>
        <v>13.304232812806699</v>
      </c>
      <c r="U19" s="42">
        <v>0.73716277889453141</v>
      </c>
      <c r="V19" s="43">
        <f t="shared" si="15"/>
        <v>0.26283722110546859</v>
      </c>
      <c r="W19" s="29">
        <f t="shared" si="11"/>
        <v>210969.96386466938</v>
      </c>
      <c r="X19" s="29">
        <f t="shared" si="4"/>
        <v>594416.62719144416</v>
      </c>
      <c r="Y19" s="35">
        <f t="shared" si="12"/>
        <v>9.3711242810601973</v>
      </c>
      <c r="Z19" s="36">
        <f t="shared" si="13"/>
        <v>3.9331085317465018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701</v>
      </c>
      <c r="E20" s="51">
        <v>48</v>
      </c>
      <c r="F20" s="3">
        <f t="shared" si="5"/>
        <v>6.8473609129814553E-2</v>
      </c>
      <c r="G20" s="2">
        <v>0.5</v>
      </c>
      <c r="H20" s="3">
        <f t="shared" si="6"/>
        <v>0.29232643118148599</v>
      </c>
      <c r="I20" s="3">
        <f t="shared" si="7"/>
        <v>0.70767356881851406</v>
      </c>
      <c r="J20" s="5">
        <f t="shared" si="14"/>
        <v>51046.068441416035</v>
      </c>
      <c r="K20" s="5">
        <f t="shared" si="8"/>
        <v>14922.115013325028</v>
      </c>
      <c r="L20" s="5">
        <f t="shared" si="9"/>
        <v>217925.05467376762</v>
      </c>
      <c r="M20" s="5">
        <f t="shared" si="0"/>
        <v>557704.48055869492</v>
      </c>
      <c r="N20" s="33">
        <f t="shared" si="10"/>
        <v>10.925512925618449</v>
      </c>
      <c r="O20" s="4"/>
      <c r="Q20" s="27" t="s">
        <v>66</v>
      </c>
      <c r="R20" s="29">
        <f t="shared" si="1"/>
        <v>51046.068441416035</v>
      </c>
      <c r="S20" s="29">
        <f t="shared" si="2"/>
        <v>217925.05467376762</v>
      </c>
      <c r="T20" s="35">
        <f t="shared" si="3"/>
        <v>10.925512925618449</v>
      </c>
      <c r="U20" s="42">
        <v>0.7271372759570951</v>
      </c>
      <c r="V20" s="43">
        <f t="shared" si="15"/>
        <v>0.2728627240429049</v>
      </c>
      <c r="W20" s="29">
        <f t="shared" si="11"/>
        <v>158461.43061828442</v>
      </c>
      <c r="X20" s="29">
        <f t="shared" si="4"/>
        <v>383446.66332677484</v>
      </c>
      <c r="Y20" s="35">
        <f t="shared" si="12"/>
        <v>7.5117766173675937</v>
      </c>
      <c r="Z20" s="36">
        <f t="shared" si="13"/>
        <v>3.4137363082508552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363</v>
      </c>
      <c r="E21" s="51">
        <v>32</v>
      </c>
      <c r="F21" s="3">
        <f t="shared" si="5"/>
        <v>8.8154269972451793E-2</v>
      </c>
      <c r="G21" s="2">
        <v>0.5</v>
      </c>
      <c r="H21" s="3">
        <f t="shared" si="6"/>
        <v>0.36117381489841988</v>
      </c>
      <c r="I21" s="3">
        <f t="shared" si="7"/>
        <v>0.63882618510158018</v>
      </c>
      <c r="J21" s="5">
        <f t="shared" si="14"/>
        <v>36123.953428091008</v>
      </c>
      <c r="K21" s="5">
        <f t="shared" si="8"/>
        <v>13047.026068836481</v>
      </c>
      <c r="L21" s="5">
        <f t="shared" si="9"/>
        <v>148002.20196836384</v>
      </c>
      <c r="M21" s="5">
        <f>L21+M22</f>
        <v>339779.42588492733</v>
      </c>
      <c r="N21" s="33">
        <f t="shared" si="10"/>
        <v>9.4059313458394964</v>
      </c>
      <c r="O21" s="4"/>
      <c r="Q21" s="27" t="s">
        <v>68</v>
      </c>
      <c r="R21" s="29">
        <f t="shared" si="1"/>
        <v>36123.953428091008</v>
      </c>
      <c r="S21" s="29">
        <f t="shared" si="2"/>
        <v>148002.20196836384</v>
      </c>
      <c r="T21" s="35">
        <f t="shared" si="3"/>
        <v>9.4059313458394964</v>
      </c>
      <c r="U21" s="42">
        <v>0.68635947845240242</v>
      </c>
      <c r="V21" s="43">
        <f t="shared" si="15"/>
        <v>0.31364052154759758</v>
      </c>
      <c r="W21" s="29">
        <f t="shared" si="11"/>
        <v>101582.71415281332</v>
      </c>
      <c r="X21" s="29">
        <f>X22+W21</f>
        <v>224985.23270849042</v>
      </c>
      <c r="Y21" s="35">
        <f t="shared" si="12"/>
        <v>6.2281453539228497</v>
      </c>
      <c r="Z21" s="36">
        <f t="shared" si="13"/>
        <v>3.1777859919166467</v>
      </c>
    </row>
    <row r="22" spans="1:26" s="2" customFormat="1" x14ac:dyDescent="0.25">
      <c r="A22" s="12">
        <v>19</v>
      </c>
      <c r="B22" s="13" t="s">
        <v>69</v>
      </c>
      <c r="C22" s="12"/>
      <c r="D22">
        <v>241</v>
      </c>
      <c r="E22" s="51">
        <v>29</v>
      </c>
      <c r="F22" s="17">
        <f t="shared" si="5"/>
        <v>0.12033195020746888</v>
      </c>
      <c r="G22" s="12"/>
      <c r="H22" s="17">
        <v>1</v>
      </c>
      <c r="I22" s="17">
        <f t="shared" si="7"/>
        <v>0</v>
      </c>
      <c r="J22" s="21">
        <f t="shared" si="14"/>
        <v>23076.927359254529</v>
      </c>
      <c r="K22" s="21">
        <f t="shared" si="8"/>
        <v>23076.927359254529</v>
      </c>
      <c r="L22" s="21">
        <f>K22/F22</f>
        <v>191777.2239165635</v>
      </c>
      <c r="M22" s="21">
        <f>L22</f>
        <v>191777.2239165635</v>
      </c>
      <c r="N22" s="34">
        <f t="shared" si="10"/>
        <v>8.3103448275862064</v>
      </c>
      <c r="O22" s="4"/>
      <c r="Q22" s="30" t="s">
        <v>69</v>
      </c>
      <c r="R22" s="31">
        <f t="shared" si="1"/>
        <v>23076.927359254529</v>
      </c>
      <c r="S22" s="31">
        <f t="shared" si="2"/>
        <v>191777.2239165635</v>
      </c>
      <c r="T22" s="38">
        <f t="shared" si="3"/>
        <v>8.3103448275862064</v>
      </c>
      <c r="U22" s="44">
        <v>0.64346806172022719</v>
      </c>
      <c r="V22" s="45">
        <f t="shared" si="15"/>
        <v>0.35653193827977281</v>
      </c>
      <c r="W22" s="31">
        <f t="shared" si="11"/>
        <v>123402.5185556771</v>
      </c>
      <c r="X22" s="31">
        <f>W22</f>
        <v>123402.5185556771</v>
      </c>
      <c r="Y22" s="38">
        <f t="shared" si="12"/>
        <v>5.3474414784336117</v>
      </c>
      <c r="Z22" s="37">
        <f t="shared" si="13"/>
        <v>2.9629033491525947</v>
      </c>
    </row>
    <row r="23" spans="1:26" s="2" customFormat="1" ht="13.2" x14ac:dyDescent="0.25">
      <c r="B23" s="2" t="s">
        <v>70</v>
      </c>
      <c r="D23" s="25">
        <f>SUM(D4:D22)</f>
        <v>63109</v>
      </c>
      <c r="E23" s="25">
        <f>SUM(E4:E22)</f>
        <v>466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118" t="s">
        <v>88</v>
      </c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Q26" s="105" t="s">
        <v>91</v>
      </c>
      <c r="R26" s="106"/>
      <c r="S26" s="106"/>
      <c r="T26" s="106"/>
      <c r="U26" s="106"/>
      <c r="V26" s="106"/>
      <c r="W26" s="106"/>
      <c r="X26" s="106"/>
      <c r="Y26" s="106"/>
      <c r="Z26" s="107"/>
    </row>
    <row r="27" spans="1:26" s="9" customFormat="1" ht="14.25" customHeight="1" x14ac:dyDescent="0.35">
      <c r="A27" s="7"/>
      <c r="B27" s="11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108" t="s">
        <v>14</v>
      </c>
      <c r="S27" s="108"/>
      <c r="T27" s="108"/>
      <c r="U27" s="109" t="s">
        <v>15</v>
      </c>
      <c r="V27" s="110" t="s">
        <v>16</v>
      </c>
      <c r="W27" s="111" t="s">
        <v>17</v>
      </c>
      <c r="X27" s="111" t="s">
        <v>18</v>
      </c>
      <c r="Y27" s="104" t="s">
        <v>19</v>
      </c>
      <c r="Z27" s="104" t="s">
        <v>20</v>
      </c>
    </row>
    <row r="28" spans="1:26" s="10" customFormat="1" ht="32.549999999999997" customHeight="1" thickBot="1" x14ac:dyDescent="0.35">
      <c r="B28" s="11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109"/>
      <c r="V28" s="110"/>
      <c r="W28" s="111"/>
      <c r="X28" s="111"/>
      <c r="Y28" s="104"/>
      <c r="Z28" s="104"/>
    </row>
    <row r="29" spans="1:26" s="2" customFormat="1" x14ac:dyDescent="0.25">
      <c r="A29" s="2">
        <v>1</v>
      </c>
      <c r="B29" s="1">
        <v>0</v>
      </c>
      <c r="C29" s="1">
        <v>1</v>
      </c>
      <c r="D29">
        <v>607</v>
      </c>
      <c r="E29" s="51">
        <v>1</v>
      </c>
      <c r="F29" s="3">
        <f>E29/D29</f>
        <v>1.6474464579901153E-3</v>
      </c>
      <c r="G29" s="2">
        <v>0.3</v>
      </c>
      <c r="H29" s="18">
        <f>C29*F29/(1+(1-G29)*C29*F29)</f>
        <v>1.645548790521639E-3</v>
      </c>
      <c r="I29" s="18">
        <f>1-H29</f>
        <v>0.99835445120947841</v>
      </c>
      <c r="J29" s="19">
        <v>100000</v>
      </c>
      <c r="K29" s="20">
        <f>J29*H29</f>
        <v>164.5548790521639</v>
      </c>
      <c r="L29" s="20">
        <f>C29*(J30+G29*K29)</f>
        <v>99884.81158466349</v>
      </c>
      <c r="M29" s="5">
        <f t="shared" ref="M29:M45" si="16">L29+M30</f>
        <v>7828831.4880439881</v>
      </c>
      <c r="N29" s="32">
        <f>M29/J29</f>
        <v>78.288314880439884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99884.81158466349</v>
      </c>
      <c r="T29" s="35">
        <f t="shared" ref="T29:T47" si="19">N29</f>
        <v>78.288314880439884</v>
      </c>
      <c r="U29" s="42">
        <v>0.95864674002964168</v>
      </c>
      <c r="V29" s="43">
        <f>1-U29</f>
        <v>4.1353259970358325E-2</v>
      </c>
      <c r="W29" s="29">
        <f>S29*U29</f>
        <v>95754.249004112644</v>
      </c>
      <c r="X29" s="29">
        <f t="shared" ref="X29:X45" si="20">X30+W29</f>
        <v>6949397.6576246219</v>
      </c>
      <c r="Y29" s="40">
        <f>X29/R29</f>
        <v>69.493976576246226</v>
      </c>
      <c r="Z29" s="36">
        <f>T29-Y29</f>
        <v>8.7943383041936585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3123</v>
      </c>
      <c r="E30" s="51">
        <v>1</v>
      </c>
      <c r="F30" s="3">
        <f t="shared" ref="F30:F47" si="21">E30/D30</f>
        <v>3.2020493115593977E-4</v>
      </c>
      <c r="G30" s="2">
        <v>0.4</v>
      </c>
      <c r="H30" s="3">
        <f t="shared" ref="H30:H46" si="22">C30*F30/(1+(1-G30)*C30*F30)</f>
        <v>1.2798361809688357E-3</v>
      </c>
      <c r="I30" s="3">
        <f t="shared" ref="I30:I47" si="23">1-H30</f>
        <v>0.99872016381903117</v>
      </c>
      <c r="J30" s="5">
        <f>I29*J29</f>
        <v>99835.445120947843</v>
      </c>
      <c r="K30" s="5">
        <f t="shared" ref="K30:K47" si="24">J30*H30</f>
        <v>127.77301480891768</v>
      </c>
      <c r="L30" s="5">
        <f t="shared" ref="L30:L46" si="25">C30*(J31+G30*K30)</f>
        <v>399035.12524824997</v>
      </c>
      <c r="M30" s="5">
        <f t="shared" si="16"/>
        <v>7728946.6764593245</v>
      </c>
      <c r="N30" s="33">
        <f t="shared" ref="N30:N47" si="26">M30/J30</f>
        <v>77.41685998490739</v>
      </c>
      <c r="O30" s="4"/>
      <c r="Q30" s="27" t="s">
        <v>36</v>
      </c>
      <c r="R30" s="29">
        <f t="shared" si="17"/>
        <v>99835.445120947843</v>
      </c>
      <c r="S30" s="29">
        <f t="shared" si="18"/>
        <v>399035.12524824997</v>
      </c>
      <c r="T30" s="35">
        <f t="shared" si="19"/>
        <v>77.41685998490739</v>
      </c>
      <c r="U30" s="42">
        <v>0.95864674002964168</v>
      </c>
      <c r="V30" s="43">
        <f>1-U30</f>
        <v>4.1353259970358325E-2</v>
      </c>
      <c r="W30" s="29">
        <f t="shared" ref="W30:W47" si="27">S30*U30</f>
        <v>382533.7219765546</v>
      </c>
      <c r="X30" s="29">
        <f t="shared" si="20"/>
        <v>6853643.4086205093</v>
      </c>
      <c r="Y30" s="35">
        <f t="shared" ref="Y30:Y47" si="28">X30/R30</f>
        <v>68.649400023383606</v>
      </c>
      <c r="Z30" s="36">
        <f t="shared" ref="Z30:Z47" si="29">T30-Y30</f>
        <v>8.7674599615237838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4145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99707.672106138925</v>
      </c>
      <c r="K31" s="5">
        <f t="shared" si="24"/>
        <v>0</v>
      </c>
      <c r="L31" s="5">
        <f t="shared" si="25"/>
        <v>498538.3605306946</v>
      </c>
      <c r="M31" s="5">
        <f t="shared" si="16"/>
        <v>7329911.5512110749</v>
      </c>
      <c r="N31" s="33">
        <f t="shared" si="26"/>
        <v>73.514017491135249</v>
      </c>
      <c r="O31" s="4"/>
      <c r="Q31" s="27" t="s">
        <v>38</v>
      </c>
      <c r="R31" s="29">
        <f t="shared" si="17"/>
        <v>99707.672106138925</v>
      </c>
      <c r="S31" s="29">
        <f t="shared" si="18"/>
        <v>498538.3605306946</v>
      </c>
      <c r="T31" s="35">
        <f t="shared" si="19"/>
        <v>73.514017491135249</v>
      </c>
      <c r="U31" s="42">
        <v>0.95864674002964168</v>
      </c>
      <c r="V31" s="43">
        <f>1-U31</f>
        <v>4.1353259970358325E-2</v>
      </c>
      <c r="W31" s="29">
        <f t="shared" si="27"/>
        <v>477922.17410247255</v>
      </c>
      <c r="X31" s="29">
        <f t="shared" si="20"/>
        <v>6471109.6866439544</v>
      </c>
      <c r="Y31" s="35">
        <f t="shared" si="28"/>
        <v>64.900820066839501</v>
      </c>
      <c r="Z31" s="36">
        <f t="shared" si="29"/>
        <v>8.6131974242957483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4093</v>
      </c>
      <c r="E32" s="51">
        <v>2</v>
      </c>
      <c r="F32" s="3">
        <f t="shared" si="21"/>
        <v>4.8863913999511361E-4</v>
      </c>
      <c r="G32" s="2">
        <v>0.5</v>
      </c>
      <c r="H32" s="3">
        <f t="shared" si="22"/>
        <v>2.4402147388970226E-3</v>
      </c>
      <c r="I32" s="3">
        <f t="shared" si="23"/>
        <v>0.997559785261103</v>
      </c>
      <c r="J32" s="5">
        <f t="shared" si="30"/>
        <v>99707.672106138925</v>
      </c>
      <c r="K32" s="5">
        <f t="shared" si="24"/>
        <v>243.30813105451173</v>
      </c>
      <c r="L32" s="5">
        <f t="shared" si="25"/>
        <v>497930.09020305832</v>
      </c>
      <c r="M32" s="5">
        <f t="shared" si="16"/>
        <v>6831373.19068038</v>
      </c>
      <c r="N32" s="33">
        <f t="shared" si="26"/>
        <v>68.514017491135249</v>
      </c>
      <c r="O32" s="4"/>
      <c r="Q32" s="27" t="s">
        <v>40</v>
      </c>
      <c r="R32" s="29">
        <f t="shared" si="17"/>
        <v>99707.672106138925</v>
      </c>
      <c r="S32" s="29">
        <f t="shared" si="18"/>
        <v>497930.09020305832</v>
      </c>
      <c r="T32" s="35">
        <f t="shared" si="19"/>
        <v>68.514017491135249</v>
      </c>
      <c r="U32" s="42">
        <v>0.95864674002964168</v>
      </c>
      <c r="V32" s="43">
        <f>1-U32</f>
        <v>4.1353259970358325E-2</v>
      </c>
      <c r="W32" s="29">
        <f t="shared" si="27"/>
        <v>477339.05773582729</v>
      </c>
      <c r="X32" s="29">
        <f t="shared" si="20"/>
        <v>5993187.5125414822</v>
      </c>
      <c r="Y32" s="35">
        <f t="shared" si="28"/>
        <v>60.107586366691301</v>
      </c>
      <c r="Z32" s="36">
        <f t="shared" si="29"/>
        <v>8.406431124443948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4530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99464.363975084416</v>
      </c>
      <c r="K33" s="5">
        <f t="shared" si="24"/>
        <v>0</v>
      </c>
      <c r="L33" s="5">
        <f t="shared" si="25"/>
        <v>497321.81987542205</v>
      </c>
      <c r="M33" s="5">
        <f t="shared" si="16"/>
        <v>6333443.100477322</v>
      </c>
      <c r="N33" s="33">
        <f t="shared" si="26"/>
        <v>63.675499921397318</v>
      </c>
      <c r="O33" s="4"/>
      <c r="Q33" s="27" t="s">
        <v>42</v>
      </c>
      <c r="R33" s="29">
        <f t="shared" si="17"/>
        <v>99464.363975084416</v>
      </c>
      <c r="S33" s="29">
        <f t="shared" si="18"/>
        <v>497321.81987542205</v>
      </c>
      <c r="T33" s="35">
        <f t="shared" si="19"/>
        <v>63.675499921397318</v>
      </c>
      <c r="U33" s="42">
        <v>0.95864674002964168</v>
      </c>
      <c r="V33" s="43">
        <f>1-U33</f>
        <v>4.1353259970358325E-2</v>
      </c>
      <c r="W33" s="29">
        <f t="shared" si="27"/>
        <v>476755.94136918202</v>
      </c>
      <c r="X33" s="29">
        <f t="shared" si="20"/>
        <v>5515848.4548056554</v>
      </c>
      <c r="Y33" s="35">
        <f t="shared" si="28"/>
        <v>55.455524314088635</v>
      </c>
      <c r="Z33" s="36">
        <f t="shared" si="29"/>
        <v>8.2199756073086832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4856</v>
      </c>
      <c r="E34" s="51">
        <v>3</v>
      </c>
      <c r="F34" s="3">
        <f t="shared" si="21"/>
        <v>6.177924217462932E-4</v>
      </c>
      <c r="G34" s="2">
        <v>0.5</v>
      </c>
      <c r="H34" s="3">
        <f t="shared" si="22"/>
        <v>3.084198622391282E-3</v>
      </c>
      <c r="I34" s="3">
        <f t="shared" si="23"/>
        <v>0.99691580137760871</v>
      </c>
      <c r="J34" s="5">
        <f t="shared" si="30"/>
        <v>99464.363975084416</v>
      </c>
      <c r="K34" s="5">
        <f t="shared" si="24"/>
        <v>306.76785434898039</v>
      </c>
      <c r="L34" s="5">
        <f t="shared" si="25"/>
        <v>496554.90023954969</v>
      </c>
      <c r="M34" s="5">
        <f t="shared" si="16"/>
        <v>5836121.2806019001</v>
      </c>
      <c r="N34" s="33">
        <f t="shared" si="26"/>
        <v>58.675499921397318</v>
      </c>
      <c r="O34" s="4"/>
      <c r="Q34" s="27" t="s">
        <v>44</v>
      </c>
      <c r="R34" s="29">
        <f t="shared" si="17"/>
        <v>99464.363975084416</v>
      </c>
      <c r="S34" s="29">
        <f t="shared" si="18"/>
        <v>496554.90023954969</v>
      </c>
      <c r="T34" s="35">
        <f t="shared" si="19"/>
        <v>58.675499921397318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481251.18609764398</v>
      </c>
      <c r="X34" s="29">
        <f t="shared" si="20"/>
        <v>5039092.513436473</v>
      </c>
      <c r="Y34" s="35">
        <f t="shared" si="28"/>
        <v>50.662290613940421</v>
      </c>
      <c r="Z34" s="36">
        <f t="shared" si="29"/>
        <v>8.0132093074568971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4643</v>
      </c>
      <c r="E35" s="51">
        <v>4</v>
      </c>
      <c r="F35" s="3">
        <f t="shared" si="21"/>
        <v>8.6151195347835456E-4</v>
      </c>
      <c r="G35" s="2">
        <v>0.5</v>
      </c>
      <c r="H35" s="3">
        <f t="shared" si="22"/>
        <v>4.2983021706425959E-3</v>
      </c>
      <c r="I35" s="3">
        <f t="shared" si="23"/>
        <v>0.99570169782935736</v>
      </c>
      <c r="J35" s="5">
        <f t="shared" si="30"/>
        <v>99157.596120735441</v>
      </c>
      <c r="K35" s="5">
        <f t="shared" si="24"/>
        <v>426.20931064145901</v>
      </c>
      <c r="L35" s="5">
        <f t="shared" si="25"/>
        <v>494722.4573270735</v>
      </c>
      <c r="M35" s="5">
        <f t="shared" si="16"/>
        <v>5339566.3803623505</v>
      </c>
      <c r="N35" s="33">
        <f t="shared" si="26"/>
        <v>53.849292331177857</v>
      </c>
      <c r="O35" s="4"/>
      <c r="Q35" s="27" t="s">
        <v>46</v>
      </c>
      <c r="R35" s="29">
        <f t="shared" si="17"/>
        <v>99157.596120735441</v>
      </c>
      <c r="S35" s="29">
        <f t="shared" si="18"/>
        <v>494722.4573270735</v>
      </c>
      <c r="T35" s="35">
        <f t="shared" si="19"/>
        <v>53.849292331177857</v>
      </c>
      <c r="U35" s="42">
        <v>0.96192878092594225</v>
      </c>
      <c r="V35" s="43">
        <f t="shared" si="31"/>
        <v>3.8071219074057749E-2</v>
      </c>
      <c r="W35" s="29">
        <f t="shared" si="27"/>
        <v>475887.77027331828</v>
      </c>
      <c r="X35" s="29">
        <f t="shared" si="20"/>
        <v>4557841.3273388287</v>
      </c>
      <c r="Y35" s="35">
        <f t="shared" si="28"/>
        <v>45.965629519589683</v>
      </c>
      <c r="Z35" s="36">
        <f t="shared" si="29"/>
        <v>7.8836628115881737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4945</v>
      </c>
      <c r="E36" s="51">
        <v>4</v>
      </c>
      <c r="F36" s="3">
        <f t="shared" si="21"/>
        <v>8.0889787664307382E-4</v>
      </c>
      <c r="G36" s="2">
        <v>0.5</v>
      </c>
      <c r="H36" s="3">
        <f t="shared" si="22"/>
        <v>4.0363269424823411E-3</v>
      </c>
      <c r="I36" s="3">
        <f t="shared" si="23"/>
        <v>0.99596367305751765</v>
      </c>
      <c r="J36" s="5">
        <f t="shared" si="30"/>
        <v>98731.386810093973</v>
      </c>
      <c r="K36" s="5">
        <f t="shared" si="24"/>
        <v>398.51215665022795</v>
      </c>
      <c r="L36" s="5">
        <f t="shared" si="25"/>
        <v>492660.65365884424</v>
      </c>
      <c r="M36" s="5">
        <f t="shared" si="16"/>
        <v>4844843.9230352771</v>
      </c>
      <c r="N36" s="33">
        <f t="shared" si="26"/>
        <v>49.070959900058412</v>
      </c>
      <c r="O36" s="4"/>
      <c r="Q36" s="27" t="s">
        <v>48</v>
      </c>
      <c r="R36" s="29">
        <f t="shared" si="17"/>
        <v>98731.386810093973</v>
      </c>
      <c r="S36" s="29">
        <f t="shared" si="18"/>
        <v>492660.65365884424</v>
      </c>
      <c r="T36" s="35">
        <f t="shared" si="19"/>
        <v>49.070959900058412</v>
      </c>
      <c r="U36" s="42">
        <v>0.95558309086652893</v>
      </c>
      <c r="V36" s="43">
        <f t="shared" si="31"/>
        <v>4.4416909133471072E-2</v>
      </c>
      <c r="W36" s="29">
        <f t="shared" si="27"/>
        <v>470778.19017164287</v>
      </c>
      <c r="X36" s="29">
        <f t="shared" si="20"/>
        <v>4081953.5570655102</v>
      </c>
      <c r="Y36" s="35">
        <f t="shared" si="28"/>
        <v>41.3440314063145</v>
      </c>
      <c r="Z36" s="36">
        <f t="shared" si="29"/>
        <v>7.7269284937439124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5566</v>
      </c>
      <c r="E37" s="51">
        <v>6</v>
      </c>
      <c r="F37" s="3">
        <f t="shared" si="21"/>
        <v>1.0779734099892202E-3</v>
      </c>
      <c r="G37" s="2">
        <v>0.5</v>
      </c>
      <c r="H37" s="3">
        <f t="shared" si="22"/>
        <v>5.3753807561368926E-3</v>
      </c>
      <c r="I37" s="3">
        <f t="shared" si="23"/>
        <v>0.99462461924386314</v>
      </c>
      <c r="J37" s="5">
        <f t="shared" si="30"/>
        <v>98332.874653443738</v>
      </c>
      <c r="K37" s="5">
        <f t="shared" si="24"/>
        <v>528.57664210774271</v>
      </c>
      <c r="L37" s="5">
        <f t="shared" si="25"/>
        <v>490342.93166194932</v>
      </c>
      <c r="M37" s="5">
        <f t="shared" si="16"/>
        <v>4352183.2693764325</v>
      </c>
      <c r="N37" s="33">
        <f t="shared" si="26"/>
        <v>44.259697326198463</v>
      </c>
      <c r="O37" s="4"/>
      <c r="Q37" s="27" t="s">
        <v>50</v>
      </c>
      <c r="R37" s="29">
        <f t="shared" si="17"/>
        <v>98332.874653443738</v>
      </c>
      <c r="S37" s="29">
        <f t="shared" si="18"/>
        <v>490342.93166194932</v>
      </c>
      <c r="T37" s="35">
        <f t="shared" si="19"/>
        <v>44.259697326198463</v>
      </c>
      <c r="U37" s="42">
        <v>0.95343645724036619</v>
      </c>
      <c r="V37" s="43">
        <f t="shared" si="31"/>
        <v>4.6563542759633814E-2</v>
      </c>
      <c r="W37" s="29">
        <f t="shared" si="27"/>
        <v>467510.82759662392</v>
      </c>
      <c r="X37" s="29">
        <f t="shared" si="20"/>
        <v>3611175.3668938675</v>
      </c>
      <c r="Y37" s="35">
        <f t="shared" si="28"/>
        <v>36.723988591005764</v>
      </c>
      <c r="Z37" s="36">
        <f t="shared" si="29"/>
        <v>7.5357087351926992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5524</v>
      </c>
      <c r="E38" s="51">
        <v>14</v>
      </c>
      <c r="F38" s="3">
        <f t="shared" si="21"/>
        <v>2.5343953656770456E-3</v>
      </c>
      <c r="G38" s="2">
        <v>0.5</v>
      </c>
      <c r="H38" s="3">
        <f t="shared" si="22"/>
        <v>1.2592192840438927E-2</v>
      </c>
      <c r="I38" s="3">
        <f t="shared" si="23"/>
        <v>0.98740780715956111</v>
      </c>
      <c r="J38" s="5">
        <f t="shared" si="30"/>
        <v>97804.298011335995</v>
      </c>
      <c r="K38" s="5">
        <f t="shared" si="24"/>
        <v>1231.5705811825003</v>
      </c>
      <c r="L38" s="5">
        <f t="shared" si="25"/>
        <v>485942.56360372365</v>
      </c>
      <c r="M38" s="5">
        <f t="shared" si="16"/>
        <v>3861840.337714483</v>
      </c>
      <c r="N38" s="33">
        <f t="shared" si="26"/>
        <v>39.485384755451925</v>
      </c>
      <c r="O38" s="4"/>
      <c r="Q38" s="27" t="s">
        <v>52</v>
      </c>
      <c r="R38" s="29">
        <f t="shared" si="17"/>
        <v>97804.298011335995</v>
      </c>
      <c r="S38" s="29">
        <f t="shared" si="18"/>
        <v>485942.56360372365</v>
      </c>
      <c r="T38" s="35">
        <f t="shared" si="19"/>
        <v>39.485384755451925</v>
      </c>
      <c r="U38" s="42">
        <v>0.93748024841036759</v>
      </c>
      <c r="V38" s="43">
        <f t="shared" si="31"/>
        <v>6.2519751589632411E-2</v>
      </c>
      <c r="W38" s="29">
        <f t="shared" si="27"/>
        <v>455561.55524038972</v>
      </c>
      <c r="X38" s="29">
        <f t="shared" si="20"/>
        <v>3143664.5392972436</v>
      </c>
      <c r="Y38" s="35">
        <f t="shared" si="28"/>
        <v>32.142396635093455</v>
      </c>
      <c r="Z38" s="36">
        <f t="shared" si="29"/>
        <v>7.3429881203584699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5273</v>
      </c>
      <c r="E39" s="51">
        <v>15</v>
      </c>
      <c r="F39" s="3">
        <f t="shared" si="21"/>
        <v>2.844680447563057E-3</v>
      </c>
      <c r="G39" s="2">
        <v>0.5</v>
      </c>
      <c r="H39" s="3">
        <f t="shared" si="22"/>
        <v>1.4122963939365407E-2</v>
      </c>
      <c r="I39" s="3">
        <f t="shared" si="23"/>
        <v>0.98587703606063459</v>
      </c>
      <c r="J39" s="5">
        <f t="shared" si="30"/>
        <v>96572.727430153493</v>
      </c>
      <c r="K39" s="5">
        <f t="shared" si="24"/>
        <v>1363.8931470222224</v>
      </c>
      <c r="L39" s="5">
        <f t="shared" si="25"/>
        <v>479453.90428321197</v>
      </c>
      <c r="M39" s="5">
        <f t="shared" si="16"/>
        <v>3375897.7741107596</v>
      </c>
      <c r="N39" s="33">
        <f t="shared" si="26"/>
        <v>34.957051166980733</v>
      </c>
      <c r="O39" s="4"/>
      <c r="Q39" s="27" t="s">
        <v>54</v>
      </c>
      <c r="R39" s="29">
        <f t="shared" si="17"/>
        <v>96572.727430153493</v>
      </c>
      <c r="S39" s="29">
        <f t="shared" si="18"/>
        <v>479453.90428321197</v>
      </c>
      <c r="T39" s="35">
        <f t="shared" si="19"/>
        <v>34.957051166980733</v>
      </c>
      <c r="U39" s="42">
        <v>0.91788799906018037</v>
      </c>
      <c r="V39" s="43">
        <f t="shared" si="31"/>
        <v>8.2112000939819629E-2</v>
      </c>
      <c r="W39" s="29">
        <f t="shared" si="27"/>
        <v>440084.98484410869</v>
      </c>
      <c r="X39" s="29">
        <f t="shared" si="20"/>
        <v>2688102.9840568537</v>
      </c>
      <c r="Y39" s="35">
        <f t="shared" si="28"/>
        <v>27.835011556456578</v>
      </c>
      <c r="Z39" s="36">
        <f t="shared" si="29"/>
        <v>7.1220396105241548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4320</v>
      </c>
      <c r="E40" s="51">
        <v>17</v>
      </c>
      <c r="F40" s="3">
        <f t="shared" si="21"/>
        <v>3.9351851851851848E-3</v>
      </c>
      <c r="G40" s="2">
        <v>0.5</v>
      </c>
      <c r="H40" s="3">
        <f t="shared" si="22"/>
        <v>1.948424068767908E-2</v>
      </c>
      <c r="I40" s="3">
        <f t="shared" si="23"/>
        <v>0.98051575931232093</v>
      </c>
      <c r="J40" s="5">
        <f t="shared" si="30"/>
        <v>95208.834283131277</v>
      </c>
      <c r="K40" s="5">
        <f t="shared" si="24"/>
        <v>1855.0718427658812</v>
      </c>
      <c r="L40" s="5">
        <f t="shared" si="25"/>
        <v>471406.49180874164</v>
      </c>
      <c r="M40" s="5">
        <f t="shared" si="16"/>
        <v>2896443.8698275476</v>
      </c>
      <c r="N40" s="33">
        <f t="shared" si="26"/>
        <v>30.422007491596062</v>
      </c>
      <c r="O40" s="4"/>
      <c r="Q40" s="27" t="s">
        <v>56</v>
      </c>
      <c r="R40" s="29">
        <f t="shared" si="17"/>
        <v>95208.834283131277</v>
      </c>
      <c r="S40" s="29">
        <f t="shared" si="18"/>
        <v>471406.49180874164</v>
      </c>
      <c r="T40" s="35">
        <f t="shared" si="19"/>
        <v>30.422007491596062</v>
      </c>
      <c r="U40" s="42">
        <v>0.89571782863194893</v>
      </c>
      <c r="V40" s="43">
        <f t="shared" si="31"/>
        <v>0.10428217136805107</v>
      </c>
      <c r="W40" s="29">
        <f t="shared" si="27"/>
        <v>422247.19924593071</v>
      </c>
      <c r="X40" s="29">
        <f t="shared" si="20"/>
        <v>2248017.9992127451</v>
      </c>
      <c r="Y40" s="35">
        <f t="shared" si="28"/>
        <v>23.61144337223589</v>
      </c>
      <c r="Z40" s="36">
        <f t="shared" si="29"/>
        <v>6.8105641193601727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3359</v>
      </c>
      <c r="E41" s="51">
        <v>26</v>
      </c>
      <c r="F41" s="3">
        <f t="shared" si="21"/>
        <v>7.7403989282524557E-3</v>
      </c>
      <c r="G41" s="2">
        <v>0.5</v>
      </c>
      <c r="H41" s="3">
        <f t="shared" si="22"/>
        <v>3.7967289719626166E-2</v>
      </c>
      <c r="I41" s="3">
        <f t="shared" si="23"/>
        <v>0.96203271028037385</v>
      </c>
      <c r="J41" s="5">
        <f t="shared" si="30"/>
        <v>93353.76244036539</v>
      </c>
      <c r="K41" s="5">
        <f t="shared" si="24"/>
        <v>3544.3893449905081</v>
      </c>
      <c r="L41" s="5">
        <f t="shared" si="25"/>
        <v>457907.83883935073</v>
      </c>
      <c r="M41" s="5">
        <f t="shared" si="16"/>
        <v>2425037.3780188058</v>
      </c>
      <c r="N41" s="33">
        <f t="shared" si="26"/>
        <v>25.976857435905977</v>
      </c>
      <c r="O41" s="4"/>
      <c r="Q41" s="27" t="s">
        <v>58</v>
      </c>
      <c r="R41" s="29">
        <f t="shared" si="17"/>
        <v>93353.76244036539</v>
      </c>
      <c r="S41" s="29">
        <f t="shared" si="18"/>
        <v>457907.83883935073</v>
      </c>
      <c r="T41" s="35">
        <f t="shared" si="19"/>
        <v>25.976857435905977</v>
      </c>
      <c r="U41" s="42">
        <v>0.86473435856680392</v>
      </c>
      <c r="V41" s="43">
        <f t="shared" si="31"/>
        <v>0.13526564143319608</v>
      </c>
      <c r="W41" s="29">
        <f t="shared" si="27"/>
        <v>395968.64130145736</v>
      </c>
      <c r="X41" s="29">
        <f t="shared" si="20"/>
        <v>1825770.7999668145</v>
      </c>
      <c r="Y41" s="35">
        <f t="shared" si="28"/>
        <v>19.55754917894307</v>
      </c>
      <c r="Z41" s="36">
        <f t="shared" si="29"/>
        <v>6.419308256962907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2625</v>
      </c>
      <c r="E42" s="51">
        <v>38</v>
      </c>
      <c r="F42" s="3">
        <f t="shared" si="21"/>
        <v>1.4476190476190476E-2</v>
      </c>
      <c r="G42" s="2">
        <v>0.5</v>
      </c>
      <c r="H42" s="3">
        <f t="shared" si="22"/>
        <v>6.985294117647059E-2</v>
      </c>
      <c r="I42" s="3">
        <f t="shared" si="23"/>
        <v>0.93014705882352944</v>
      </c>
      <c r="J42" s="5">
        <f t="shared" si="30"/>
        <v>89809.373095374889</v>
      </c>
      <c r="K42" s="5">
        <f t="shared" si="24"/>
        <v>6273.448855926923</v>
      </c>
      <c r="L42" s="5">
        <f t="shared" si="25"/>
        <v>433363.24333705712</v>
      </c>
      <c r="M42" s="5">
        <f t="shared" si="16"/>
        <v>1967129.5391794548</v>
      </c>
      <c r="N42" s="33">
        <f t="shared" si="26"/>
        <v>21.903387935805114</v>
      </c>
      <c r="O42" s="4"/>
      <c r="Q42" s="27" t="s">
        <v>60</v>
      </c>
      <c r="R42" s="29">
        <f t="shared" si="17"/>
        <v>89809.373095374889</v>
      </c>
      <c r="S42" s="29">
        <f t="shared" si="18"/>
        <v>433363.24333705712</v>
      </c>
      <c r="T42" s="35">
        <f t="shared" si="19"/>
        <v>21.903387935805114</v>
      </c>
      <c r="U42" s="42">
        <v>0.81758889711164551</v>
      </c>
      <c r="V42" s="43">
        <f t="shared" si="31"/>
        <v>0.18241110288835449</v>
      </c>
      <c r="W42" s="29">
        <f t="shared" si="27"/>
        <v>354312.97616867017</v>
      </c>
      <c r="X42" s="29">
        <f t="shared" si="20"/>
        <v>1429802.1586653572</v>
      </c>
      <c r="Y42" s="35">
        <f t="shared" si="28"/>
        <v>15.920411304362961</v>
      </c>
      <c r="Z42" s="36">
        <f t="shared" si="29"/>
        <v>5.9829766314421526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2024</v>
      </c>
      <c r="E43" s="51">
        <v>34</v>
      </c>
      <c r="F43" s="3">
        <f t="shared" si="21"/>
        <v>1.6798418972332016E-2</v>
      </c>
      <c r="G43" s="2">
        <v>0.5</v>
      </c>
      <c r="H43" s="3">
        <f t="shared" si="22"/>
        <v>8.0606922712185863E-2</v>
      </c>
      <c r="I43" s="3">
        <f t="shared" si="23"/>
        <v>0.91939307728781416</v>
      </c>
      <c r="J43" s="5">
        <f t="shared" si="30"/>
        <v>83535.924239447966</v>
      </c>
      <c r="K43" s="5">
        <f t="shared" si="24"/>
        <v>6733.5737888601961</v>
      </c>
      <c r="L43" s="5">
        <f t="shared" si="25"/>
        <v>400845.68672508938</v>
      </c>
      <c r="M43" s="5">
        <f t="shared" si="16"/>
        <v>1533766.2958423977</v>
      </c>
      <c r="N43" s="33">
        <f t="shared" si="26"/>
        <v>18.360559361814197</v>
      </c>
      <c r="O43" s="4"/>
      <c r="Q43" s="27" t="s">
        <v>62</v>
      </c>
      <c r="R43" s="29">
        <f t="shared" si="17"/>
        <v>83535.924239447966</v>
      </c>
      <c r="S43" s="29">
        <f t="shared" si="18"/>
        <v>400845.68672508938</v>
      </c>
      <c r="T43" s="35">
        <f t="shared" si="19"/>
        <v>18.360559361814197</v>
      </c>
      <c r="U43" s="42">
        <v>0.77888026534586052</v>
      </c>
      <c r="V43" s="43">
        <f t="shared" si="31"/>
        <v>0.22111973465413948</v>
      </c>
      <c r="W43" s="29">
        <f t="shared" si="27"/>
        <v>312210.7948391813</v>
      </c>
      <c r="X43" s="29">
        <f t="shared" si="20"/>
        <v>1075489.1824966869</v>
      </c>
      <c r="Y43" s="35">
        <f t="shared" si="28"/>
        <v>12.874570938054113</v>
      </c>
      <c r="Z43" s="36">
        <f t="shared" si="29"/>
        <v>5.4859884237600838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1349</v>
      </c>
      <c r="E44" s="51">
        <v>38</v>
      </c>
      <c r="F44" s="3">
        <f t="shared" si="21"/>
        <v>2.8169014084507043E-2</v>
      </c>
      <c r="G44" s="2">
        <v>0.5</v>
      </c>
      <c r="H44" s="3">
        <f t="shared" si="22"/>
        <v>0.13157894736842107</v>
      </c>
      <c r="I44" s="3">
        <f t="shared" si="23"/>
        <v>0.86842105263157898</v>
      </c>
      <c r="J44" s="5">
        <f t="shared" si="30"/>
        <v>76802.350450587779</v>
      </c>
      <c r="K44" s="5">
        <f t="shared" si="24"/>
        <v>10105.572427708919</v>
      </c>
      <c r="L44" s="5">
        <f t="shared" si="25"/>
        <v>358747.82118366659</v>
      </c>
      <c r="M44" s="5">
        <f t="shared" si="16"/>
        <v>1132920.6091173084</v>
      </c>
      <c r="N44" s="33">
        <f t="shared" si="26"/>
        <v>14.751118975794808</v>
      </c>
      <c r="O44" s="4"/>
      <c r="Q44" s="27" t="s">
        <v>64</v>
      </c>
      <c r="R44" s="29">
        <f t="shared" si="17"/>
        <v>76802.350450587779</v>
      </c>
      <c r="S44" s="29">
        <f t="shared" si="18"/>
        <v>358747.82118366659</v>
      </c>
      <c r="T44" s="35">
        <f t="shared" si="19"/>
        <v>14.751118975794808</v>
      </c>
      <c r="U44" s="42">
        <v>0.71980976748499381</v>
      </c>
      <c r="V44" s="43">
        <f t="shared" si="31"/>
        <v>0.28019023251500619</v>
      </c>
      <c r="W44" s="29">
        <f t="shared" si="27"/>
        <v>258230.18575196317</v>
      </c>
      <c r="X44" s="29">
        <f t="shared" si="20"/>
        <v>763278.38765750558</v>
      </c>
      <c r="Y44" s="35">
        <f t="shared" si="28"/>
        <v>9.9382165152429138</v>
      </c>
      <c r="Z44" s="36">
        <f t="shared" si="29"/>
        <v>4.8129024605518946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888</v>
      </c>
      <c r="E45" s="51">
        <v>36</v>
      </c>
      <c r="F45" s="3">
        <f t="shared" si="21"/>
        <v>4.0540540540540543E-2</v>
      </c>
      <c r="G45" s="2">
        <v>0.5</v>
      </c>
      <c r="H45" s="3">
        <f t="shared" si="22"/>
        <v>0.18404907975460125</v>
      </c>
      <c r="I45" s="3">
        <f t="shared" si="23"/>
        <v>0.81595092024539873</v>
      </c>
      <c r="J45" s="5">
        <f t="shared" si="30"/>
        <v>66696.778022878862</v>
      </c>
      <c r="K45" s="5">
        <f t="shared" si="24"/>
        <v>12275.480617707768</v>
      </c>
      <c r="L45" s="5">
        <f t="shared" si="25"/>
        <v>302795.18857012491</v>
      </c>
      <c r="M45" s="5">
        <f t="shared" si="16"/>
        <v>774172.78793364181</v>
      </c>
      <c r="N45" s="33">
        <f t="shared" si="26"/>
        <v>11.607349123642507</v>
      </c>
      <c r="O45" s="4"/>
      <c r="Q45" s="27" t="s">
        <v>66</v>
      </c>
      <c r="R45" s="29">
        <f t="shared" si="17"/>
        <v>66696.778022878862</v>
      </c>
      <c r="S45" s="29">
        <f t="shared" si="18"/>
        <v>302795.18857012491</v>
      </c>
      <c r="T45" s="35">
        <f t="shared" si="19"/>
        <v>11.607349123642507</v>
      </c>
      <c r="U45" s="42">
        <v>0.68480776711742686</v>
      </c>
      <c r="V45" s="43">
        <f t="shared" si="31"/>
        <v>0.31519223288257314</v>
      </c>
      <c r="W45" s="29">
        <f t="shared" si="27"/>
        <v>207356.49697860747</v>
      </c>
      <c r="X45" s="29">
        <f t="shared" si="20"/>
        <v>505048.2019055424</v>
      </c>
      <c r="Y45" s="35">
        <f t="shared" si="28"/>
        <v>7.5723028439589202</v>
      </c>
      <c r="Z45" s="36">
        <f t="shared" si="29"/>
        <v>4.0350462796835869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532</v>
      </c>
      <c r="E46" s="51">
        <v>50</v>
      </c>
      <c r="F46" s="3">
        <f t="shared" si="21"/>
        <v>9.3984962406015032E-2</v>
      </c>
      <c r="G46" s="2">
        <v>0.5</v>
      </c>
      <c r="H46" s="3">
        <f t="shared" si="22"/>
        <v>0.38051750380517507</v>
      </c>
      <c r="I46" s="3">
        <f t="shared" si="23"/>
        <v>0.61948249619482487</v>
      </c>
      <c r="J46" s="5">
        <f t="shared" si="30"/>
        <v>54421.297405171092</v>
      </c>
      <c r="K46" s="5">
        <f t="shared" si="24"/>
        <v>20708.256242454754</v>
      </c>
      <c r="L46" s="5">
        <f t="shared" si="25"/>
        <v>220335.84641971855</v>
      </c>
      <c r="M46" s="5">
        <f>L46+M47</f>
        <v>471377.59936351696</v>
      </c>
      <c r="N46" s="33">
        <f t="shared" si="26"/>
        <v>8.6616383996520963</v>
      </c>
      <c r="O46" s="4"/>
      <c r="Q46" s="27" t="s">
        <v>68</v>
      </c>
      <c r="R46" s="29">
        <f t="shared" si="17"/>
        <v>54421.297405171092</v>
      </c>
      <c r="S46" s="29">
        <f t="shared" si="18"/>
        <v>220335.84641971855</v>
      </c>
      <c r="T46" s="35">
        <f t="shared" si="19"/>
        <v>8.6616383996520963</v>
      </c>
      <c r="U46" s="42">
        <v>0.65629805890441617</v>
      </c>
      <c r="V46" s="43">
        <f t="shared" si="31"/>
        <v>0.34370194109558383</v>
      </c>
      <c r="W46" s="29">
        <f t="shared" si="27"/>
        <v>144605.98831232285</v>
      </c>
      <c r="X46" s="29">
        <f>X47+W46</f>
        <v>297691.70492693491</v>
      </c>
      <c r="Y46" s="35">
        <f t="shared" si="28"/>
        <v>5.4701324503639697</v>
      </c>
      <c r="Z46" s="36">
        <f t="shared" si="29"/>
        <v>3.1915059492881266</v>
      </c>
    </row>
    <row r="47" spans="1:26" s="2" customFormat="1" x14ac:dyDescent="0.25">
      <c r="A47" s="12">
        <v>19</v>
      </c>
      <c r="B47" s="13" t="s">
        <v>69</v>
      </c>
      <c r="C47" s="12"/>
      <c r="D47">
        <v>417</v>
      </c>
      <c r="E47" s="51">
        <v>56</v>
      </c>
      <c r="F47" s="17">
        <f t="shared" si="21"/>
        <v>0.1342925659472422</v>
      </c>
      <c r="G47" s="12"/>
      <c r="H47" s="17">
        <v>1</v>
      </c>
      <c r="I47" s="17">
        <f t="shared" si="23"/>
        <v>0</v>
      </c>
      <c r="J47" s="21">
        <f t="shared" si="30"/>
        <v>33713.041162716334</v>
      </c>
      <c r="K47" s="21">
        <f t="shared" si="24"/>
        <v>33713.041162716334</v>
      </c>
      <c r="L47" s="21">
        <f>K47/F47</f>
        <v>251041.7529437984</v>
      </c>
      <c r="M47" s="21">
        <f>L47</f>
        <v>251041.7529437984</v>
      </c>
      <c r="N47" s="34">
        <f t="shared" si="26"/>
        <v>7.4464285714285712</v>
      </c>
      <c r="O47" s="4"/>
      <c r="Q47" s="30" t="s">
        <v>69</v>
      </c>
      <c r="R47" s="31">
        <f t="shared" si="17"/>
        <v>33713.041162716334</v>
      </c>
      <c r="S47" s="31">
        <f t="shared" si="18"/>
        <v>251041.7529437984</v>
      </c>
      <c r="T47" s="38">
        <f t="shared" si="19"/>
        <v>7.4464285714285712</v>
      </c>
      <c r="U47" s="44">
        <v>0.6098018151143324</v>
      </c>
      <c r="V47" s="45">
        <f t="shared" si="31"/>
        <v>0.3901981848856676</v>
      </c>
      <c r="W47" s="31">
        <f t="shared" si="27"/>
        <v>153085.71661461206</v>
      </c>
      <c r="X47" s="31">
        <f>W47</f>
        <v>153085.71661461206</v>
      </c>
      <c r="Y47" s="38">
        <f t="shared" si="28"/>
        <v>4.5408456589763677</v>
      </c>
      <c r="Z47" s="37">
        <f t="shared" si="29"/>
        <v>2.9055829124522035</v>
      </c>
    </row>
    <row r="48" spans="1:26" s="2" customFormat="1" ht="13.2" x14ac:dyDescent="0.25">
      <c r="B48" s="2" t="s">
        <v>70</v>
      </c>
      <c r="D48" s="25">
        <f>SUM(D29:D47)</f>
        <v>62819</v>
      </c>
      <c r="E48" s="25">
        <f>SUM(E29:E47)</f>
        <v>345</v>
      </c>
    </row>
    <row r="51" spans="1:26" s="2" customFormat="1" ht="18" thickBot="1" x14ac:dyDescent="0.35">
      <c r="B51" s="119" t="s">
        <v>89</v>
      </c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Q51" s="105" t="s">
        <v>92</v>
      </c>
      <c r="R51" s="106"/>
      <c r="S51" s="106"/>
      <c r="T51" s="106"/>
      <c r="U51" s="106"/>
      <c r="V51" s="106"/>
      <c r="W51" s="106"/>
      <c r="X51" s="106"/>
      <c r="Y51" s="106"/>
      <c r="Z51" s="107"/>
    </row>
    <row r="52" spans="1:26" s="9" customFormat="1" ht="14.25" customHeight="1" x14ac:dyDescent="0.35">
      <c r="A52" s="7"/>
      <c r="B52" s="11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108" t="s">
        <v>14</v>
      </c>
      <c r="S52" s="108"/>
      <c r="T52" s="108"/>
      <c r="U52" s="109" t="s">
        <v>15</v>
      </c>
      <c r="V52" s="110" t="s">
        <v>16</v>
      </c>
      <c r="W52" s="111" t="s">
        <v>17</v>
      </c>
      <c r="X52" s="111" t="s">
        <v>18</v>
      </c>
      <c r="Y52" s="104" t="s">
        <v>19</v>
      </c>
      <c r="Z52" s="104" t="s">
        <v>20</v>
      </c>
    </row>
    <row r="53" spans="1:26" s="10" customFormat="1" ht="35.549999999999997" customHeight="1" thickBot="1" x14ac:dyDescent="0.35">
      <c r="B53" s="11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109"/>
      <c r="V53" s="110"/>
      <c r="W53" s="111"/>
      <c r="X53" s="111"/>
      <c r="Y53" s="104"/>
      <c r="Z53" s="104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1336</v>
      </c>
      <c r="E54" s="49">
        <f>E4+E29</f>
        <v>7</v>
      </c>
      <c r="F54" s="3">
        <f>E54/D54</f>
        <v>5.239520958083832E-3</v>
      </c>
      <c r="G54" s="2">
        <v>0.3</v>
      </c>
      <c r="H54" s="18">
        <f>C54*F54/(1+(1-G54)*C54*F54)</f>
        <v>5.2203743754194948E-3</v>
      </c>
      <c r="I54" s="18">
        <f>1-H54</f>
        <v>0.99477962562458055</v>
      </c>
      <c r="J54" s="19">
        <v>100000</v>
      </c>
      <c r="K54" s="20">
        <f>J54*H54</f>
        <v>522.03743754194943</v>
      </c>
      <c r="L54" s="20">
        <f>C54*(J55+G54*K54)</f>
        <v>99634.573793720643</v>
      </c>
      <c r="M54" s="5">
        <f t="shared" ref="M54:M70" si="32">L54+M55</f>
        <v>7476139.4121122928</v>
      </c>
      <c r="N54" s="32">
        <f>M54/J54</f>
        <v>74.761394121122933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99634.573793720643</v>
      </c>
      <c r="T54" s="35">
        <f t="shared" ref="T54:T72" si="35">N54</f>
        <v>74.761394121122933</v>
      </c>
      <c r="U54" s="42">
        <v>0.96170886472285344</v>
      </c>
      <c r="V54" s="43">
        <f>1-U54</f>
        <v>3.829113527714656E-2</v>
      </c>
      <c r="W54" s="29">
        <f>S54*U54</f>
        <v>95819.452850304442</v>
      </c>
      <c r="X54" s="29">
        <f t="shared" ref="X54:X70" si="36">X55+W54</f>
        <v>6648340.4737232979</v>
      </c>
      <c r="Y54" s="40">
        <f>X54/R54</f>
        <v>66.483404737232974</v>
      </c>
      <c r="Z54" s="36">
        <f>T54-Y54</f>
        <v>8.2779893838899596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6430</v>
      </c>
      <c r="E55" s="49">
        <f t="shared" si="37"/>
        <v>5</v>
      </c>
      <c r="F55" s="3">
        <f t="shared" ref="F55:F72" si="38">E55/D55</f>
        <v>7.776049766718507E-4</v>
      </c>
      <c r="G55" s="2">
        <v>0.4</v>
      </c>
      <c r="H55" s="3">
        <f t="shared" ref="H55:H71" si="39">C55*F55/(1+(1-G55)*C55*F55)</f>
        <v>3.1046258925799442E-3</v>
      </c>
      <c r="I55" s="3">
        <f t="shared" ref="I55:I72" si="40">1-H55</f>
        <v>0.99689537410742002</v>
      </c>
      <c r="J55" s="5">
        <f>I54*J54</f>
        <v>99477.962562458051</v>
      </c>
      <c r="K55" s="5">
        <f t="shared" ref="K55:K72" si="41">J55*H55</f>
        <v>308.84185831250562</v>
      </c>
      <c r="L55" s="5">
        <f t="shared" ref="L55:L71" si="42">C55*(J56+G55*K55)</f>
        <v>397170.62978988222</v>
      </c>
      <c r="M55" s="5">
        <f t="shared" si="32"/>
        <v>7376504.8383185724</v>
      </c>
      <c r="N55" s="33">
        <f t="shared" ref="N55:N72" si="43">M55/J55</f>
        <v>74.15215036885354</v>
      </c>
      <c r="O55" s="4"/>
      <c r="Q55" s="27" t="s">
        <v>36</v>
      </c>
      <c r="R55" s="29">
        <f t="shared" si="33"/>
        <v>99477.962562458051</v>
      </c>
      <c r="S55" s="29">
        <f t="shared" si="34"/>
        <v>397170.62978988222</v>
      </c>
      <c r="T55" s="35">
        <f t="shared" si="35"/>
        <v>74.15215036885354</v>
      </c>
      <c r="U55" s="42">
        <v>0.96170886472285344</v>
      </c>
      <c r="V55" s="43">
        <f>1-U55</f>
        <v>3.829113527714656E-2</v>
      </c>
      <c r="W55" s="29">
        <f t="shared" ref="W55:W72" si="44">S55*U55</f>
        <v>381962.51547648833</v>
      </c>
      <c r="X55" s="29">
        <f t="shared" si="36"/>
        <v>6552521.0208729934</v>
      </c>
      <c r="Y55" s="35">
        <f t="shared" ref="Y55:Y72" si="45">X55/R55</f>
        <v>65.869071421310423</v>
      </c>
      <c r="Z55" s="36">
        <f t="shared" ref="Z55:Z72" si="46">T55-Y55</f>
        <v>8.2830789475431175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8431</v>
      </c>
      <c r="E56" s="49">
        <f t="shared" si="37"/>
        <v>2</v>
      </c>
      <c r="F56" s="3">
        <f t="shared" si="38"/>
        <v>2.3721978412999644E-4</v>
      </c>
      <c r="G56" s="2">
        <v>0.5</v>
      </c>
      <c r="H56" s="3">
        <f t="shared" si="39"/>
        <v>1.1853959222380276E-3</v>
      </c>
      <c r="I56" s="3">
        <f t="shared" si="40"/>
        <v>0.99881460407776201</v>
      </c>
      <c r="J56" s="5">
        <f t="shared" ref="J56:J72" si="47">I55*J55</f>
        <v>99169.120704145549</v>
      </c>
      <c r="K56" s="5">
        <f t="shared" si="41"/>
        <v>117.5546712946249</v>
      </c>
      <c r="L56" s="5">
        <f t="shared" si="42"/>
        <v>495551.71684249124</v>
      </c>
      <c r="M56" s="5">
        <f t="shared" si="32"/>
        <v>6979334.20852869</v>
      </c>
      <c r="N56" s="33">
        <f t="shared" si="43"/>
        <v>70.378099139855877</v>
      </c>
      <c r="O56" s="4"/>
      <c r="Q56" s="27" t="s">
        <v>38</v>
      </c>
      <c r="R56" s="29">
        <f t="shared" si="33"/>
        <v>99169.120704145549</v>
      </c>
      <c r="S56" s="29">
        <f t="shared" si="34"/>
        <v>495551.71684249124</v>
      </c>
      <c r="T56" s="35">
        <f t="shared" si="35"/>
        <v>70.378099139855877</v>
      </c>
      <c r="U56" s="42">
        <v>0.96170886472285344</v>
      </c>
      <c r="V56" s="43">
        <f>1-U56</f>
        <v>3.829113527714656E-2</v>
      </c>
      <c r="W56" s="29">
        <f t="shared" si="44"/>
        <v>476576.4790160532</v>
      </c>
      <c r="X56" s="29">
        <f t="shared" si="36"/>
        <v>6170558.5053965049</v>
      </c>
      <c r="Y56" s="35">
        <f t="shared" si="45"/>
        <v>62.22257958508407</v>
      </c>
      <c r="Z56" s="36">
        <f t="shared" si="46"/>
        <v>8.1555195547718071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8674</v>
      </c>
      <c r="E57" s="49">
        <f t="shared" si="37"/>
        <v>5</v>
      </c>
      <c r="F57" s="3">
        <f t="shared" si="38"/>
        <v>5.7643532395665201E-4</v>
      </c>
      <c r="G57" s="2">
        <v>0.5</v>
      </c>
      <c r="H57" s="3">
        <f t="shared" si="39"/>
        <v>2.8780291256547512E-3</v>
      </c>
      <c r="I57" s="3">
        <f t="shared" si="40"/>
        <v>0.99712197087434529</v>
      </c>
      <c r="J57" s="5">
        <f t="shared" si="47"/>
        <v>99051.566032850926</v>
      </c>
      <c r="K57" s="5">
        <f t="shared" si="41"/>
        <v>285.07329198425981</v>
      </c>
      <c r="L57" s="5">
        <f t="shared" si="42"/>
        <v>494545.14693429403</v>
      </c>
      <c r="M57" s="5">
        <f t="shared" si="32"/>
        <v>6483782.4916861989</v>
      </c>
      <c r="N57" s="33">
        <f t="shared" si="43"/>
        <v>65.458657054809422</v>
      </c>
      <c r="O57" s="4"/>
      <c r="Q57" s="27" t="s">
        <v>40</v>
      </c>
      <c r="R57" s="29">
        <f t="shared" si="33"/>
        <v>99051.566032850926</v>
      </c>
      <c r="S57" s="29">
        <f t="shared" si="34"/>
        <v>494545.14693429403</v>
      </c>
      <c r="T57" s="35">
        <f t="shared" si="35"/>
        <v>65.458657054809422</v>
      </c>
      <c r="U57" s="42">
        <v>0.96170886472285344</v>
      </c>
      <c r="V57" s="43">
        <f>1-U57</f>
        <v>3.829113527714656E-2</v>
      </c>
      <c r="W57" s="29">
        <f t="shared" si="44"/>
        <v>475608.45181237668</v>
      </c>
      <c r="X57" s="29">
        <f t="shared" si="36"/>
        <v>5693982.0263804514</v>
      </c>
      <c r="Y57" s="35">
        <f t="shared" si="45"/>
        <v>57.485027793422418</v>
      </c>
      <c r="Z57" s="36">
        <f t="shared" si="46"/>
        <v>7.9736292613870035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9322</v>
      </c>
      <c r="E58" s="49">
        <f t="shared" si="37"/>
        <v>8</v>
      </c>
      <c r="F58" s="3">
        <f t="shared" si="38"/>
        <v>8.5818493885432307E-4</v>
      </c>
      <c r="G58" s="2">
        <v>0.5</v>
      </c>
      <c r="H58" s="3">
        <f t="shared" si="39"/>
        <v>4.2817383857846293E-3</v>
      </c>
      <c r="I58" s="3">
        <f t="shared" si="40"/>
        <v>0.99571826161421539</v>
      </c>
      <c r="J58" s="5">
        <f t="shared" si="47"/>
        <v>98766.49274086667</v>
      </c>
      <c r="K58" s="5">
        <f t="shared" si="41"/>
        <v>422.89228319788776</v>
      </c>
      <c r="L58" s="5">
        <f t="shared" si="42"/>
        <v>492775.23299633869</v>
      </c>
      <c r="M58" s="5">
        <f t="shared" si="32"/>
        <v>5989237.3447519047</v>
      </c>
      <c r="N58" s="33">
        <f t="shared" si="43"/>
        <v>60.640376898528203</v>
      </c>
      <c r="O58" s="4"/>
      <c r="Q58" s="27" t="s">
        <v>42</v>
      </c>
      <c r="R58" s="29">
        <f t="shared" si="33"/>
        <v>98766.49274086667</v>
      </c>
      <c r="S58" s="29">
        <f t="shared" si="34"/>
        <v>492775.23299633869</v>
      </c>
      <c r="T58" s="35">
        <f t="shared" si="35"/>
        <v>60.640376898528203</v>
      </c>
      <c r="U58" s="42">
        <v>0.96170886472285344</v>
      </c>
      <c r="V58" s="43">
        <f>1-U58</f>
        <v>3.829113527714656E-2</v>
      </c>
      <c r="W58" s="29">
        <f t="shared" si="44"/>
        <v>473906.30988844845</v>
      </c>
      <c r="X58" s="29">
        <f t="shared" si="36"/>
        <v>5218373.5745680751</v>
      </c>
      <c r="Y58" s="35">
        <f t="shared" si="45"/>
        <v>52.835465042375304</v>
      </c>
      <c r="Z58" s="36">
        <f t="shared" si="46"/>
        <v>7.8049118561528985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9671</v>
      </c>
      <c r="E59" s="49">
        <f t="shared" si="37"/>
        <v>8</v>
      </c>
      <c r="F59" s="3">
        <f t="shared" si="38"/>
        <v>8.2721538620618342E-4</v>
      </c>
      <c r="G59" s="2">
        <v>0.5</v>
      </c>
      <c r="H59" s="3">
        <f t="shared" si="39"/>
        <v>4.1275410174388613E-3</v>
      </c>
      <c r="I59" s="3">
        <f t="shared" si="40"/>
        <v>0.99587245898256116</v>
      </c>
      <c r="J59" s="5">
        <f t="shared" si="47"/>
        <v>98343.600457668785</v>
      </c>
      <c r="K59" s="5">
        <f t="shared" si="41"/>
        <v>405.91724469164706</v>
      </c>
      <c r="L59" s="5">
        <f t="shared" si="42"/>
        <v>490703.20917661476</v>
      </c>
      <c r="M59" s="5">
        <f t="shared" si="32"/>
        <v>5496462.1117555657</v>
      </c>
      <c r="N59" s="33">
        <f t="shared" si="43"/>
        <v>55.890389269624855</v>
      </c>
      <c r="O59" s="4"/>
      <c r="Q59" s="27" t="s">
        <v>44</v>
      </c>
      <c r="R59" s="29">
        <f t="shared" si="33"/>
        <v>98343.600457668785</v>
      </c>
      <c r="S59" s="29">
        <f t="shared" si="34"/>
        <v>490703.20917661476</v>
      </c>
      <c r="T59" s="35">
        <f t="shared" si="35"/>
        <v>55.890389269624855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472592.18257772818</v>
      </c>
      <c r="X59" s="29">
        <f t="shared" si="36"/>
        <v>4744467.2646796266</v>
      </c>
      <c r="Y59" s="35">
        <f t="shared" si="45"/>
        <v>48.243782438307662</v>
      </c>
      <c r="Z59" s="36">
        <f t="shared" si="46"/>
        <v>7.6466068313171931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9471</v>
      </c>
      <c r="E60" s="49">
        <f t="shared" si="37"/>
        <v>15</v>
      </c>
      <c r="F60" s="3">
        <f t="shared" si="38"/>
        <v>1.5837820715869496E-3</v>
      </c>
      <c r="G60" s="2">
        <v>0.5</v>
      </c>
      <c r="H60" s="3">
        <f t="shared" si="39"/>
        <v>7.887679444707368E-3</v>
      </c>
      <c r="I60" s="3">
        <f t="shared" si="40"/>
        <v>0.99211232055529264</v>
      </c>
      <c r="J60" s="5">
        <f t="shared" si="47"/>
        <v>97937.683212977136</v>
      </c>
      <c r="K60" s="5">
        <f t="shared" si="41"/>
        <v>772.50105074126157</v>
      </c>
      <c r="L60" s="5">
        <f t="shared" si="42"/>
        <v>487757.1634380325</v>
      </c>
      <c r="M60" s="5">
        <f t="shared" si="32"/>
        <v>5005758.9025789509</v>
      </c>
      <c r="N60" s="33">
        <f t="shared" si="43"/>
        <v>51.111673651635527</v>
      </c>
      <c r="O60" s="4"/>
      <c r="Q60" s="27" t="s">
        <v>46</v>
      </c>
      <c r="R60" s="29">
        <f t="shared" si="33"/>
        <v>97937.683212977136</v>
      </c>
      <c r="S60" s="29">
        <f t="shared" si="34"/>
        <v>487757.1634380325</v>
      </c>
      <c r="T60" s="35">
        <f t="shared" si="35"/>
        <v>51.111673651635527</v>
      </c>
      <c r="U60" s="42">
        <v>0.95736753435116873</v>
      </c>
      <c r="V60" s="43">
        <f t="shared" si="48"/>
        <v>4.2632465648831275E-2</v>
      </c>
      <c r="W60" s="29">
        <f t="shared" si="44"/>
        <v>466962.87292278919</v>
      </c>
      <c r="X60" s="29">
        <f t="shared" si="36"/>
        <v>4271875.0821018983</v>
      </c>
      <c r="Y60" s="35">
        <f t="shared" si="45"/>
        <v>43.618298309264659</v>
      </c>
      <c r="Z60" s="36">
        <f t="shared" si="46"/>
        <v>7.493375342370868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10044</v>
      </c>
      <c r="E61" s="49">
        <f t="shared" si="37"/>
        <v>17</v>
      </c>
      <c r="F61" s="3">
        <f t="shared" si="38"/>
        <v>1.6925527678215851E-3</v>
      </c>
      <c r="G61" s="2">
        <v>0.5</v>
      </c>
      <c r="H61" s="3">
        <f t="shared" si="39"/>
        <v>8.4271055371040512E-3</v>
      </c>
      <c r="I61" s="3">
        <f t="shared" si="40"/>
        <v>0.99157289446289598</v>
      </c>
      <c r="J61" s="5">
        <f t="shared" si="47"/>
        <v>97165.182162235869</v>
      </c>
      <c r="K61" s="5">
        <f t="shared" si="41"/>
        <v>818.82124461310173</v>
      </c>
      <c r="L61" s="5">
        <f t="shared" si="42"/>
        <v>483778.85769964661</v>
      </c>
      <c r="M61" s="5">
        <f t="shared" si="32"/>
        <v>4518001.7391409185</v>
      </c>
      <c r="N61" s="33">
        <f t="shared" si="43"/>
        <v>46.498155394771452</v>
      </c>
      <c r="O61" s="4"/>
      <c r="Q61" s="27" t="s">
        <v>48</v>
      </c>
      <c r="R61" s="29">
        <f t="shared" si="33"/>
        <v>97165.182162235869</v>
      </c>
      <c r="S61" s="29">
        <f t="shared" si="34"/>
        <v>483778.85769964661</v>
      </c>
      <c r="T61" s="35">
        <f t="shared" si="35"/>
        <v>46.498155394771452</v>
      </c>
      <c r="U61" s="42">
        <v>0.95681081085376496</v>
      </c>
      <c r="V61" s="43">
        <f t="shared" si="48"/>
        <v>4.3189189146235041E-2</v>
      </c>
      <c r="W61" s="29">
        <f t="shared" si="44"/>
        <v>462884.84110950708</v>
      </c>
      <c r="X61" s="29">
        <f t="shared" si="36"/>
        <v>3804912.2091791094</v>
      </c>
      <c r="Y61" s="35">
        <f t="shared" si="45"/>
        <v>39.159214489260982</v>
      </c>
      <c r="Z61" s="36">
        <f t="shared" si="46"/>
        <v>7.3389409055104693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11271</v>
      </c>
      <c r="E62" s="49">
        <f t="shared" si="37"/>
        <v>34</v>
      </c>
      <c r="F62" s="3">
        <f t="shared" si="38"/>
        <v>3.0165912518853697E-3</v>
      </c>
      <c r="G62" s="2">
        <v>0.5</v>
      </c>
      <c r="H62" s="3">
        <f t="shared" si="39"/>
        <v>1.4970059880239521E-2</v>
      </c>
      <c r="I62" s="3">
        <f t="shared" si="40"/>
        <v>0.98502994011976053</v>
      </c>
      <c r="J62" s="5">
        <f t="shared" si="47"/>
        <v>96346.360917622776</v>
      </c>
      <c r="K62" s="5">
        <f t="shared" si="41"/>
        <v>1442.3107921799817</v>
      </c>
      <c r="L62" s="5">
        <f t="shared" si="42"/>
        <v>478126.02760766394</v>
      </c>
      <c r="M62" s="5">
        <f t="shared" si="32"/>
        <v>4034222.8814412723</v>
      </c>
      <c r="N62" s="33">
        <f t="shared" si="43"/>
        <v>41.872083626392268</v>
      </c>
      <c r="O62" s="4"/>
      <c r="Q62" s="27" t="s">
        <v>50</v>
      </c>
      <c r="R62" s="29">
        <f t="shared" si="33"/>
        <v>96346.360917622776</v>
      </c>
      <c r="S62" s="29">
        <f t="shared" si="34"/>
        <v>478126.02760766394</v>
      </c>
      <c r="T62" s="35">
        <f t="shared" si="35"/>
        <v>41.872083626392268</v>
      </c>
      <c r="U62" s="42">
        <v>0.94800928093814252</v>
      </c>
      <c r="V62" s="43">
        <f t="shared" si="48"/>
        <v>5.1990719061857482E-2</v>
      </c>
      <c r="W62" s="29">
        <f t="shared" si="44"/>
        <v>453267.91163015197</v>
      </c>
      <c r="X62" s="29">
        <f t="shared" si="36"/>
        <v>3342027.3680696022</v>
      </c>
      <c r="Y62" s="35">
        <f t="shared" si="45"/>
        <v>34.687634657286885</v>
      </c>
      <c r="Z62" s="36">
        <f t="shared" si="46"/>
        <v>7.1844489691053823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11023</v>
      </c>
      <c r="E63" s="49">
        <f t="shared" si="37"/>
        <v>48</v>
      </c>
      <c r="F63" s="3">
        <f t="shared" si="38"/>
        <v>4.3545314342737914E-3</v>
      </c>
      <c r="G63" s="2">
        <v>0.5</v>
      </c>
      <c r="H63" s="3">
        <f t="shared" si="39"/>
        <v>2.1538185407879391E-2</v>
      </c>
      <c r="I63" s="3">
        <f t="shared" si="40"/>
        <v>0.97846181459212056</v>
      </c>
      <c r="J63" s="5">
        <f t="shared" si="47"/>
        <v>94904.050125442795</v>
      </c>
      <c r="K63" s="5">
        <f t="shared" si="41"/>
        <v>2044.0610275604663</v>
      </c>
      <c r="L63" s="5">
        <f t="shared" si="42"/>
        <v>469410.09805831278</v>
      </c>
      <c r="M63" s="5">
        <f t="shared" si="32"/>
        <v>3556096.8538336083</v>
      </c>
      <c r="N63" s="33">
        <f t="shared" si="43"/>
        <v>37.470443559924064</v>
      </c>
      <c r="O63" s="4"/>
      <c r="Q63" s="27" t="s">
        <v>52</v>
      </c>
      <c r="R63" s="29">
        <f t="shared" si="33"/>
        <v>94904.050125442795</v>
      </c>
      <c r="S63" s="29">
        <f t="shared" si="34"/>
        <v>469410.09805831278</v>
      </c>
      <c r="T63" s="35">
        <f t="shared" si="35"/>
        <v>37.470443559924064</v>
      </c>
      <c r="U63" s="42">
        <v>0.94216194080535964</v>
      </c>
      <c r="V63" s="43">
        <f t="shared" si="48"/>
        <v>5.7838059194640357E-2</v>
      </c>
      <c r="W63" s="29">
        <f t="shared" si="44"/>
        <v>442260.32902025414</v>
      </c>
      <c r="X63" s="29">
        <f t="shared" si="36"/>
        <v>2888759.4564394504</v>
      </c>
      <c r="Y63" s="35">
        <f t="shared" si="45"/>
        <v>30.43873736285364</v>
      </c>
      <c r="Z63" s="36">
        <f t="shared" si="46"/>
        <v>7.0317061970704238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10656</v>
      </c>
      <c r="E64" s="49">
        <f t="shared" si="37"/>
        <v>55</v>
      </c>
      <c r="F64" s="3">
        <f t="shared" si="38"/>
        <v>5.1614114114114113E-3</v>
      </c>
      <c r="G64" s="2">
        <v>0.5</v>
      </c>
      <c r="H64" s="3">
        <f t="shared" si="39"/>
        <v>2.5478297123268628E-2</v>
      </c>
      <c r="I64" s="3">
        <f t="shared" si="40"/>
        <v>0.97452170287673134</v>
      </c>
      <c r="J64" s="5">
        <f t="shared" si="47"/>
        <v>92859.989097882324</v>
      </c>
      <c r="K64" s="5">
        <f t="shared" si="41"/>
        <v>2365.9143930993314</v>
      </c>
      <c r="L64" s="5">
        <f t="shared" si="42"/>
        <v>458385.15950666333</v>
      </c>
      <c r="M64" s="5">
        <f t="shared" si="32"/>
        <v>3086686.7557752957</v>
      </c>
      <c r="N64" s="33">
        <f t="shared" si="43"/>
        <v>33.240223111825543</v>
      </c>
      <c r="O64" s="4"/>
      <c r="Q64" s="27" t="s">
        <v>54</v>
      </c>
      <c r="R64" s="29">
        <f t="shared" si="33"/>
        <v>92859.989097882324</v>
      </c>
      <c r="S64" s="29">
        <f t="shared" si="34"/>
        <v>458385.15950666333</v>
      </c>
      <c r="T64" s="35">
        <f t="shared" si="35"/>
        <v>33.240223111825543</v>
      </c>
      <c r="U64" s="42">
        <v>0.92489605986448908</v>
      </c>
      <c r="V64" s="43">
        <f t="shared" si="48"/>
        <v>7.5103940135510916E-2</v>
      </c>
      <c r="W64" s="29">
        <f t="shared" si="44"/>
        <v>423958.62792806828</v>
      </c>
      <c r="X64" s="29">
        <f t="shared" si="36"/>
        <v>2446499.1274191961</v>
      </c>
      <c r="Y64" s="35">
        <f t="shared" si="45"/>
        <v>26.346106123708221</v>
      </c>
      <c r="Z64" s="36">
        <f t="shared" si="46"/>
        <v>6.8941169881173217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8519</v>
      </c>
      <c r="E65" s="49">
        <f t="shared" si="37"/>
        <v>55</v>
      </c>
      <c r="F65" s="3">
        <f t="shared" si="38"/>
        <v>6.4561568259185352E-3</v>
      </c>
      <c r="G65" s="2">
        <v>0.5</v>
      </c>
      <c r="H65" s="3">
        <f t="shared" si="39"/>
        <v>3.1768035580199853E-2</v>
      </c>
      <c r="I65" s="3">
        <f t="shared" si="40"/>
        <v>0.9682319644198002</v>
      </c>
      <c r="J65" s="5">
        <f t="shared" si="47"/>
        <v>90494.074704782994</v>
      </c>
      <c r="K65" s="5">
        <f t="shared" si="41"/>
        <v>2874.8189850188096</v>
      </c>
      <c r="L65" s="5">
        <f t="shared" si="42"/>
        <v>445283.32606136799</v>
      </c>
      <c r="M65" s="5">
        <f t="shared" si="32"/>
        <v>2628301.5962686324</v>
      </c>
      <c r="N65" s="33">
        <f t="shared" si="43"/>
        <v>29.043908176782711</v>
      </c>
      <c r="O65" s="4"/>
      <c r="Q65" s="27" t="s">
        <v>56</v>
      </c>
      <c r="R65" s="29">
        <f t="shared" si="33"/>
        <v>90494.074704782994</v>
      </c>
      <c r="S65" s="29">
        <f t="shared" si="34"/>
        <v>445283.32606136799</v>
      </c>
      <c r="T65" s="35">
        <f t="shared" si="35"/>
        <v>29.043908176782711</v>
      </c>
      <c r="U65" s="42">
        <v>0.89970667843387275</v>
      </c>
      <c r="V65" s="43">
        <f t="shared" si="48"/>
        <v>0.10029332156612725</v>
      </c>
      <c r="W65" s="29">
        <f t="shared" si="44"/>
        <v>400624.38225266052</v>
      </c>
      <c r="X65" s="29">
        <f t="shared" si="36"/>
        <v>2022540.4994911277</v>
      </c>
      <c r="Y65" s="35">
        <f t="shared" si="45"/>
        <v>22.349977123797565</v>
      </c>
      <c r="Z65" s="36">
        <f t="shared" si="46"/>
        <v>6.6939310529851461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6650</v>
      </c>
      <c r="E66" s="49">
        <f t="shared" si="37"/>
        <v>61</v>
      </c>
      <c r="F66" s="3">
        <f t="shared" si="38"/>
        <v>9.1729323308270671E-3</v>
      </c>
      <c r="G66" s="2">
        <v>0.5</v>
      </c>
      <c r="H66" s="3">
        <f t="shared" si="39"/>
        <v>4.4836457184858507E-2</v>
      </c>
      <c r="I66" s="3">
        <f t="shared" si="40"/>
        <v>0.95516354281514149</v>
      </c>
      <c r="J66" s="5">
        <f t="shared" si="47"/>
        <v>87619.255719764187</v>
      </c>
      <c r="K66" s="5">
        <f t="shared" si="41"/>
        <v>3928.5370076483759</v>
      </c>
      <c r="L66" s="5">
        <f t="shared" si="42"/>
        <v>428274.93607970001</v>
      </c>
      <c r="M66" s="5">
        <f t="shared" si="32"/>
        <v>2183018.2702072645</v>
      </c>
      <c r="N66" s="33">
        <f t="shared" si="43"/>
        <v>24.914823257450283</v>
      </c>
      <c r="O66" s="4"/>
      <c r="Q66" s="27" t="s">
        <v>58</v>
      </c>
      <c r="R66" s="29">
        <f t="shared" si="33"/>
        <v>87619.255719764187</v>
      </c>
      <c r="S66" s="29">
        <f t="shared" si="34"/>
        <v>428274.93607970001</v>
      </c>
      <c r="T66" s="35">
        <f t="shared" si="35"/>
        <v>24.914823257450283</v>
      </c>
      <c r="U66" s="42">
        <v>0.86438699185239576</v>
      </c>
      <c r="V66" s="43">
        <f t="shared" si="48"/>
        <v>0.13561300814760424</v>
      </c>
      <c r="W66" s="29">
        <f t="shared" si="44"/>
        <v>370195.28368370899</v>
      </c>
      <c r="X66" s="29">
        <f t="shared" si="36"/>
        <v>1621916.1172384671</v>
      </c>
      <c r="Y66" s="35">
        <f t="shared" si="45"/>
        <v>18.510955199458664</v>
      </c>
      <c r="Z66" s="36">
        <f t="shared" si="46"/>
        <v>6.4038680579916196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5038</v>
      </c>
      <c r="E67" s="49">
        <f t="shared" si="37"/>
        <v>73</v>
      </c>
      <c r="F67" s="3">
        <f t="shared" si="38"/>
        <v>1.4489876935291782E-2</v>
      </c>
      <c r="G67" s="2">
        <v>0.5</v>
      </c>
      <c r="H67" s="3">
        <f t="shared" si="39"/>
        <v>6.9916674648022217E-2</v>
      </c>
      <c r="I67" s="3">
        <f t="shared" si="40"/>
        <v>0.9300833253519778</v>
      </c>
      <c r="J67" s="5">
        <f t="shared" si="47"/>
        <v>83690.718712115806</v>
      </c>
      <c r="K67" s="5">
        <f t="shared" si="41"/>
        <v>5851.3767512541453</v>
      </c>
      <c r="L67" s="5">
        <f t="shared" si="42"/>
        <v>403825.15168244368</v>
      </c>
      <c r="M67" s="5">
        <f t="shared" si="32"/>
        <v>1754743.3341275647</v>
      </c>
      <c r="N67" s="33">
        <f t="shared" si="43"/>
        <v>20.967000416899666</v>
      </c>
      <c r="O67" s="4"/>
      <c r="Q67" s="27" t="s">
        <v>60</v>
      </c>
      <c r="R67" s="29">
        <f t="shared" si="33"/>
        <v>83690.718712115806</v>
      </c>
      <c r="S67" s="29">
        <f t="shared" si="34"/>
        <v>403825.15168244368</v>
      </c>
      <c r="T67" s="35">
        <f t="shared" si="35"/>
        <v>20.967000416899666</v>
      </c>
      <c r="U67" s="42">
        <v>0.82345390469096191</v>
      </c>
      <c r="V67" s="43">
        <f t="shared" si="48"/>
        <v>0.17654609530903809</v>
      </c>
      <c r="W67" s="29">
        <f t="shared" si="44"/>
        <v>332531.39796532824</v>
      </c>
      <c r="X67" s="29">
        <f t="shared" si="36"/>
        <v>1251720.8335547582</v>
      </c>
      <c r="Y67" s="35">
        <f t="shared" si="45"/>
        <v>14.956507158941964</v>
      </c>
      <c r="Z67" s="36">
        <f t="shared" si="46"/>
        <v>6.0104932579577017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3838</v>
      </c>
      <c r="E68" s="49">
        <f t="shared" si="37"/>
        <v>83</v>
      </c>
      <c r="F68" s="3">
        <f t="shared" si="38"/>
        <v>2.1625846795205836E-2</v>
      </c>
      <c r="G68" s="2">
        <v>0.5</v>
      </c>
      <c r="H68" s="3">
        <f t="shared" si="39"/>
        <v>0.10258311704362873</v>
      </c>
      <c r="I68" s="3">
        <f t="shared" si="40"/>
        <v>0.89741688295637123</v>
      </c>
      <c r="J68" s="5">
        <f t="shared" si="47"/>
        <v>77839.341960861668</v>
      </c>
      <c r="K68" s="5">
        <f t="shared" si="41"/>
        <v>7985.0023269701132</v>
      </c>
      <c r="L68" s="5">
        <f t="shared" si="42"/>
        <v>369234.20398688299</v>
      </c>
      <c r="M68" s="5">
        <f t="shared" si="32"/>
        <v>1350918.182445121</v>
      </c>
      <c r="N68" s="33">
        <f t="shared" si="43"/>
        <v>17.355210725244504</v>
      </c>
      <c r="O68" s="4"/>
      <c r="Q68" s="27" t="s">
        <v>62</v>
      </c>
      <c r="R68" s="29">
        <f t="shared" si="33"/>
        <v>77839.341960861668</v>
      </c>
      <c r="S68" s="29">
        <f t="shared" si="34"/>
        <v>369234.20398688299</v>
      </c>
      <c r="T68" s="35">
        <f t="shared" si="35"/>
        <v>17.355210725244504</v>
      </c>
      <c r="U68" s="42">
        <v>0.7557222850963411</v>
      </c>
      <c r="V68" s="43">
        <f t="shared" si="48"/>
        <v>0.2442777149036589</v>
      </c>
      <c r="W68" s="29">
        <f t="shared" si="44"/>
        <v>279038.51637269574</v>
      </c>
      <c r="X68" s="29">
        <f t="shared" si="36"/>
        <v>919189.43558942992</v>
      </c>
      <c r="Y68" s="35">
        <f t="shared" si="45"/>
        <v>11.808802752361483</v>
      </c>
      <c r="Z68" s="36">
        <f t="shared" si="46"/>
        <v>5.5464079728830207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2412</v>
      </c>
      <c r="E69" s="49">
        <f t="shared" si="37"/>
        <v>84</v>
      </c>
      <c r="F69" s="3">
        <f t="shared" si="38"/>
        <v>3.482587064676617E-2</v>
      </c>
      <c r="G69" s="2">
        <v>0.5</v>
      </c>
      <c r="H69" s="3">
        <f t="shared" si="39"/>
        <v>0.16018306636155608</v>
      </c>
      <c r="I69" s="3">
        <f t="shared" si="40"/>
        <v>0.8398169336384439</v>
      </c>
      <c r="J69" s="5">
        <f t="shared" si="47"/>
        <v>69854.339633891548</v>
      </c>
      <c r="K69" s="5">
        <f t="shared" si="41"/>
        <v>11189.482321218327</v>
      </c>
      <c r="L69" s="5">
        <f t="shared" si="42"/>
        <v>321297.99236641196</v>
      </c>
      <c r="M69" s="5">
        <f t="shared" si="32"/>
        <v>981683.97845823807</v>
      </c>
      <c r="N69" s="33">
        <f t="shared" si="43"/>
        <v>14.053299817924984</v>
      </c>
      <c r="O69" s="4"/>
      <c r="Q69" s="27" t="s">
        <v>64</v>
      </c>
      <c r="R69" s="29">
        <f t="shared" si="33"/>
        <v>69854.339633891548</v>
      </c>
      <c r="S69" s="29">
        <f t="shared" si="34"/>
        <v>321297.99236641196</v>
      </c>
      <c r="T69" s="35">
        <f t="shared" si="35"/>
        <v>14.053299817924984</v>
      </c>
      <c r="U69" s="42">
        <v>0.69850988448397933</v>
      </c>
      <c r="V69" s="43">
        <f t="shared" si="48"/>
        <v>0.30149011551602067</v>
      </c>
      <c r="W69" s="29">
        <f t="shared" si="44"/>
        <v>224429.82353279687</v>
      </c>
      <c r="X69" s="29">
        <f t="shared" si="36"/>
        <v>640150.91921673412</v>
      </c>
      <c r="Y69" s="35">
        <f t="shared" si="45"/>
        <v>9.1640823257621804</v>
      </c>
      <c r="Z69" s="36">
        <f t="shared" si="46"/>
        <v>4.8892174921628033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1589</v>
      </c>
      <c r="E70" s="49">
        <f t="shared" si="37"/>
        <v>84</v>
      </c>
      <c r="F70" s="3">
        <f t="shared" si="38"/>
        <v>5.2863436123348019E-2</v>
      </c>
      <c r="G70" s="2">
        <v>0.5</v>
      </c>
      <c r="H70" s="3">
        <f t="shared" si="39"/>
        <v>0.23346303501945528</v>
      </c>
      <c r="I70" s="3">
        <f t="shared" si="40"/>
        <v>0.76653696498054469</v>
      </c>
      <c r="J70" s="5">
        <f t="shared" si="47"/>
        <v>58664.857312673223</v>
      </c>
      <c r="K70" s="5">
        <f t="shared" si="41"/>
        <v>13696.075637199976</v>
      </c>
      <c r="L70" s="5">
        <f t="shared" si="42"/>
        <v>259084.09747036616</v>
      </c>
      <c r="M70" s="5">
        <f t="shared" si="32"/>
        <v>660385.98609182611</v>
      </c>
      <c r="N70" s="33">
        <f t="shared" si="43"/>
        <v>11.256926486194054</v>
      </c>
      <c r="O70" s="4"/>
      <c r="Q70" s="27" t="s">
        <v>66</v>
      </c>
      <c r="R70" s="29">
        <f t="shared" si="33"/>
        <v>58664.857312673223</v>
      </c>
      <c r="S70" s="29">
        <f t="shared" si="34"/>
        <v>259084.09747036616</v>
      </c>
      <c r="T70" s="35">
        <f t="shared" si="35"/>
        <v>11.256926486194054</v>
      </c>
      <c r="U70" s="42">
        <v>0.67065690345363116</v>
      </c>
      <c r="V70" s="43">
        <f t="shared" si="48"/>
        <v>0.32934309654636884</v>
      </c>
      <c r="W70" s="29">
        <f t="shared" si="44"/>
        <v>173756.53854355452</v>
      </c>
      <c r="X70" s="29">
        <f t="shared" si="36"/>
        <v>415721.09568393719</v>
      </c>
      <c r="Y70" s="35">
        <f t="shared" si="45"/>
        <v>7.0863735927664147</v>
      </c>
      <c r="Z70" s="36">
        <f t="shared" si="46"/>
        <v>4.1705528934276392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895</v>
      </c>
      <c r="E71" s="49">
        <f t="shared" si="49"/>
        <v>82</v>
      </c>
      <c r="F71" s="3">
        <f t="shared" si="38"/>
        <v>9.1620111731843576E-2</v>
      </c>
      <c r="G71" s="2">
        <v>0.5</v>
      </c>
      <c r="H71" s="3">
        <f t="shared" si="39"/>
        <v>0.37272727272727274</v>
      </c>
      <c r="I71" s="3">
        <f t="shared" si="40"/>
        <v>0.6272727272727272</v>
      </c>
      <c r="J71" s="5">
        <f t="shared" si="47"/>
        <v>44968.781675473248</v>
      </c>
      <c r="K71" s="5">
        <f t="shared" si="41"/>
        <v>16761.091351767303</v>
      </c>
      <c r="L71" s="5">
        <f t="shared" si="42"/>
        <v>182941.179997948</v>
      </c>
      <c r="M71" s="5">
        <f>L71+M72</f>
        <v>401301.88862145989</v>
      </c>
      <c r="N71" s="33">
        <f t="shared" si="43"/>
        <v>8.9240106951871656</v>
      </c>
      <c r="O71" s="4"/>
      <c r="Q71" s="27" t="s">
        <v>68</v>
      </c>
      <c r="R71" s="29">
        <f t="shared" si="33"/>
        <v>44968.781675473248</v>
      </c>
      <c r="S71" s="29">
        <f t="shared" si="34"/>
        <v>182941.179997948</v>
      </c>
      <c r="T71" s="35">
        <f t="shared" si="35"/>
        <v>8.9240106951871656</v>
      </c>
      <c r="U71" s="42">
        <v>0.63527807449444496</v>
      </c>
      <c r="V71" s="43">
        <f t="shared" si="48"/>
        <v>0.36472192550555504</v>
      </c>
      <c r="W71" s="29">
        <f t="shared" si="44"/>
        <v>116218.52057483807</v>
      </c>
      <c r="X71" s="29">
        <f>X72+W71</f>
        <v>241964.55714038265</v>
      </c>
      <c r="Y71" s="35">
        <f t="shared" si="45"/>
        <v>5.3807229843710509</v>
      </c>
      <c r="Z71" s="36">
        <f t="shared" si="46"/>
        <v>3.5432877108161147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658</v>
      </c>
      <c r="E72" s="50">
        <f t="shared" si="49"/>
        <v>85</v>
      </c>
      <c r="F72" s="17">
        <f t="shared" si="38"/>
        <v>0.12917933130699089</v>
      </c>
      <c r="G72" s="12"/>
      <c r="H72" s="17">
        <v>1</v>
      </c>
      <c r="I72" s="17">
        <f t="shared" si="40"/>
        <v>0</v>
      </c>
      <c r="J72" s="21">
        <f t="shared" si="47"/>
        <v>28207.690323705945</v>
      </c>
      <c r="K72" s="21">
        <f t="shared" si="41"/>
        <v>28207.690323705945</v>
      </c>
      <c r="L72" s="21">
        <f>K72/F72</f>
        <v>218360.70862351189</v>
      </c>
      <c r="M72" s="21">
        <f>L72</f>
        <v>218360.70862351189</v>
      </c>
      <c r="N72" s="34">
        <f t="shared" si="43"/>
        <v>7.7411764705882344</v>
      </c>
      <c r="O72" s="4"/>
      <c r="Q72" s="30" t="s">
        <v>69</v>
      </c>
      <c r="R72" s="31">
        <f t="shared" si="33"/>
        <v>28207.690323705945</v>
      </c>
      <c r="S72" s="31">
        <f t="shared" si="34"/>
        <v>218360.70862351189</v>
      </c>
      <c r="T72" s="38">
        <f t="shared" si="35"/>
        <v>7.7411764705882344</v>
      </c>
      <c r="U72" s="44">
        <v>0.57586384179742911</v>
      </c>
      <c r="V72" s="45">
        <f t="shared" si="48"/>
        <v>0.42413615820257089</v>
      </c>
      <c r="W72" s="31">
        <f t="shared" si="44"/>
        <v>125746.03656554456</v>
      </c>
      <c r="X72" s="31">
        <f>W72</f>
        <v>125746.03656554456</v>
      </c>
      <c r="Y72" s="38">
        <f t="shared" si="45"/>
        <v>4.4578636223848038</v>
      </c>
      <c r="Z72" s="37">
        <f t="shared" si="46"/>
        <v>3.2833128482034306</v>
      </c>
    </row>
    <row r="73" spans="1:26" s="2" customFormat="1" ht="13.2" x14ac:dyDescent="0.25">
      <c r="B73" s="2" t="s">
        <v>70</v>
      </c>
      <c r="D73" s="25">
        <f>SUM(D54:D72)</f>
        <v>125928</v>
      </c>
      <c r="E73" s="25">
        <f>SUM(E54:E72)</f>
        <v>811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71.537866960814981</v>
      </c>
      <c r="F78" s="55">
        <f>$Y$4</f>
        <v>64.959049489539808</v>
      </c>
      <c r="G78" s="55">
        <f>E78-F78</f>
        <v>6.5788174712751726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78.288314880439884</v>
      </c>
      <c r="F79" s="55">
        <f>$Y$29</f>
        <v>69.493976576246226</v>
      </c>
      <c r="G79" s="55">
        <f t="shared" ref="G79:G80" si="50">E79-F79</f>
        <v>8.7943383041936585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74.761394121122933</v>
      </c>
      <c r="F80" s="55">
        <f>$Y$54</f>
        <v>66.483404737232974</v>
      </c>
      <c r="G80" s="55">
        <f t="shared" si="50"/>
        <v>8.2779893838899596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752AC-C8A4-A444-AA85-C4BC8E98743F}">
  <dimension ref="A1:Z80"/>
  <sheetViews>
    <sheetView topLeftCell="A41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117" t="s">
        <v>87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Q1" s="105" t="s">
        <v>90</v>
      </c>
      <c r="R1" s="106"/>
      <c r="S1" s="106"/>
      <c r="T1" s="106"/>
      <c r="U1" s="106"/>
      <c r="V1" s="106"/>
      <c r="W1" s="106"/>
      <c r="X1" s="106"/>
      <c r="Y1" s="106"/>
      <c r="Z1" s="107"/>
    </row>
    <row r="2" spans="1:26" s="9" customFormat="1" ht="35.549999999999997" customHeight="1" x14ac:dyDescent="0.25">
      <c r="A2" s="7"/>
      <c r="B2" s="11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114" t="s">
        <v>14</v>
      </c>
      <c r="S2" s="114"/>
      <c r="T2" s="114"/>
      <c r="U2" s="109" t="s">
        <v>15</v>
      </c>
      <c r="V2" s="109" t="s">
        <v>16</v>
      </c>
      <c r="W2" s="115" t="s">
        <v>17</v>
      </c>
      <c r="X2" s="115" t="s">
        <v>18</v>
      </c>
      <c r="Y2" s="116" t="s">
        <v>19</v>
      </c>
      <c r="Z2" s="116" t="s">
        <v>20</v>
      </c>
    </row>
    <row r="3" spans="1:26" s="10" customFormat="1" ht="23.25" customHeight="1" thickBot="1" x14ac:dyDescent="0.35">
      <c r="B3" s="11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109"/>
      <c r="V3" s="109"/>
      <c r="W3" s="115"/>
      <c r="X3" s="115"/>
      <c r="Y3" s="116"/>
      <c r="Z3" s="116"/>
    </row>
    <row r="4" spans="1:26" s="2" customFormat="1" x14ac:dyDescent="0.25">
      <c r="A4" s="2">
        <v>1</v>
      </c>
      <c r="B4" s="1">
        <v>0</v>
      </c>
      <c r="C4" s="1">
        <v>1</v>
      </c>
      <c r="D4">
        <v>660</v>
      </c>
      <c r="E4" s="51">
        <v>5</v>
      </c>
      <c r="F4" s="3">
        <f>E4/D4</f>
        <v>7.575757575757576E-3</v>
      </c>
      <c r="G4" s="2">
        <v>0.3</v>
      </c>
      <c r="H4" s="18">
        <f>C4*F4/(1+(1-G4)*C4*F4)</f>
        <v>7.5357950263752827E-3</v>
      </c>
      <c r="I4" s="18">
        <f>1-H4</f>
        <v>0.99246420497362475</v>
      </c>
      <c r="J4" s="41">
        <v>100000</v>
      </c>
      <c r="K4" s="20">
        <f>J4*H4</f>
        <v>753.57950263752832</v>
      </c>
      <c r="L4" s="20">
        <f>C4*(J5+G4*K4)</f>
        <v>99472.494348153734</v>
      </c>
      <c r="M4" s="5">
        <f t="shared" ref="M4:M20" si="0">L4+M5</f>
        <v>7097871.2078633215</v>
      </c>
      <c r="N4" s="32">
        <f>M4/J4</f>
        <v>70.978712078633208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99472.494348153734</v>
      </c>
      <c r="T4" s="35">
        <f t="shared" ref="T4:T22" si="3">N4</f>
        <v>70.978712078633208</v>
      </c>
      <c r="U4" s="42">
        <v>0.96680194174873568</v>
      </c>
      <c r="V4" s="43">
        <f>1-U4</f>
        <v>3.3198058251264317E-2</v>
      </c>
      <c r="W4" s="29">
        <f>S4*U4</f>
        <v>96170.200686385171</v>
      </c>
      <c r="X4" s="29">
        <f t="shared" ref="X4:X20" si="4">X5+W4</f>
        <v>6475588.7163700908</v>
      </c>
      <c r="Y4" s="40">
        <f>X4/R4</f>
        <v>64.755887163700905</v>
      </c>
      <c r="Z4" s="36">
        <f>T4-Y4</f>
        <v>6.2228249149323034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3242</v>
      </c>
      <c r="E5" s="51">
        <v>3</v>
      </c>
      <c r="F5" s="3">
        <f t="shared" ref="F5:F22" si="5">E5/D5</f>
        <v>9.2535471930906845E-4</v>
      </c>
      <c r="G5" s="2">
        <v>0.4</v>
      </c>
      <c r="H5" s="3">
        <f t="shared" ref="H5:H21" si="6">C5*F5/(1+(1-G5)*C5*F5)</f>
        <v>3.6932167918256801E-3</v>
      </c>
      <c r="I5" s="3">
        <f t="shared" ref="I5:I22" si="7">1-H5</f>
        <v>0.99630678320817434</v>
      </c>
      <c r="J5" s="5">
        <f>I4*J4</f>
        <v>99246.420497362473</v>
      </c>
      <c r="K5" s="5">
        <f t="shared" ref="K5:K22" si="8">J5*H5</f>
        <v>366.53854670945145</v>
      </c>
      <c r="L5" s="5">
        <f t="shared" ref="L5:L21" si="9">C5*(J6+G5*K5)</f>
        <v>396105.98947734723</v>
      </c>
      <c r="M5" s="5">
        <f t="shared" si="0"/>
        <v>6998398.7135151681</v>
      </c>
      <c r="N5" s="33">
        <f t="shared" ref="N5:N22" si="10">M5/J5</f>
        <v>70.515376559108788</v>
      </c>
      <c r="O5" s="4"/>
      <c r="Q5" s="27" t="s">
        <v>36</v>
      </c>
      <c r="R5" s="29">
        <f t="shared" si="1"/>
        <v>99246.420497362473</v>
      </c>
      <c r="S5" s="29">
        <f t="shared" si="2"/>
        <v>396105.98947734723</v>
      </c>
      <c r="T5" s="35">
        <f t="shared" si="3"/>
        <v>70.515376559108788</v>
      </c>
      <c r="U5" s="42">
        <v>0.96680194174873568</v>
      </c>
      <c r="V5" s="43">
        <f>1-U5</f>
        <v>3.3198058251264317E-2</v>
      </c>
      <c r="W5" s="29">
        <f t="shared" ref="W5:W22" si="11">S5*U5</f>
        <v>382956.03976500354</v>
      </c>
      <c r="X5" s="29">
        <f t="shared" si="4"/>
        <v>6379418.5156837059</v>
      </c>
      <c r="Y5" s="35">
        <f t="shared" ref="Y5:Y22" si="12">X5/R5</f>
        <v>64.278575325074243</v>
      </c>
      <c r="Z5" s="36">
        <f t="shared" ref="Z5:Z22" si="13">T5-Y5</f>
        <v>6.2368012340345444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4288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98879.881950653027</v>
      </c>
      <c r="K6" s="5">
        <f t="shared" si="8"/>
        <v>0</v>
      </c>
      <c r="L6" s="5">
        <f t="shared" si="9"/>
        <v>494399.40975326515</v>
      </c>
      <c r="M6" s="5">
        <f t="shared" si="0"/>
        <v>6602292.7240378205</v>
      </c>
      <c r="N6" s="33">
        <f t="shared" si="10"/>
        <v>66.770839464925331</v>
      </c>
      <c r="O6" s="4"/>
      <c r="Q6" s="27" t="s">
        <v>38</v>
      </c>
      <c r="R6" s="29">
        <f t="shared" si="1"/>
        <v>98879.881950653027</v>
      </c>
      <c r="S6" s="29">
        <f t="shared" si="2"/>
        <v>494399.40975326515</v>
      </c>
      <c r="T6" s="35">
        <f t="shared" si="3"/>
        <v>66.770839464925331</v>
      </c>
      <c r="U6" s="42">
        <v>0.96680194174873568</v>
      </c>
      <c r="V6" s="43">
        <f>1-U6</f>
        <v>3.3198058251264317E-2</v>
      </c>
      <c r="W6" s="29">
        <f t="shared" si="11"/>
        <v>477986.30934888555</v>
      </c>
      <c r="X6" s="29">
        <f t="shared" si="4"/>
        <v>5996462.4759187028</v>
      </c>
      <c r="Y6" s="35">
        <f t="shared" si="12"/>
        <v>60.643908119867056</v>
      </c>
      <c r="Z6" s="36">
        <f t="shared" si="13"/>
        <v>6.1269313450582743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4529</v>
      </c>
      <c r="E7" s="51">
        <v>3</v>
      </c>
      <c r="F7" s="3">
        <f t="shared" si="5"/>
        <v>6.6239788032678294E-4</v>
      </c>
      <c r="G7" s="2">
        <v>0.5</v>
      </c>
      <c r="H7" s="3">
        <f t="shared" si="6"/>
        <v>3.3065138322495315E-3</v>
      </c>
      <c r="I7" s="3">
        <f t="shared" si="7"/>
        <v>0.99669348616775044</v>
      </c>
      <c r="J7" s="5">
        <f t="shared" si="14"/>
        <v>98879.881950653027</v>
      </c>
      <c r="K7" s="5">
        <f t="shared" si="8"/>
        <v>326.94769740103504</v>
      </c>
      <c r="L7" s="5">
        <f t="shared" si="9"/>
        <v>493582.04050976259</v>
      </c>
      <c r="M7" s="5">
        <f t="shared" si="0"/>
        <v>6107893.3142845556</v>
      </c>
      <c r="N7" s="33">
        <f t="shared" si="10"/>
        <v>61.770839464925331</v>
      </c>
      <c r="O7" s="4"/>
      <c r="Q7" s="27" t="s">
        <v>40</v>
      </c>
      <c r="R7" s="29">
        <f t="shared" si="1"/>
        <v>98879.881950653027</v>
      </c>
      <c r="S7" s="29">
        <f t="shared" si="2"/>
        <v>493582.04050976259</v>
      </c>
      <c r="T7" s="35">
        <f t="shared" si="3"/>
        <v>61.770839464925331</v>
      </c>
      <c r="U7" s="42">
        <v>0.96680194174873568</v>
      </c>
      <c r="V7" s="43">
        <f>1-U7</f>
        <v>3.3198058251264317E-2</v>
      </c>
      <c r="W7" s="29">
        <f t="shared" si="11"/>
        <v>477196.07517714158</v>
      </c>
      <c r="X7" s="29">
        <f t="shared" si="4"/>
        <v>5518476.1665698169</v>
      </c>
      <c r="Y7" s="35">
        <f t="shared" si="12"/>
        <v>55.80989841112337</v>
      </c>
      <c r="Z7" s="36">
        <f t="shared" si="13"/>
        <v>5.9609410538019603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4737</v>
      </c>
      <c r="E8" s="51">
        <v>6</v>
      </c>
      <c r="F8" s="3">
        <f t="shared" si="5"/>
        <v>1.266624445851805E-3</v>
      </c>
      <c r="G8" s="2">
        <v>0.5</v>
      </c>
      <c r="H8" s="3">
        <f t="shared" si="6"/>
        <v>6.3131313131313139E-3</v>
      </c>
      <c r="I8" s="3">
        <f t="shared" si="7"/>
        <v>0.99368686868686873</v>
      </c>
      <c r="J8" s="5">
        <f t="shared" si="14"/>
        <v>98552.934253251995</v>
      </c>
      <c r="K8" s="5">
        <f t="shared" si="8"/>
        <v>622.17761523517686</v>
      </c>
      <c r="L8" s="5">
        <f t="shared" si="9"/>
        <v>491209.22722817212</v>
      </c>
      <c r="M8" s="5">
        <f t="shared" si="0"/>
        <v>5614311.2737747934</v>
      </c>
      <c r="N8" s="33">
        <f t="shared" si="10"/>
        <v>56.967469475314331</v>
      </c>
      <c r="O8" s="4"/>
      <c r="Q8" s="27" t="s">
        <v>42</v>
      </c>
      <c r="R8" s="29">
        <f t="shared" si="1"/>
        <v>98552.934253251995</v>
      </c>
      <c r="S8" s="29">
        <f t="shared" si="2"/>
        <v>491209.22722817212</v>
      </c>
      <c r="T8" s="35">
        <f t="shared" si="3"/>
        <v>56.967469475314331</v>
      </c>
      <c r="U8" s="42">
        <v>0.96680194174873568</v>
      </c>
      <c r="V8" s="43">
        <f>1-U8</f>
        <v>3.3198058251264317E-2</v>
      </c>
      <c r="W8" s="29">
        <f t="shared" si="11"/>
        <v>474902.03468909272</v>
      </c>
      <c r="X8" s="29">
        <f t="shared" si="4"/>
        <v>5041280.0913926754</v>
      </c>
      <c r="Y8" s="35">
        <f t="shared" si="12"/>
        <v>51.153018726343262</v>
      </c>
      <c r="Z8" s="36">
        <f t="shared" si="13"/>
        <v>5.8144507489710691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4757</v>
      </c>
      <c r="E9" s="51">
        <v>7</v>
      </c>
      <c r="F9" s="3">
        <f t="shared" si="5"/>
        <v>1.4715156611309649E-3</v>
      </c>
      <c r="G9" s="2">
        <v>0.5</v>
      </c>
      <c r="H9" s="3">
        <f t="shared" si="6"/>
        <v>7.330610535134569E-3</v>
      </c>
      <c r="I9" s="3">
        <f t="shared" si="7"/>
        <v>0.99266938946486538</v>
      </c>
      <c r="J9" s="5">
        <f t="shared" si="14"/>
        <v>97930.756638016828</v>
      </c>
      <c r="K9" s="5">
        <f t="shared" si="8"/>
        <v>717.89223632434584</v>
      </c>
      <c r="L9" s="5">
        <f t="shared" si="9"/>
        <v>487859.05259927327</v>
      </c>
      <c r="M9" s="5">
        <f t="shared" si="0"/>
        <v>5123102.0465466212</v>
      </c>
      <c r="N9" s="33">
        <f t="shared" si="10"/>
        <v>52.31351438938875</v>
      </c>
      <c r="O9" s="4"/>
      <c r="Q9" s="27" t="s">
        <v>44</v>
      </c>
      <c r="R9" s="29">
        <f t="shared" si="1"/>
        <v>97930.756638016828</v>
      </c>
      <c r="S9" s="29">
        <f t="shared" si="2"/>
        <v>487859.05259927327</v>
      </c>
      <c r="T9" s="35">
        <f t="shared" si="3"/>
        <v>52.31351438938875</v>
      </c>
      <c r="U9" s="42">
        <v>0.9555940589531835</v>
      </c>
      <c r="V9" s="43">
        <f t="shared" ref="V9:V22" si="15">1-U9</f>
        <v>4.4405941046816499E-2</v>
      </c>
      <c r="W9" s="29">
        <f t="shared" si="11"/>
        <v>466195.2122703942</v>
      </c>
      <c r="X9" s="29">
        <f t="shared" si="4"/>
        <v>4566378.0567035824</v>
      </c>
      <c r="Y9" s="35">
        <f t="shared" si="12"/>
        <v>46.628640617802695</v>
      </c>
      <c r="Z9" s="36">
        <f t="shared" si="13"/>
        <v>5.6848737715860551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4934</v>
      </c>
      <c r="E10" s="51">
        <v>4</v>
      </c>
      <c r="F10" s="3">
        <f t="shared" si="5"/>
        <v>8.107012565869477E-4</v>
      </c>
      <c r="G10" s="2">
        <v>0.5</v>
      </c>
      <c r="H10" s="3">
        <f t="shared" si="6"/>
        <v>4.0453074433656963E-3</v>
      </c>
      <c r="I10" s="3">
        <f t="shared" si="7"/>
        <v>0.99595469255663427</v>
      </c>
      <c r="J10" s="5">
        <f t="shared" si="14"/>
        <v>97212.864401692481</v>
      </c>
      <c r="K10" s="5">
        <f t="shared" si="8"/>
        <v>393.25592395506675</v>
      </c>
      <c r="L10" s="5">
        <f t="shared" si="9"/>
        <v>485081.18219857465</v>
      </c>
      <c r="M10" s="5">
        <f t="shared" si="0"/>
        <v>4635242.9939473476</v>
      </c>
      <c r="N10" s="33">
        <f t="shared" si="10"/>
        <v>47.6813745019805</v>
      </c>
      <c r="O10" s="4"/>
      <c r="Q10" s="27" t="s">
        <v>46</v>
      </c>
      <c r="R10" s="29">
        <f t="shared" si="1"/>
        <v>97212.864401692481</v>
      </c>
      <c r="S10" s="29">
        <f t="shared" si="2"/>
        <v>485081.18219857465</v>
      </c>
      <c r="T10" s="35">
        <f t="shared" si="3"/>
        <v>47.6813745019805</v>
      </c>
      <c r="U10" s="42">
        <v>0.96363095511775332</v>
      </c>
      <c r="V10" s="43">
        <f t="shared" si="15"/>
        <v>3.6369044882246682E-2</v>
      </c>
      <c r="W10" s="29">
        <f t="shared" si="11"/>
        <v>467439.24291166139</v>
      </c>
      <c r="X10" s="29">
        <f t="shared" si="4"/>
        <v>4100182.8444331884</v>
      </c>
      <c r="Y10" s="35">
        <f t="shared" si="12"/>
        <v>42.177368907584665</v>
      </c>
      <c r="Z10" s="36">
        <f t="shared" si="13"/>
        <v>5.504005594395835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4923</v>
      </c>
      <c r="E11" s="51">
        <v>16</v>
      </c>
      <c r="F11" s="3">
        <f t="shared" si="5"/>
        <v>3.2500507820434695E-3</v>
      </c>
      <c r="G11" s="2">
        <v>0.5</v>
      </c>
      <c r="H11" s="3">
        <f t="shared" si="6"/>
        <v>1.6119282691920211E-2</v>
      </c>
      <c r="I11" s="3">
        <f t="shared" si="7"/>
        <v>0.9838807173080798</v>
      </c>
      <c r="J11" s="5">
        <f t="shared" si="14"/>
        <v>96819.608477737405</v>
      </c>
      <c r="K11" s="5">
        <f t="shared" si="8"/>
        <v>1560.6626391736838</v>
      </c>
      <c r="L11" s="5">
        <f t="shared" si="9"/>
        <v>480196.38579075283</v>
      </c>
      <c r="M11" s="5">
        <f t="shared" si="0"/>
        <v>4150161.8117487733</v>
      </c>
      <c r="N11" s="33">
        <f t="shared" si="10"/>
        <v>42.864889426846389</v>
      </c>
      <c r="O11" s="4"/>
      <c r="Q11" s="27" t="s">
        <v>48</v>
      </c>
      <c r="R11" s="29">
        <f t="shared" si="1"/>
        <v>96819.608477737405</v>
      </c>
      <c r="S11" s="29">
        <f t="shared" si="2"/>
        <v>480196.38579075283</v>
      </c>
      <c r="T11" s="35">
        <f t="shared" si="3"/>
        <v>42.864889426846389</v>
      </c>
      <c r="U11" s="42">
        <v>0.96005435016735896</v>
      </c>
      <c r="V11" s="43">
        <f t="shared" si="15"/>
        <v>3.9945649832641039E-2</v>
      </c>
      <c r="W11" s="29">
        <f t="shared" si="11"/>
        <v>461014.62911305559</v>
      </c>
      <c r="X11" s="29">
        <f t="shared" si="4"/>
        <v>3632743.6015215269</v>
      </c>
      <c r="Y11" s="35">
        <f t="shared" si="12"/>
        <v>37.520742529720472</v>
      </c>
      <c r="Z11" s="36">
        <f t="shared" si="13"/>
        <v>5.344146897125917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5574</v>
      </c>
      <c r="E12" s="51">
        <v>17</v>
      </c>
      <c r="F12" s="3">
        <f t="shared" si="5"/>
        <v>3.0498744169357734E-3</v>
      </c>
      <c r="G12" s="2">
        <v>0.5</v>
      </c>
      <c r="H12" s="3">
        <f t="shared" si="6"/>
        <v>1.5133980236802279E-2</v>
      </c>
      <c r="I12" s="3">
        <f t="shared" si="7"/>
        <v>0.98486601976319776</v>
      </c>
      <c r="J12" s="5">
        <f t="shared" si="14"/>
        <v>95258.945838563726</v>
      </c>
      <c r="K12" s="5">
        <f t="shared" si="8"/>
        <v>1441.6470036994422</v>
      </c>
      <c r="L12" s="5">
        <f t="shared" si="9"/>
        <v>472690.61168357002</v>
      </c>
      <c r="M12" s="5">
        <f t="shared" si="0"/>
        <v>3669965.4259580206</v>
      </c>
      <c r="N12" s="33">
        <f t="shared" si="10"/>
        <v>38.526202380798409</v>
      </c>
      <c r="O12" s="4"/>
      <c r="Q12" s="27" t="s">
        <v>50</v>
      </c>
      <c r="R12" s="29">
        <f t="shared" si="1"/>
        <v>95258.945838563726</v>
      </c>
      <c r="S12" s="29">
        <f t="shared" si="2"/>
        <v>472690.61168357002</v>
      </c>
      <c r="T12" s="35">
        <f t="shared" si="3"/>
        <v>38.526202380798409</v>
      </c>
      <c r="U12" s="42">
        <v>0.94127750867207383</v>
      </c>
      <c r="V12" s="43">
        <f t="shared" si="15"/>
        <v>5.8722491327926174E-2</v>
      </c>
      <c r="W12" s="29">
        <f t="shared" si="11"/>
        <v>444933.04133818945</v>
      </c>
      <c r="X12" s="29">
        <f t="shared" si="4"/>
        <v>3171728.9724084712</v>
      </c>
      <c r="Y12" s="35">
        <f t="shared" si="12"/>
        <v>33.295864703181067</v>
      </c>
      <c r="Z12" s="36">
        <f t="shared" si="13"/>
        <v>5.2303376776173423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5610</v>
      </c>
      <c r="E13" s="51">
        <v>22</v>
      </c>
      <c r="F13" s="3">
        <f t="shared" si="5"/>
        <v>3.9215686274509803E-3</v>
      </c>
      <c r="G13" s="2">
        <v>0.5</v>
      </c>
      <c r="H13" s="3">
        <f t="shared" si="6"/>
        <v>1.9417475728155342E-2</v>
      </c>
      <c r="I13" s="3">
        <f t="shared" si="7"/>
        <v>0.98058252427184467</v>
      </c>
      <c r="J13" s="5">
        <f t="shared" si="14"/>
        <v>93817.298834864283</v>
      </c>
      <c r="K13" s="5">
        <f t="shared" si="8"/>
        <v>1821.6951230070736</v>
      </c>
      <c r="L13" s="5">
        <f t="shared" si="9"/>
        <v>464532.25636680378</v>
      </c>
      <c r="M13" s="5">
        <f t="shared" si="0"/>
        <v>3197274.8142744508</v>
      </c>
      <c r="N13" s="33">
        <f t="shared" si="10"/>
        <v>34.079800356459238</v>
      </c>
      <c r="O13" s="4"/>
      <c r="Q13" s="27" t="s">
        <v>52</v>
      </c>
      <c r="R13" s="29">
        <f t="shared" si="1"/>
        <v>93817.298834864283</v>
      </c>
      <c r="S13" s="29">
        <f t="shared" si="2"/>
        <v>464532.25636680378</v>
      </c>
      <c r="T13" s="35">
        <f t="shared" si="3"/>
        <v>34.079800356459238</v>
      </c>
      <c r="U13" s="42">
        <v>0.95386474178345915</v>
      </c>
      <c r="V13" s="43">
        <f t="shared" si="15"/>
        <v>4.6135258216540853E-2</v>
      </c>
      <c r="W13" s="29">
        <f t="shared" si="11"/>
        <v>443100.94076940895</v>
      </c>
      <c r="X13" s="29">
        <f t="shared" si="4"/>
        <v>2726795.9310702817</v>
      </c>
      <c r="Y13" s="35">
        <f t="shared" si="12"/>
        <v>29.064958860838068</v>
      </c>
      <c r="Z13" s="36">
        <f t="shared" si="13"/>
        <v>5.0148414956211695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5416</v>
      </c>
      <c r="E14" s="51">
        <v>45</v>
      </c>
      <c r="F14" s="3">
        <f t="shared" si="5"/>
        <v>8.3087149187592319E-3</v>
      </c>
      <c r="G14" s="2">
        <v>0.5</v>
      </c>
      <c r="H14" s="3">
        <f t="shared" si="6"/>
        <v>4.0698200235145157E-2</v>
      </c>
      <c r="I14" s="3">
        <f t="shared" si="7"/>
        <v>0.95930179976485486</v>
      </c>
      <c r="J14" s="5">
        <f t="shared" si="14"/>
        <v>91995.603711857213</v>
      </c>
      <c r="K14" s="5">
        <f t="shared" si="8"/>
        <v>3744.0555006182281</v>
      </c>
      <c r="L14" s="5">
        <f t="shared" si="9"/>
        <v>450617.87980774057</v>
      </c>
      <c r="M14" s="5">
        <f t="shared" si="0"/>
        <v>2732742.557907647</v>
      </c>
      <c r="N14" s="33">
        <f t="shared" si="10"/>
        <v>29.70514293777526</v>
      </c>
      <c r="O14" s="4"/>
      <c r="Q14" s="27" t="s">
        <v>54</v>
      </c>
      <c r="R14" s="29">
        <f t="shared" si="1"/>
        <v>91995.603711857213</v>
      </c>
      <c r="S14" s="29">
        <f t="shared" si="2"/>
        <v>450617.87980774057</v>
      </c>
      <c r="T14" s="35">
        <f t="shared" si="3"/>
        <v>29.70514293777526</v>
      </c>
      <c r="U14" s="42">
        <v>0.94210046609890041</v>
      </c>
      <c r="V14" s="43">
        <f t="shared" si="15"/>
        <v>5.7899533901099587E-2</v>
      </c>
      <c r="W14" s="29">
        <f t="shared" si="11"/>
        <v>424527.3145993707</v>
      </c>
      <c r="X14" s="29">
        <f t="shared" si="4"/>
        <v>2283694.9903008728</v>
      </c>
      <c r="Y14" s="35">
        <f t="shared" si="12"/>
        <v>24.823957864918384</v>
      </c>
      <c r="Z14" s="36">
        <f t="shared" si="13"/>
        <v>4.8811850728568764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4354</v>
      </c>
      <c r="E15" s="51">
        <v>44</v>
      </c>
      <c r="F15" s="3">
        <f t="shared" si="5"/>
        <v>1.0105649977032614E-2</v>
      </c>
      <c r="G15" s="2">
        <v>0.5</v>
      </c>
      <c r="H15" s="3">
        <f t="shared" si="6"/>
        <v>4.9283154121863799E-2</v>
      </c>
      <c r="I15" s="3">
        <f t="shared" si="7"/>
        <v>0.95071684587813621</v>
      </c>
      <c r="J15" s="5">
        <f t="shared" si="14"/>
        <v>88251.548211238987</v>
      </c>
      <c r="K15" s="5">
        <f t="shared" si="8"/>
        <v>4349.3146519875845</v>
      </c>
      <c r="L15" s="5">
        <f t="shared" si="9"/>
        <v>430384.45442622592</v>
      </c>
      <c r="M15" s="5">
        <f t="shared" si="0"/>
        <v>2282124.6780999065</v>
      </c>
      <c r="N15" s="33">
        <f t="shared" si="10"/>
        <v>25.85931606137278</v>
      </c>
      <c r="O15" s="4"/>
      <c r="Q15" s="27" t="s">
        <v>56</v>
      </c>
      <c r="R15" s="29">
        <f t="shared" si="1"/>
        <v>88251.548211238987</v>
      </c>
      <c r="S15" s="29">
        <f t="shared" si="2"/>
        <v>430384.45442622592</v>
      </c>
      <c r="T15" s="35">
        <f t="shared" si="3"/>
        <v>25.85931606137278</v>
      </c>
      <c r="U15" s="42">
        <v>0.91645683631107144</v>
      </c>
      <c r="V15" s="43">
        <f t="shared" si="15"/>
        <v>8.3543163688928557E-2</v>
      </c>
      <c r="W15" s="29">
        <f t="shared" si="11"/>
        <v>394428.77550092549</v>
      </c>
      <c r="X15" s="29">
        <f t="shared" si="4"/>
        <v>1859167.675701502</v>
      </c>
      <c r="Y15" s="35">
        <f t="shared" si="12"/>
        <v>21.066686232533808</v>
      </c>
      <c r="Z15" s="36">
        <f t="shared" si="13"/>
        <v>4.7926298288389724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3421</v>
      </c>
      <c r="E16" s="51">
        <v>34</v>
      </c>
      <c r="F16" s="3">
        <f t="shared" si="5"/>
        <v>9.9386144402221575E-3</v>
      </c>
      <c r="G16" s="2">
        <v>0.5</v>
      </c>
      <c r="H16" s="3">
        <f t="shared" si="6"/>
        <v>4.8488305761551623E-2</v>
      </c>
      <c r="I16" s="3">
        <f t="shared" si="7"/>
        <v>0.95151169423844839</v>
      </c>
      <c r="J16" s="5">
        <f t="shared" si="14"/>
        <v>83902.233559251399</v>
      </c>
      <c r="K16" s="5">
        <f t="shared" si="8"/>
        <v>4068.2771548980995</v>
      </c>
      <c r="L16" s="5">
        <f t="shared" si="9"/>
        <v>409340.47490901174</v>
      </c>
      <c r="M16" s="5">
        <f t="shared" si="0"/>
        <v>1851740.2236736808</v>
      </c>
      <c r="N16" s="33">
        <f t="shared" si="10"/>
        <v>22.070213689436404</v>
      </c>
      <c r="O16" s="4"/>
      <c r="Q16" s="27" t="s">
        <v>58</v>
      </c>
      <c r="R16" s="29">
        <f t="shared" si="1"/>
        <v>83902.233559251399</v>
      </c>
      <c r="S16" s="29">
        <f t="shared" si="2"/>
        <v>409340.47490901174</v>
      </c>
      <c r="T16" s="35">
        <f t="shared" si="3"/>
        <v>22.070213689436404</v>
      </c>
      <c r="U16" s="42">
        <v>0.8859396016463057</v>
      </c>
      <c r="V16" s="43">
        <f t="shared" si="15"/>
        <v>0.1140603983536943</v>
      </c>
      <c r="W16" s="29">
        <f t="shared" si="11"/>
        <v>362650.93727859948</v>
      </c>
      <c r="X16" s="29">
        <f t="shared" si="4"/>
        <v>1464738.9002005765</v>
      </c>
      <c r="Y16" s="35">
        <f t="shared" si="12"/>
        <v>17.457686620061004</v>
      </c>
      <c r="Z16" s="36">
        <f t="shared" si="13"/>
        <v>4.6125270693753997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2583</v>
      </c>
      <c r="E17" s="51">
        <v>53</v>
      </c>
      <c r="F17" s="3">
        <f t="shared" si="5"/>
        <v>2.0518776616337591E-2</v>
      </c>
      <c r="G17" s="2">
        <v>0.5</v>
      </c>
      <c r="H17" s="3">
        <f t="shared" si="6"/>
        <v>9.7587921193150434E-2</v>
      </c>
      <c r="I17" s="3">
        <f t="shared" si="7"/>
        <v>0.90241207880684959</v>
      </c>
      <c r="J17" s="5">
        <f t="shared" si="14"/>
        <v>79833.956404353303</v>
      </c>
      <c r="K17" s="5">
        <f t="shared" si="8"/>
        <v>7790.8298461254371</v>
      </c>
      <c r="L17" s="5">
        <f t="shared" si="9"/>
        <v>379692.70740645297</v>
      </c>
      <c r="M17" s="5">
        <f t="shared" si="0"/>
        <v>1442399.7487646691</v>
      </c>
      <c r="N17" s="33">
        <f t="shared" si="10"/>
        <v>18.067496761140298</v>
      </c>
      <c r="O17" s="4"/>
      <c r="Q17" s="27" t="s">
        <v>60</v>
      </c>
      <c r="R17" s="29">
        <f t="shared" si="1"/>
        <v>79833.956404353303</v>
      </c>
      <c r="S17" s="29">
        <f t="shared" si="2"/>
        <v>379692.70740645297</v>
      </c>
      <c r="T17" s="35">
        <f t="shared" si="3"/>
        <v>18.067496761140298</v>
      </c>
      <c r="U17" s="42">
        <v>0.85631920960893304</v>
      </c>
      <c r="V17" s="43">
        <f t="shared" si="15"/>
        <v>0.14368079039106696</v>
      </c>
      <c r="W17" s="29">
        <f t="shared" si="11"/>
        <v>325138.15910056967</v>
      </c>
      <c r="X17" s="29">
        <f t="shared" si="4"/>
        <v>1102087.962921977</v>
      </c>
      <c r="Y17" s="35">
        <f t="shared" si="12"/>
        <v>13.804751919596468</v>
      </c>
      <c r="Z17" s="36">
        <f t="shared" si="13"/>
        <v>4.2627448415438298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1835</v>
      </c>
      <c r="E18" s="51">
        <v>55</v>
      </c>
      <c r="F18" s="3">
        <f t="shared" si="5"/>
        <v>2.9972752043596729E-2</v>
      </c>
      <c r="G18" s="2">
        <v>0.5</v>
      </c>
      <c r="H18" s="3">
        <f t="shared" si="6"/>
        <v>0.13941698352344739</v>
      </c>
      <c r="I18" s="3">
        <f t="shared" si="7"/>
        <v>0.86058301647655266</v>
      </c>
      <c r="J18" s="5">
        <f t="shared" si="14"/>
        <v>72043.126558227872</v>
      </c>
      <c r="K18" s="5">
        <f t="shared" si="8"/>
        <v>10044.03538834609</v>
      </c>
      <c r="L18" s="5">
        <f t="shared" si="9"/>
        <v>335105.54432027414</v>
      </c>
      <c r="M18" s="5">
        <f t="shared" si="0"/>
        <v>1062707.041358216</v>
      </c>
      <c r="N18" s="33">
        <f t="shared" si="10"/>
        <v>14.750984474546611</v>
      </c>
      <c r="O18" s="4"/>
      <c r="Q18" s="27" t="s">
        <v>62</v>
      </c>
      <c r="R18" s="29">
        <f t="shared" si="1"/>
        <v>72043.126558227872</v>
      </c>
      <c r="S18" s="29">
        <f t="shared" si="2"/>
        <v>335105.54432027414</v>
      </c>
      <c r="T18" s="35">
        <f t="shared" si="3"/>
        <v>14.750984474546611</v>
      </c>
      <c r="U18" s="42">
        <v>0.77613843304153718</v>
      </c>
      <c r="V18" s="43">
        <f t="shared" si="15"/>
        <v>0.22386156695846282</v>
      </c>
      <c r="W18" s="29">
        <f t="shared" si="11"/>
        <v>260088.29207226896</v>
      </c>
      <c r="X18" s="29">
        <f t="shared" si="4"/>
        <v>776949.80382140726</v>
      </c>
      <c r="Y18" s="35">
        <f t="shared" si="12"/>
        <v>10.784509792109706</v>
      </c>
      <c r="Z18" s="36">
        <f t="shared" si="13"/>
        <v>3.966474682436905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1121</v>
      </c>
      <c r="E19" s="51">
        <v>54</v>
      </c>
      <c r="F19" s="3">
        <f t="shared" si="5"/>
        <v>4.8171275646743977E-2</v>
      </c>
      <c r="G19" s="2">
        <v>0.5</v>
      </c>
      <c r="H19" s="3">
        <f t="shared" si="6"/>
        <v>0.21496815286624205</v>
      </c>
      <c r="I19" s="3">
        <f t="shared" si="7"/>
        <v>0.78503184713375795</v>
      </c>
      <c r="J19" s="5">
        <f t="shared" si="14"/>
        <v>61999.091169881787</v>
      </c>
      <c r="K19" s="5">
        <f t="shared" si="8"/>
        <v>13327.830108175225</v>
      </c>
      <c r="L19" s="5">
        <f t="shared" si="9"/>
        <v>276675.88057897089</v>
      </c>
      <c r="M19" s="5">
        <f t="shared" si="0"/>
        <v>727601.49703794182</v>
      </c>
      <c r="N19" s="33">
        <f t="shared" si="10"/>
        <v>11.735680044797165</v>
      </c>
      <c r="O19" s="4"/>
      <c r="Q19" s="27" t="s">
        <v>64</v>
      </c>
      <c r="R19" s="29">
        <f t="shared" si="1"/>
        <v>61999.091169881787</v>
      </c>
      <c r="S19" s="29">
        <f t="shared" si="2"/>
        <v>276675.88057897089</v>
      </c>
      <c r="T19" s="35">
        <f t="shared" si="3"/>
        <v>11.735680044797165</v>
      </c>
      <c r="U19" s="42">
        <v>0.73716277889453141</v>
      </c>
      <c r="V19" s="43">
        <f t="shared" si="15"/>
        <v>0.26283722110546859</v>
      </c>
      <c r="W19" s="29">
        <f t="shared" si="11"/>
        <v>203955.1609806857</v>
      </c>
      <c r="X19" s="29">
        <f t="shared" si="4"/>
        <v>516861.51174913836</v>
      </c>
      <c r="Y19" s="35">
        <f t="shared" si="12"/>
        <v>8.3365981983978141</v>
      </c>
      <c r="Z19" s="36">
        <f t="shared" si="13"/>
        <v>3.3990818463993513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719</v>
      </c>
      <c r="E20" s="51">
        <v>52</v>
      </c>
      <c r="F20" s="3">
        <f t="shared" si="5"/>
        <v>7.2322670375521564E-2</v>
      </c>
      <c r="G20" s="2">
        <v>0.5</v>
      </c>
      <c r="H20" s="3">
        <f t="shared" si="6"/>
        <v>0.30624263839811544</v>
      </c>
      <c r="I20" s="3">
        <f t="shared" si="7"/>
        <v>0.69375736160188461</v>
      </c>
      <c r="J20" s="5">
        <f t="shared" si="14"/>
        <v>48671.261061706558</v>
      </c>
      <c r="K20" s="5">
        <f t="shared" si="8"/>
        <v>14905.215401700478</v>
      </c>
      <c r="L20" s="5">
        <f t="shared" si="9"/>
        <v>206093.26680428162</v>
      </c>
      <c r="M20" s="5">
        <f t="shared" si="0"/>
        <v>450925.61645897094</v>
      </c>
      <c r="N20" s="33">
        <f t="shared" si="10"/>
        <v>9.2647202193359437</v>
      </c>
      <c r="O20" s="4"/>
      <c r="Q20" s="27" t="s">
        <v>66</v>
      </c>
      <c r="R20" s="29">
        <f t="shared" si="1"/>
        <v>48671.261061706558</v>
      </c>
      <c r="S20" s="29">
        <f t="shared" si="2"/>
        <v>206093.26680428162</v>
      </c>
      <c r="T20" s="35">
        <f t="shared" si="3"/>
        <v>9.2647202193359437</v>
      </c>
      <c r="U20" s="42">
        <v>0.7271372759570951</v>
      </c>
      <c r="V20" s="43">
        <f t="shared" si="15"/>
        <v>0.2728627240429049</v>
      </c>
      <c r="W20" s="29">
        <f t="shared" si="11"/>
        <v>149858.09661716415</v>
      </c>
      <c r="X20" s="29">
        <f t="shared" si="4"/>
        <v>312906.35076845268</v>
      </c>
      <c r="Y20" s="35">
        <f t="shared" si="12"/>
        <v>6.428975620166133</v>
      </c>
      <c r="Z20" s="36">
        <f t="shared" si="13"/>
        <v>2.8357445991698107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365</v>
      </c>
      <c r="E21" s="51">
        <v>46</v>
      </c>
      <c r="F21" s="3">
        <f t="shared" si="5"/>
        <v>0.12602739726027398</v>
      </c>
      <c r="G21" s="2">
        <v>0.5</v>
      </c>
      <c r="H21" s="3">
        <f t="shared" si="6"/>
        <v>0.47916666666666674</v>
      </c>
      <c r="I21" s="3">
        <f t="shared" si="7"/>
        <v>0.52083333333333326</v>
      </c>
      <c r="J21" s="5">
        <f t="shared" si="14"/>
        <v>33766.045660006086</v>
      </c>
      <c r="K21" s="5">
        <f t="shared" si="8"/>
        <v>16179.563545419585</v>
      </c>
      <c r="L21" s="5">
        <f t="shared" si="9"/>
        <v>128381.31943648146</v>
      </c>
      <c r="M21" s="5">
        <f>L21+M22</f>
        <v>244832.34965468934</v>
      </c>
      <c r="N21" s="33">
        <f t="shared" si="10"/>
        <v>7.250844594594593</v>
      </c>
      <c r="O21" s="4"/>
      <c r="Q21" s="27" t="s">
        <v>68</v>
      </c>
      <c r="R21" s="29">
        <f t="shared" si="1"/>
        <v>33766.045660006086</v>
      </c>
      <c r="S21" s="29">
        <f t="shared" si="2"/>
        <v>128381.31943648146</v>
      </c>
      <c r="T21" s="35">
        <f t="shared" si="3"/>
        <v>7.250844594594593</v>
      </c>
      <c r="U21" s="42">
        <v>0.68635947845240242</v>
      </c>
      <c r="V21" s="43">
        <f t="shared" si="15"/>
        <v>0.31364052154759758</v>
      </c>
      <c r="W21" s="29">
        <f t="shared" si="11"/>
        <v>88115.73545145469</v>
      </c>
      <c r="X21" s="29">
        <f>X22+W21</f>
        <v>163048.25415128854</v>
      </c>
      <c r="Y21" s="35">
        <f t="shared" si="12"/>
        <v>4.8287636578188273</v>
      </c>
      <c r="Z21" s="36">
        <f t="shared" si="13"/>
        <v>2.4220809367757656</v>
      </c>
    </row>
    <row r="22" spans="1:26" s="2" customFormat="1" x14ac:dyDescent="0.25">
      <c r="A22" s="12">
        <v>19</v>
      </c>
      <c r="B22" s="13" t="s">
        <v>69</v>
      </c>
      <c r="C22" s="12"/>
      <c r="D22">
        <v>245</v>
      </c>
      <c r="E22" s="51">
        <v>37</v>
      </c>
      <c r="F22" s="17">
        <f t="shared" si="5"/>
        <v>0.15102040816326531</v>
      </c>
      <c r="G22" s="12"/>
      <c r="H22" s="17">
        <v>1</v>
      </c>
      <c r="I22" s="17">
        <f t="shared" si="7"/>
        <v>0</v>
      </c>
      <c r="J22" s="21">
        <f t="shared" si="14"/>
        <v>17586.482114586499</v>
      </c>
      <c r="K22" s="21">
        <f t="shared" si="8"/>
        <v>17586.482114586499</v>
      </c>
      <c r="L22" s="21">
        <f>K22/F22</f>
        <v>116451.03021820789</v>
      </c>
      <c r="M22" s="21">
        <f>L22</f>
        <v>116451.03021820789</v>
      </c>
      <c r="N22" s="34">
        <f t="shared" si="10"/>
        <v>6.621621621621621</v>
      </c>
      <c r="O22" s="4"/>
      <c r="Q22" s="30" t="s">
        <v>69</v>
      </c>
      <c r="R22" s="31">
        <f t="shared" si="1"/>
        <v>17586.482114586499</v>
      </c>
      <c r="S22" s="31">
        <f t="shared" si="2"/>
        <v>116451.03021820789</v>
      </c>
      <c r="T22" s="38">
        <f t="shared" si="3"/>
        <v>6.621621621621621</v>
      </c>
      <c r="U22" s="44">
        <v>0.64346806172022719</v>
      </c>
      <c r="V22" s="45">
        <f t="shared" si="15"/>
        <v>0.35653193827977281</v>
      </c>
      <c r="W22" s="31">
        <f t="shared" si="11"/>
        <v>74932.518699833832</v>
      </c>
      <c r="X22" s="31">
        <f>W22</f>
        <v>74932.518699833832</v>
      </c>
      <c r="Y22" s="38">
        <f t="shared" si="12"/>
        <v>4.2608020303096117</v>
      </c>
      <c r="Z22" s="37">
        <f t="shared" si="13"/>
        <v>2.3608195913120094</v>
      </c>
    </row>
    <row r="23" spans="1:26" s="2" customFormat="1" ht="13.2" x14ac:dyDescent="0.25">
      <c r="B23" s="2" t="s">
        <v>70</v>
      </c>
      <c r="D23" s="25">
        <f>SUM(D4:D22)</f>
        <v>63313</v>
      </c>
      <c r="E23" s="25">
        <f>SUM(E4:E22)</f>
        <v>503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118" t="s">
        <v>88</v>
      </c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Q26" s="105" t="s">
        <v>91</v>
      </c>
      <c r="R26" s="106"/>
      <c r="S26" s="106"/>
      <c r="T26" s="106"/>
      <c r="U26" s="106"/>
      <c r="V26" s="106"/>
      <c r="W26" s="106"/>
      <c r="X26" s="106"/>
      <c r="Y26" s="106"/>
      <c r="Z26" s="107"/>
    </row>
    <row r="27" spans="1:26" s="9" customFormat="1" ht="14.25" customHeight="1" x14ac:dyDescent="0.35">
      <c r="A27" s="7"/>
      <c r="B27" s="11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108" t="s">
        <v>14</v>
      </c>
      <c r="S27" s="108"/>
      <c r="T27" s="108"/>
      <c r="U27" s="109" t="s">
        <v>15</v>
      </c>
      <c r="V27" s="110" t="s">
        <v>16</v>
      </c>
      <c r="W27" s="111" t="s">
        <v>17</v>
      </c>
      <c r="X27" s="111" t="s">
        <v>18</v>
      </c>
      <c r="Y27" s="104" t="s">
        <v>19</v>
      </c>
      <c r="Z27" s="104" t="s">
        <v>20</v>
      </c>
    </row>
    <row r="28" spans="1:26" s="10" customFormat="1" ht="32.549999999999997" customHeight="1" thickBot="1" x14ac:dyDescent="0.35">
      <c r="B28" s="11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109"/>
      <c r="V28" s="110"/>
      <c r="W28" s="111"/>
      <c r="X28" s="111"/>
      <c r="Y28" s="104"/>
      <c r="Z28" s="104"/>
    </row>
    <row r="29" spans="1:26" s="2" customFormat="1" x14ac:dyDescent="0.25">
      <c r="A29" s="2">
        <v>1</v>
      </c>
      <c r="B29" s="1">
        <v>0</v>
      </c>
      <c r="C29" s="1">
        <v>1</v>
      </c>
      <c r="D29">
        <v>610</v>
      </c>
      <c r="E29" s="51">
        <v>1</v>
      </c>
      <c r="F29" s="3">
        <f>E29/D29</f>
        <v>1.639344262295082E-3</v>
      </c>
      <c r="G29" s="2">
        <v>0.3</v>
      </c>
      <c r="H29" s="18">
        <f>C29*F29/(1+(1-G29)*C29*F29)</f>
        <v>1.6374652038644178E-3</v>
      </c>
      <c r="I29" s="18">
        <f>1-H29</f>
        <v>0.99836253479613557</v>
      </c>
      <c r="J29" s="19">
        <v>100000</v>
      </c>
      <c r="K29" s="20">
        <f>J29*H29</f>
        <v>163.74652038644177</v>
      </c>
      <c r="L29" s="20">
        <f>C29*(J30+G29*K29)</f>
        <v>99885.37743572949</v>
      </c>
      <c r="M29" s="5">
        <f t="shared" ref="M29:M45" si="16">L29+M30</f>
        <v>7877827.6984022167</v>
      </c>
      <c r="N29" s="32">
        <f>M29/J29</f>
        <v>78.77827698402217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99885.37743572949</v>
      </c>
      <c r="T29" s="35">
        <f t="shared" ref="T29:T47" si="19">N29</f>
        <v>78.77827698402217</v>
      </c>
      <c r="U29" s="42">
        <v>0.95864674002964168</v>
      </c>
      <c r="V29" s="43">
        <f>1-U29</f>
        <v>4.1353259970358325E-2</v>
      </c>
      <c r="W29" s="29">
        <f>S29*U29</f>
        <v>95754.791455392406</v>
      </c>
      <c r="X29" s="29">
        <f t="shared" ref="X29:X45" si="20">X30+W29</f>
        <v>6979964.68821951</v>
      </c>
      <c r="Y29" s="40">
        <f>X29/R29</f>
        <v>69.799646882195105</v>
      </c>
      <c r="Z29" s="36">
        <f>T29-Y29</f>
        <v>8.9786301018270649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2999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99836.253479613559</v>
      </c>
      <c r="K30" s="5">
        <f t="shared" ref="K30:K47" si="24">J30*H30</f>
        <v>0</v>
      </c>
      <c r="L30" s="5">
        <f t="shared" ref="L30:L46" si="25">C30*(J31+G30*K30)</f>
        <v>399345.01391845423</v>
      </c>
      <c r="M30" s="5">
        <f t="shared" si="16"/>
        <v>7777942.3209664868</v>
      </c>
      <c r="N30" s="33">
        <f t="shared" ref="N30:N47" si="26">M30/J30</f>
        <v>77.906993200167847</v>
      </c>
      <c r="O30" s="4"/>
      <c r="Q30" s="27" t="s">
        <v>36</v>
      </c>
      <c r="R30" s="29">
        <f t="shared" si="17"/>
        <v>99836.253479613559</v>
      </c>
      <c r="S30" s="29">
        <f t="shared" si="18"/>
        <v>399345.01391845423</v>
      </c>
      <c r="T30" s="35">
        <f t="shared" si="19"/>
        <v>77.906993200167847</v>
      </c>
      <c r="U30" s="42">
        <v>0.95864674002964168</v>
      </c>
      <c r="V30" s="43">
        <f>1-U30</f>
        <v>4.1353259970358325E-2</v>
      </c>
      <c r="W30" s="29">
        <f t="shared" ref="W30:W47" si="27">S30*U30</f>
        <v>382830.79574001802</v>
      </c>
      <c r="X30" s="29">
        <f t="shared" si="20"/>
        <v>6884209.8967641173</v>
      </c>
      <c r="Y30" s="35">
        <f t="shared" ref="Y30:Y47" si="28">X30/R30</f>
        <v>68.955010397799683</v>
      </c>
      <c r="Z30" s="36">
        <f t="shared" ref="Z30:Z47" si="29">T30-Y30</f>
        <v>8.951982802368164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4096</v>
      </c>
      <c r="E31" s="51">
        <v>1</v>
      </c>
      <c r="F31" s="3">
        <f t="shared" si="21"/>
        <v>2.44140625E-4</v>
      </c>
      <c r="G31" s="2">
        <v>0.5</v>
      </c>
      <c r="H31" s="3">
        <f t="shared" si="22"/>
        <v>1.2199585214102721E-3</v>
      </c>
      <c r="I31" s="3">
        <f t="shared" si="23"/>
        <v>0.99878004147858968</v>
      </c>
      <c r="J31" s="5">
        <f t="shared" ref="J31:J47" si="30">I30*J30</f>
        <v>99836.253479613559</v>
      </c>
      <c r="K31" s="5">
        <f t="shared" si="24"/>
        <v>121.79608817813049</v>
      </c>
      <c r="L31" s="5">
        <f t="shared" si="25"/>
        <v>498876.77717762243</v>
      </c>
      <c r="M31" s="5">
        <f t="shared" si="16"/>
        <v>7378597.307048033</v>
      </c>
      <c r="N31" s="33">
        <f t="shared" si="26"/>
        <v>73.906993200167847</v>
      </c>
      <c r="O31" s="4"/>
      <c r="Q31" s="27" t="s">
        <v>38</v>
      </c>
      <c r="R31" s="29">
        <f t="shared" si="17"/>
        <v>99836.253479613559</v>
      </c>
      <c r="S31" s="29">
        <f t="shared" si="18"/>
        <v>498876.77717762243</v>
      </c>
      <c r="T31" s="35">
        <f t="shared" si="19"/>
        <v>73.906993200167847</v>
      </c>
      <c r="U31" s="42">
        <v>0.95864674002964168</v>
      </c>
      <c r="V31" s="43">
        <f>1-U31</f>
        <v>4.1353259970358325E-2</v>
      </c>
      <c r="W31" s="29">
        <f t="shared" si="27"/>
        <v>478246.5961178217</v>
      </c>
      <c r="X31" s="29">
        <f t="shared" si="20"/>
        <v>6501379.1010240996</v>
      </c>
      <c r="Y31" s="35">
        <f t="shared" si="28"/>
        <v>65.120423437681112</v>
      </c>
      <c r="Z31" s="36">
        <f t="shared" si="29"/>
        <v>8.7865697624867352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4076</v>
      </c>
      <c r="E32" s="51">
        <v>1</v>
      </c>
      <c r="F32" s="3">
        <f t="shared" si="21"/>
        <v>2.453385672227674E-4</v>
      </c>
      <c r="G32" s="2">
        <v>0.5</v>
      </c>
      <c r="H32" s="3">
        <f t="shared" si="22"/>
        <v>1.2259409096481548E-3</v>
      </c>
      <c r="I32" s="3">
        <f t="shared" si="23"/>
        <v>0.99877405909035188</v>
      </c>
      <c r="J32" s="5">
        <f t="shared" si="30"/>
        <v>99714.457391435426</v>
      </c>
      <c r="K32" s="5">
        <f t="shared" si="24"/>
        <v>122.24403259952852</v>
      </c>
      <c r="L32" s="5">
        <f t="shared" si="25"/>
        <v>498266.6768756783</v>
      </c>
      <c r="M32" s="5">
        <f t="shared" si="16"/>
        <v>6879720.5298704104</v>
      </c>
      <c r="N32" s="33">
        <f t="shared" si="26"/>
        <v>68.994213174761924</v>
      </c>
      <c r="O32" s="4"/>
      <c r="Q32" s="27" t="s">
        <v>40</v>
      </c>
      <c r="R32" s="29">
        <f t="shared" si="17"/>
        <v>99714.457391435426</v>
      </c>
      <c r="S32" s="29">
        <f t="shared" si="18"/>
        <v>498266.6768756783</v>
      </c>
      <c r="T32" s="35">
        <f t="shared" si="19"/>
        <v>68.994213174761924</v>
      </c>
      <c r="U32" s="42">
        <v>0.95864674002964168</v>
      </c>
      <c r="V32" s="43">
        <f>1-U32</f>
        <v>4.1353259970358325E-2</v>
      </c>
      <c r="W32" s="29">
        <f t="shared" si="27"/>
        <v>477661.72545227187</v>
      </c>
      <c r="X32" s="29">
        <f t="shared" si="20"/>
        <v>6023132.5049062781</v>
      </c>
      <c r="Y32" s="35">
        <f t="shared" si="28"/>
        <v>60.403803645664837</v>
      </c>
      <c r="Z32" s="36">
        <f t="shared" si="29"/>
        <v>8.5904095290970872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4416</v>
      </c>
      <c r="E33" s="51">
        <v>2</v>
      </c>
      <c r="F33" s="3">
        <f t="shared" si="21"/>
        <v>4.5289855072463769E-4</v>
      </c>
      <c r="G33" s="2">
        <v>0.5</v>
      </c>
      <c r="H33" s="3">
        <f t="shared" si="22"/>
        <v>2.2619316896629726E-3</v>
      </c>
      <c r="I33" s="3">
        <f t="shared" si="23"/>
        <v>0.99773806831033707</v>
      </c>
      <c r="J33" s="5">
        <f t="shared" si="30"/>
        <v>99592.213358835899</v>
      </c>
      <c r="K33" s="5">
        <f t="shared" si="24"/>
        <v>225.27078344002695</v>
      </c>
      <c r="L33" s="5">
        <f t="shared" si="25"/>
        <v>497397.8898355795</v>
      </c>
      <c r="M33" s="5">
        <f t="shared" si="16"/>
        <v>6381453.8529947326</v>
      </c>
      <c r="N33" s="33">
        <f t="shared" si="26"/>
        <v>64.075831209835897</v>
      </c>
      <c r="O33" s="4"/>
      <c r="Q33" s="27" t="s">
        <v>42</v>
      </c>
      <c r="R33" s="29">
        <f t="shared" si="17"/>
        <v>99592.213358835899</v>
      </c>
      <c r="S33" s="29">
        <f t="shared" si="18"/>
        <v>497397.8898355795</v>
      </c>
      <c r="T33" s="35">
        <f t="shared" si="19"/>
        <v>64.075831209835897</v>
      </c>
      <c r="U33" s="42">
        <v>0.95864674002964168</v>
      </c>
      <c r="V33" s="43">
        <f>1-U33</f>
        <v>4.1353259970358325E-2</v>
      </c>
      <c r="W33" s="29">
        <f t="shared" si="27"/>
        <v>476828.86558850115</v>
      </c>
      <c r="X33" s="29">
        <f t="shared" si="20"/>
        <v>5545470.7794540059</v>
      </c>
      <c r="Y33" s="35">
        <f t="shared" si="28"/>
        <v>55.681770616678513</v>
      </c>
      <c r="Z33" s="36">
        <f t="shared" si="29"/>
        <v>8.3940605931573842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4745</v>
      </c>
      <c r="E34" s="51">
        <v>3</v>
      </c>
      <c r="F34" s="3">
        <f t="shared" si="21"/>
        <v>6.3224446786090617E-4</v>
      </c>
      <c r="G34" s="2">
        <v>0.5</v>
      </c>
      <c r="H34" s="3">
        <f t="shared" si="22"/>
        <v>3.1562335612835344E-3</v>
      </c>
      <c r="I34" s="3">
        <f t="shared" si="23"/>
        <v>0.99684376643871642</v>
      </c>
      <c r="J34" s="5">
        <f t="shared" si="30"/>
        <v>99366.942575395879</v>
      </c>
      <c r="K34" s="5">
        <f t="shared" si="24"/>
        <v>313.62527903859819</v>
      </c>
      <c r="L34" s="5">
        <f t="shared" si="25"/>
        <v>496050.64967938286</v>
      </c>
      <c r="M34" s="5">
        <f t="shared" si="16"/>
        <v>5884055.9631591532</v>
      </c>
      <c r="N34" s="33">
        <f t="shared" si="26"/>
        <v>59.215427290565515</v>
      </c>
      <c r="O34" s="4"/>
      <c r="Q34" s="27" t="s">
        <v>44</v>
      </c>
      <c r="R34" s="29">
        <f t="shared" si="17"/>
        <v>99366.942575395879</v>
      </c>
      <c r="S34" s="29">
        <f t="shared" si="18"/>
        <v>496050.64967938286</v>
      </c>
      <c r="T34" s="35">
        <f t="shared" si="19"/>
        <v>59.215427290565515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480762.47643018601</v>
      </c>
      <c r="X34" s="29">
        <f t="shared" si="20"/>
        <v>5068641.9138655048</v>
      </c>
      <c r="Y34" s="35">
        <f t="shared" si="28"/>
        <v>51.009337537175512</v>
      </c>
      <c r="Z34" s="36">
        <f t="shared" si="29"/>
        <v>8.2060897533900032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4728</v>
      </c>
      <c r="E35" s="51">
        <v>3</v>
      </c>
      <c r="F35" s="3">
        <f t="shared" si="21"/>
        <v>6.3451776649746188E-4</v>
      </c>
      <c r="G35" s="2">
        <v>0.5</v>
      </c>
      <c r="H35" s="3">
        <f t="shared" si="22"/>
        <v>3.1675641431738993E-3</v>
      </c>
      <c r="I35" s="3">
        <f t="shared" si="23"/>
        <v>0.99683243585682613</v>
      </c>
      <c r="J35" s="5">
        <f t="shared" si="30"/>
        <v>99053.317296357272</v>
      </c>
      <c r="K35" s="5">
        <f t="shared" si="24"/>
        <v>313.7577361303683</v>
      </c>
      <c r="L35" s="5">
        <f t="shared" si="25"/>
        <v>494482.19214146037</v>
      </c>
      <c r="M35" s="5">
        <f t="shared" si="16"/>
        <v>5388005.31347977</v>
      </c>
      <c r="N35" s="33">
        <f t="shared" si="26"/>
        <v>54.395001202831153</v>
      </c>
      <c r="O35" s="4"/>
      <c r="Q35" s="27" t="s">
        <v>46</v>
      </c>
      <c r="R35" s="29">
        <f t="shared" si="17"/>
        <v>99053.317296357272</v>
      </c>
      <c r="S35" s="29">
        <f t="shared" si="18"/>
        <v>494482.19214146037</v>
      </c>
      <c r="T35" s="35">
        <f t="shared" si="19"/>
        <v>54.395001202831153</v>
      </c>
      <c r="U35" s="42">
        <v>0.96192878092594225</v>
      </c>
      <c r="V35" s="43">
        <f t="shared" si="31"/>
        <v>3.8071219074057749E-2</v>
      </c>
      <c r="W35" s="29">
        <f t="shared" si="27"/>
        <v>475656.65227622254</v>
      </c>
      <c r="X35" s="29">
        <f t="shared" si="20"/>
        <v>4587879.4374353187</v>
      </c>
      <c r="Y35" s="35">
        <f t="shared" si="28"/>
        <v>46.31727197695821</v>
      </c>
      <c r="Z35" s="36">
        <f t="shared" si="29"/>
        <v>8.0777292258729432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4820</v>
      </c>
      <c r="E36" s="51">
        <v>9</v>
      </c>
      <c r="F36" s="3">
        <f t="shared" si="21"/>
        <v>1.8672199170124482E-3</v>
      </c>
      <c r="G36" s="2">
        <v>0.5</v>
      </c>
      <c r="H36" s="3">
        <f t="shared" si="22"/>
        <v>9.2927207021166747E-3</v>
      </c>
      <c r="I36" s="3">
        <f t="shared" si="23"/>
        <v>0.99070727929788327</v>
      </c>
      <c r="J36" s="5">
        <f t="shared" si="30"/>
        <v>98739.559560226902</v>
      </c>
      <c r="K36" s="5">
        <f t="shared" si="24"/>
        <v>917.55914924320291</v>
      </c>
      <c r="L36" s="5">
        <f t="shared" si="25"/>
        <v>491403.89992802643</v>
      </c>
      <c r="M36" s="5">
        <f t="shared" si="16"/>
        <v>4893523.1213383097</v>
      </c>
      <c r="N36" s="33">
        <f t="shared" si="26"/>
        <v>49.559904288953916</v>
      </c>
      <c r="O36" s="4"/>
      <c r="Q36" s="27" t="s">
        <v>48</v>
      </c>
      <c r="R36" s="29">
        <f t="shared" si="17"/>
        <v>98739.559560226902</v>
      </c>
      <c r="S36" s="29">
        <f t="shared" si="18"/>
        <v>491403.89992802643</v>
      </c>
      <c r="T36" s="35">
        <f t="shared" si="19"/>
        <v>49.559904288953916</v>
      </c>
      <c r="U36" s="42">
        <v>0.95558309086652893</v>
      </c>
      <c r="V36" s="43">
        <f t="shared" si="31"/>
        <v>4.4416909133471072E-2</v>
      </c>
      <c r="W36" s="29">
        <f t="shared" si="27"/>
        <v>469577.25755708996</v>
      </c>
      <c r="X36" s="29">
        <f t="shared" si="20"/>
        <v>4112222.7851590966</v>
      </c>
      <c r="Y36" s="35">
        <f t="shared" si="28"/>
        <v>41.647165568434772</v>
      </c>
      <c r="Z36" s="36">
        <f t="shared" si="29"/>
        <v>7.912738720519144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5391</v>
      </c>
      <c r="E37" s="51">
        <v>5</v>
      </c>
      <c r="F37" s="3">
        <f t="shared" si="21"/>
        <v>9.2747171211278055E-4</v>
      </c>
      <c r="G37" s="2">
        <v>0.5</v>
      </c>
      <c r="H37" s="3">
        <f t="shared" si="22"/>
        <v>4.6266308873878044E-3</v>
      </c>
      <c r="I37" s="3">
        <f t="shared" si="23"/>
        <v>0.99537336911261221</v>
      </c>
      <c r="J37" s="5">
        <f t="shared" si="30"/>
        <v>97822.000410983688</v>
      </c>
      <c r="K37" s="5">
        <f t="shared" si="24"/>
        <v>452.5862885675196</v>
      </c>
      <c r="L37" s="5">
        <f t="shared" si="25"/>
        <v>487978.53633349965</v>
      </c>
      <c r="M37" s="5">
        <f t="shared" si="16"/>
        <v>4402119.2214102829</v>
      </c>
      <c r="N37" s="33">
        <f t="shared" si="26"/>
        <v>45.001320796093658</v>
      </c>
      <c r="O37" s="4"/>
      <c r="Q37" s="27" t="s">
        <v>50</v>
      </c>
      <c r="R37" s="29">
        <f t="shared" si="17"/>
        <v>97822.000410983688</v>
      </c>
      <c r="S37" s="29">
        <f t="shared" si="18"/>
        <v>487978.53633349965</v>
      </c>
      <c r="T37" s="35">
        <f t="shared" si="19"/>
        <v>45.001320796093658</v>
      </c>
      <c r="U37" s="42">
        <v>0.95343645724036619</v>
      </c>
      <c r="V37" s="43">
        <f t="shared" si="31"/>
        <v>4.6563542759633814E-2</v>
      </c>
      <c r="W37" s="29">
        <f t="shared" si="27"/>
        <v>465256.52689115121</v>
      </c>
      <c r="X37" s="29">
        <f t="shared" si="20"/>
        <v>3642645.5276020067</v>
      </c>
      <c r="Y37" s="35">
        <f t="shared" si="28"/>
        <v>37.237487602972813</v>
      </c>
      <c r="Z37" s="36">
        <f t="shared" si="29"/>
        <v>7.7638331931208455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5615</v>
      </c>
      <c r="E38" s="51">
        <v>9</v>
      </c>
      <c r="F38" s="3">
        <f t="shared" si="21"/>
        <v>1.6028495102404273E-3</v>
      </c>
      <c r="G38" s="2">
        <v>0.5</v>
      </c>
      <c r="H38" s="3">
        <f t="shared" si="22"/>
        <v>7.9822616407982262E-3</v>
      </c>
      <c r="I38" s="3">
        <f t="shared" si="23"/>
        <v>0.99201773835920182</v>
      </c>
      <c r="J38" s="5">
        <f t="shared" si="30"/>
        <v>97369.414122416172</v>
      </c>
      <c r="K38" s="5">
        <f t="shared" si="24"/>
        <v>777.22813933635973</v>
      </c>
      <c r="L38" s="5">
        <f t="shared" si="25"/>
        <v>484904.00026374002</v>
      </c>
      <c r="M38" s="5">
        <f t="shared" si="16"/>
        <v>3914140.6850767829</v>
      </c>
      <c r="N38" s="33">
        <f t="shared" si="26"/>
        <v>40.198872719474217</v>
      </c>
      <c r="O38" s="4"/>
      <c r="Q38" s="27" t="s">
        <v>52</v>
      </c>
      <c r="R38" s="29">
        <f t="shared" si="17"/>
        <v>97369.414122416172</v>
      </c>
      <c r="S38" s="29">
        <f t="shared" si="18"/>
        <v>484904.00026374002</v>
      </c>
      <c r="T38" s="35">
        <f t="shared" si="19"/>
        <v>40.198872719474217</v>
      </c>
      <c r="U38" s="42">
        <v>0.93748024841036759</v>
      </c>
      <c r="V38" s="43">
        <f t="shared" si="31"/>
        <v>6.2519751589632411E-2</v>
      </c>
      <c r="W38" s="29">
        <f t="shared" si="27"/>
        <v>454587.92262243194</v>
      </c>
      <c r="X38" s="29">
        <f t="shared" si="20"/>
        <v>3177389.0007108557</v>
      </c>
      <c r="Y38" s="35">
        <f t="shared" si="28"/>
        <v>32.632310971042024</v>
      </c>
      <c r="Z38" s="36">
        <f t="shared" si="29"/>
        <v>7.5665617484321928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5383</v>
      </c>
      <c r="E39" s="51">
        <v>8</v>
      </c>
      <c r="F39" s="3">
        <f t="shared" si="21"/>
        <v>1.4861601337544121E-3</v>
      </c>
      <c r="G39" s="2">
        <v>0.5</v>
      </c>
      <c r="H39" s="3">
        <f t="shared" si="22"/>
        <v>7.403294466037387E-3</v>
      </c>
      <c r="I39" s="3">
        <f t="shared" si="23"/>
        <v>0.99259670553396262</v>
      </c>
      <c r="J39" s="5">
        <f t="shared" si="30"/>
        <v>96592.18598307982</v>
      </c>
      <c r="K39" s="5">
        <f t="shared" si="24"/>
        <v>715.10039595098885</v>
      </c>
      <c r="L39" s="5">
        <f t="shared" si="25"/>
        <v>481173.17892552167</v>
      </c>
      <c r="M39" s="5">
        <f t="shared" si="16"/>
        <v>3429236.6848130431</v>
      </c>
      <c r="N39" s="33">
        <f t="shared" si="26"/>
        <v>35.50221635333677</v>
      </c>
      <c r="O39" s="4"/>
      <c r="Q39" s="27" t="s">
        <v>54</v>
      </c>
      <c r="R39" s="29">
        <f t="shared" si="17"/>
        <v>96592.18598307982</v>
      </c>
      <c r="S39" s="29">
        <f t="shared" si="18"/>
        <v>481173.17892552167</v>
      </c>
      <c r="T39" s="35">
        <f t="shared" si="19"/>
        <v>35.50221635333677</v>
      </c>
      <c r="U39" s="42">
        <v>0.91788799906018037</v>
      </c>
      <c r="V39" s="43">
        <f t="shared" si="31"/>
        <v>8.2112000939819629E-2</v>
      </c>
      <c r="W39" s="29">
        <f t="shared" si="27"/>
        <v>441663.08640537324</v>
      </c>
      <c r="X39" s="29">
        <f t="shared" si="20"/>
        <v>2722801.0780884237</v>
      </c>
      <c r="Y39" s="35">
        <f t="shared" si="28"/>
        <v>28.188626754604979</v>
      </c>
      <c r="Z39" s="36">
        <f t="shared" si="29"/>
        <v>7.3135895987317916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4515</v>
      </c>
      <c r="E40" s="51">
        <v>24</v>
      </c>
      <c r="F40" s="3">
        <f t="shared" si="21"/>
        <v>5.3156146179401996E-3</v>
      </c>
      <c r="G40" s="2">
        <v>0.5</v>
      </c>
      <c r="H40" s="3">
        <f t="shared" si="22"/>
        <v>2.6229508196721311E-2</v>
      </c>
      <c r="I40" s="3">
        <f t="shared" si="23"/>
        <v>0.97377049180327868</v>
      </c>
      <c r="J40" s="5">
        <f t="shared" si="30"/>
        <v>95877.085587128837</v>
      </c>
      <c r="K40" s="5">
        <f t="shared" si="24"/>
        <v>2514.8088022853467</v>
      </c>
      <c r="L40" s="5">
        <f t="shared" si="25"/>
        <v>473098.4059299308</v>
      </c>
      <c r="M40" s="5">
        <f t="shared" si="16"/>
        <v>2948063.5058875214</v>
      </c>
      <c r="N40" s="33">
        <f t="shared" si="26"/>
        <v>30.748363780920858</v>
      </c>
      <c r="O40" s="4"/>
      <c r="Q40" s="27" t="s">
        <v>56</v>
      </c>
      <c r="R40" s="29">
        <f t="shared" si="17"/>
        <v>95877.085587128837</v>
      </c>
      <c r="S40" s="29">
        <f t="shared" si="18"/>
        <v>473098.4059299308</v>
      </c>
      <c r="T40" s="35">
        <f t="shared" si="19"/>
        <v>30.748363780920858</v>
      </c>
      <c r="U40" s="42">
        <v>0.89571782863194893</v>
      </c>
      <c r="V40" s="43">
        <f t="shared" si="31"/>
        <v>0.10428217136805107</v>
      </c>
      <c r="W40" s="29">
        <f t="shared" si="27"/>
        <v>423762.67688879394</v>
      </c>
      <c r="X40" s="29">
        <f t="shared" si="20"/>
        <v>2281137.9916830505</v>
      </c>
      <c r="Y40" s="35">
        <f t="shared" si="28"/>
        <v>23.792316774272969</v>
      </c>
      <c r="Z40" s="36">
        <f t="shared" si="29"/>
        <v>6.9560470066478892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3486</v>
      </c>
      <c r="E41" s="51">
        <v>21</v>
      </c>
      <c r="F41" s="3">
        <f t="shared" si="21"/>
        <v>6.024096385542169E-3</v>
      </c>
      <c r="G41" s="2">
        <v>0.5</v>
      </c>
      <c r="H41" s="3">
        <f t="shared" si="22"/>
        <v>2.967359050445104E-2</v>
      </c>
      <c r="I41" s="3">
        <f t="shared" si="23"/>
        <v>0.97032640949554894</v>
      </c>
      <c r="J41" s="5">
        <f t="shared" si="30"/>
        <v>93362.276784843489</v>
      </c>
      <c r="K41" s="5">
        <f t="shared" si="24"/>
        <v>2770.3939698766617</v>
      </c>
      <c r="L41" s="5">
        <f t="shared" si="25"/>
        <v>459885.39899952582</v>
      </c>
      <c r="M41" s="5">
        <f t="shared" si="16"/>
        <v>2474965.0999575905</v>
      </c>
      <c r="N41" s="33">
        <f t="shared" si="26"/>
        <v>26.509262468622428</v>
      </c>
      <c r="O41" s="4"/>
      <c r="Q41" s="27" t="s">
        <v>58</v>
      </c>
      <c r="R41" s="29">
        <f t="shared" si="17"/>
        <v>93362.276784843489</v>
      </c>
      <c r="S41" s="29">
        <f t="shared" si="18"/>
        <v>459885.39899952582</v>
      </c>
      <c r="T41" s="35">
        <f t="shared" si="19"/>
        <v>26.509262468622428</v>
      </c>
      <c r="U41" s="42">
        <v>0.86473435856680392</v>
      </c>
      <c r="V41" s="43">
        <f t="shared" si="31"/>
        <v>0.13526564143319608</v>
      </c>
      <c r="W41" s="29">
        <f t="shared" si="27"/>
        <v>397678.70551809366</v>
      </c>
      <c r="X41" s="29">
        <f t="shared" si="20"/>
        <v>1857375.3147942566</v>
      </c>
      <c r="Y41" s="35">
        <f t="shared" si="28"/>
        <v>19.894280417717752</v>
      </c>
      <c r="Z41" s="36">
        <f t="shared" si="29"/>
        <v>6.6149820509046755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2732</v>
      </c>
      <c r="E42" s="51">
        <v>28</v>
      </c>
      <c r="F42" s="3">
        <f t="shared" si="21"/>
        <v>1.0248901903367497E-2</v>
      </c>
      <c r="G42" s="2">
        <v>0.5</v>
      </c>
      <c r="H42" s="3">
        <f t="shared" si="22"/>
        <v>4.9964311206281226E-2</v>
      </c>
      <c r="I42" s="3">
        <f t="shared" si="23"/>
        <v>0.9500356887937188</v>
      </c>
      <c r="J42" s="5">
        <f t="shared" si="30"/>
        <v>90591.882814966826</v>
      </c>
      <c r="K42" s="5">
        <f t="shared" si="24"/>
        <v>4526.3610257299624</v>
      </c>
      <c r="L42" s="5">
        <f t="shared" si="25"/>
        <v>441643.5115105093</v>
      </c>
      <c r="M42" s="5">
        <f t="shared" si="16"/>
        <v>2015079.7009580648</v>
      </c>
      <c r="N42" s="33">
        <f t="shared" si="26"/>
        <v>22.243490678672046</v>
      </c>
      <c r="O42" s="4"/>
      <c r="Q42" s="27" t="s">
        <v>60</v>
      </c>
      <c r="R42" s="29">
        <f t="shared" si="17"/>
        <v>90591.882814966826</v>
      </c>
      <c r="S42" s="29">
        <f t="shared" si="18"/>
        <v>441643.5115105093</v>
      </c>
      <c r="T42" s="35">
        <f t="shared" si="19"/>
        <v>22.243490678672046</v>
      </c>
      <c r="U42" s="42">
        <v>0.81758889711164551</v>
      </c>
      <c r="V42" s="43">
        <f t="shared" si="31"/>
        <v>0.18241110288835449</v>
      </c>
      <c r="W42" s="29">
        <f t="shared" si="27"/>
        <v>361082.83149239159</v>
      </c>
      <c r="X42" s="29">
        <f t="shared" si="20"/>
        <v>1459696.6092761629</v>
      </c>
      <c r="Y42" s="35">
        <f t="shared" si="28"/>
        <v>16.112885215749198</v>
      </c>
      <c r="Z42" s="36">
        <f t="shared" si="29"/>
        <v>6.1306054629228477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2053</v>
      </c>
      <c r="E43" s="51">
        <v>49</v>
      </c>
      <c r="F43" s="3">
        <f t="shared" si="21"/>
        <v>2.3867510959571358E-2</v>
      </c>
      <c r="G43" s="2">
        <v>0.5</v>
      </c>
      <c r="H43" s="3">
        <f t="shared" si="22"/>
        <v>0.11261778901401977</v>
      </c>
      <c r="I43" s="3">
        <f t="shared" si="23"/>
        <v>0.88738221098598025</v>
      </c>
      <c r="J43" s="5">
        <f t="shared" si="30"/>
        <v>86065.521789236867</v>
      </c>
      <c r="K43" s="5">
        <f t="shared" si="24"/>
        <v>9692.5087742417982</v>
      </c>
      <c r="L43" s="5">
        <f t="shared" si="25"/>
        <v>406096.33701057988</v>
      </c>
      <c r="M43" s="5">
        <f t="shared" si="16"/>
        <v>1573436.1894475555</v>
      </c>
      <c r="N43" s="33">
        <f t="shared" si="26"/>
        <v>18.281841052456446</v>
      </c>
      <c r="O43" s="4"/>
      <c r="Q43" s="27" t="s">
        <v>62</v>
      </c>
      <c r="R43" s="29">
        <f t="shared" si="17"/>
        <v>86065.521789236867</v>
      </c>
      <c r="S43" s="29">
        <f t="shared" si="18"/>
        <v>406096.33701057988</v>
      </c>
      <c r="T43" s="35">
        <f t="shared" si="19"/>
        <v>18.281841052456446</v>
      </c>
      <c r="U43" s="42">
        <v>0.77888026534586052</v>
      </c>
      <c r="V43" s="43">
        <f t="shared" si="31"/>
        <v>0.22111973465413948</v>
      </c>
      <c r="W43" s="29">
        <f t="shared" si="27"/>
        <v>316300.42272678245</v>
      </c>
      <c r="X43" s="29">
        <f t="shared" si="20"/>
        <v>1098613.7777837713</v>
      </c>
      <c r="Y43" s="35">
        <f t="shared" si="28"/>
        <v>12.764853508634175</v>
      </c>
      <c r="Z43" s="36">
        <f t="shared" si="29"/>
        <v>5.5169875438222711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1405</v>
      </c>
      <c r="E44" s="51">
        <v>48</v>
      </c>
      <c r="F44" s="3">
        <f t="shared" si="21"/>
        <v>3.4163701067615661E-2</v>
      </c>
      <c r="G44" s="2">
        <v>0.5</v>
      </c>
      <c r="H44" s="3">
        <f t="shared" si="22"/>
        <v>0.15737704918032788</v>
      </c>
      <c r="I44" s="3">
        <f t="shared" si="23"/>
        <v>0.84262295081967209</v>
      </c>
      <c r="J44" s="5">
        <f t="shared" si="30"/>
        <v>76373.013014995071</v>
      </c>
      <c r="K44" s="5">
        <f t="shared" si="24"/>
        <v>12019.3594253107</v>
      </c>
      <c r="L44" s="5">
        <f t="shared" si="25"/>
        <v>351816.66651169857</v>
      </c>
      <c r="M44" s="5">
        <f t="shared" si="16"/>
        <v>1167339.8524369756</v>
      </c>
      <c r="N44" s="33">
        <f t="shared" si="26"/>
        <v>15.284716503299146</v>
      </c>
      <c r="O44" s="4"/>
      <c r="Q44" s="27" t="s">
        <v>64</v>
      </c>
      <c r="R44" s="29">
        <f t="shared" si="17"/>
        <v>76373.013014995071</v>
      </c>
      <c r="S44" s="29">
        <f t="shared" si="18"/>
        <v>351816.66651169857</v>
      </c>
      <c r="T44" s="35">
        <f t="shared" si="19"/>
        <v>15.284716503299146</v>
      </c>
      <c r="U44" s="42">
        <v>0.71980976748499381</v>
      </c>
      <c r="V44" s="43">
        <f t="shared" si="31"/>
        <v>0.28019023251500619</v>
      </c>
      <c r="W44" s="29">
        <f t="shared" si="27"/>
        <v>253241.07291913134</v>
      </c>
      <c r="X44" s="29">
        <f t="shared" si="20"/>
        <v>782313.35505698889</v>
      </c>
      <c r="Y44" s="35">
        <f t="shared" si="28"/>
        <v>10.243321877367723</v>
      </c>
      <c r="Z44" s="36">
        <f t="shared" si="29"/>
        <v>5.0413946259314226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946</v>
      </c>
      <c r="E45" s="51">
        <v>44</v>
      </c>
      <c r="F45" s="3">
        <f t="shared" si="21"/>
        <v>4.6511627906976744E-2</v>
      </c>
      <c r="G45" s="2">
        <v>0.5</v>
      </c>
      <c r="H45" s="3">
        <f t="shared" si="22"/>
        <v>0.20833333333333334</v>
      </c>
      <c r="I45" s="3">
        <f t="shared" si="23"/>
        <v>0.79166666666666663</v>
      </c>
      <c r="J45" s="5">
        <f t="shared" si="30"/>
        <v>64353.653589684371</v>
      </c>
      <c r="K45" s="5">
        <f t="shared" si="24"/>
        <v>13407.011164517578</v>
      </c>
      <c r="L45" s="5">
        <f t="shared" si="25"/>
        <v>288250.74003712792</v>
      </c>
      <c r="M45" s="5">
        <f t="shared" si="16"/>
        <v>815523.18592527695</v>
      </c>
      <c r="N45" s="33">
        <f t="shared" si="26"/>
        <v>12.672523476677974</v>
      </c>
      <c r="O45" s="4"/>
      <c r="Q45" s="27" t="s">
        <v>66</v>
      </c>
      <c r="R45" s="29">
        <f t="shared" si="17"/>
        <v>64353.653589684371</v>
      </c>
      <c r="S45" s="29">
        <f t="shared" si="18"/>
        <v>288250.74003712792</v>
      </c>
      <c r="T45" s="35">
        <f t="shared" si="19"/>
        <v>12.672523476677974</v>
      </c>
      <c r="U45" s="42">
        <v>0.68480776711742686</v>
      </c>
      <c r="V45" s="43">
        <f t="shared" si="31"/>
        <v>0.31519223288257314</v>
      </c>
      <c r="W45" s="29">
        <f t="shared" si="27"/>
        <v>197396.34565477146</v>
      </c>
      <c r="X45" s="29">
        <f t="shared" si="20"/>
        <v>529072.28213785752</v>
      </c>
      <c r="Y45" s="35">
        <f t="shared" si="28"/>
        <v>8.2213247053725276</v>
      </c>
      <c r="Z45" s="36">
        <f t="shared" si="29"/>
        <v>4.4511987713054459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552</v>
      </c>
      <c r="E46" s="51">
        <v>37</v>
      </c>
      <c r="F46" s="3">
        <f t="shared" si="21"/>
        <v>6.7028985507246383E-2</v>
      </c>
      <c r="G46" s="2">
        <v>0.5</v>
      </c>
      <c r="H46" s="3">
        <f t="shared" si="22"/>
        <v>0.28704422032583399</v>
      </c>
      <c r="I46" s="3">
        <f t="shared" si="23"/>
        <v>0.71295577967416601</v>
      </c>
      <c r="J46" s="5">
        <f t="shared" si="30"/>
        <v>50946.642425166792</v>
      </c>
      <c r="K46" s="5">
        <f t="shared" si="24"/>
        <v>14623.939253151058</v>
      </c>
      <c r="L46" s="5">
        <f t="shared" si="25"/>
        <v>218173.36399295629</v>
      </c>
      <c r="M46" s="5">
        <f>L46+M47</f>
        <v>527272.44588814897</v>
      </c>
      <c r="N46" s="33">
        <f t="shared" si="26"/>
        <v>10.34950333896165</v>
      </c>
      <c r="O46" s="4"/>
      <c r="Q46" s="27" t="s">
        <v>68</v>
      </c>
      <c r="R46" s="29">
        <f t="shared" si="17"/>
        <v>50946.642425166792</v>
      </c>
      <c r="S46" s="29">
        <f t="shared" si="18"/>
        <v>218173.36399295629</v>
      </c>
      <c r="T46" s="35">
        <f t="shared" si="19"/>
        <v>10.34950333896165</v>
      </c>
      <c r="U46" s="42">
        <v>0.65629805890441617</v>
      </c>
      <c r="V46" s="43">
        <f t="shared" si="31"/>
        <v>0.34370194109558383</v>
      </c>
      <c r="W46" s="29">
        <f t="shared" si="27"/>
        <v>143186.75529322386</v>
      </c>
      <c r="X46" s="29">
        <f>X47+W46</f>
        <v>331675.93648308603</v>
      </c>
      <c r="Y46" s="35">
        <f t="shared" si="28"/>
        <v>6.5102609454640659</v>
      </c>
      <c r="Z46" s="36">
        <f t="shared" si="29"/>
        <v>3.8392423934975843</v>
      </c>
    </row>
    <row r="47" spans="1:26" s="2" customFormat="1" x14ac:dyDescent="0.25">
      <c r="A47" s="12">
        <v>19</v>
      </c>
      <c r="B47" s="13" t="s">
        <v>69</v>
      </c>
      <c r="C47" s="12"/>
      <c r="D47">
        <v>434</v>
      </c>
      <c r="E47" s="51">
        <v>51</v>
      </c>
      <c r="F47" s="17">
        <f t="shared" si="21"/>
        <v>0.11751152073732719</v>
      </c>
      <c r="G47" s="12"/>
      <c r="H47" s="17">
        <v>1</v>
      </c>
      <c r="I47" s="17">
        <f t="shared" si="23"/>
        <v>0</v>
      </c>
      <c r="J47" s="21">
        <f t="shared" si="30"/>
        <v>36322.703172015732</v>
      </c>
      <c r="K47" s="21">
        <f t="shared" si="24"/>
        <v>36322.703172015732</v>
      </c>
      <c r="L47" s="21">
        <f>K47/F47</f>
        <v>309099.08189519268</v>
      </c>
      <c r="M47" s="21">
        <f>L47</f>
        <v>309099.08189519268</v>
      </c>
      <c r="N47" s="34">
        <f t="shared" si="26"/>
        <v>8.5098039215686274</v>
      </c>
      <c r="O47" s="4"/>
      <c r="Q47" s="30" t="s">
        <v>69</v>
      </c>
      <c r="R47" s="31">
        <f t="shared" si="17"/>
        <v>36322.703172015732</v>
      </c>
      <c r="S47" s="31">
        <f t="shared" si="18"/>
        <v>309099.08189519268</v>
      </c>
      <c r="T47" s="38">
        <f t="shared" si="19"/>
        <v>8.5098039215686274</v>
      </c>
      <c r="U47" s="44">
        <v>0.6098018151143324</v>
      </c>
      <c r="V47" s="45">
        <f t="shared" si="31"/>
        <v>0.3901981848856676</v>
      </c>
      <c r="W47" s="31">
        <f t="shared" si="27"/>
        <v>188489.18118986217</v>
      </c>
      <c r="X47" s="31">
        <f>W47</f>
        <v>188489.18118986217</v>
      </c>
      <c r="Y47" s="38">
        <f t="shared" si="28"/>
        <v>5.1892938776396127</v>
      </c>
      <c r="Z47" s="37">
        <f t="shared" si="29"/>
        <v>3.3205100439290147</v>
      </c>
    </row>
    <row r="48" spans="1:26" s="2" customFormat="1" ht="13.2" x14ac:dyDescent="0.25">
      <c r="B48" s="2" t="s">
        <v>70</v>
      </c>
      <c r="D48" s="25">
        <f>SUM(D29:D47)</f>
        <v>63002</v>
      </c>
      <c r="E48" s="25">
        <f>SUM(E29:E47)</f>
        <v>344</v>
      </c>
    </row>
    <row r="51" spans="1:26" s="2" customFormat="1" ht="18" thickBot="1" x14ac:dyDescent="0.35">
      <c r="B51" s="119" t="s">
        <v>89</v>
      </c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Q51" s="105" t="s">
        <v>92</v>
      </c>
      <c r="R51" s="106"/>
      <c r="S51" s="106"/>
      <c r="T51" s="106"/>
      <c r="U51" s="106"/>
      <c r="V51" s="106"/>
      <c r="W51" s="106"/>
      <c r="X51" s="106"/>
      <c r="Y51" s="106"/>
      <c r="Z51" s="107"/>
    </row>
    <row r="52" spans="1:26" s="9" customFormat="1" ht="14.25" customHeight="1" x14ac:dyDescent="0.35">
      <c r="A52" s="7"/>
      <c r="B52" s="11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108" t="s">
        <v>14</v>
      </c>
      <c r="S52" s="108"/>
      <c r="T52" s="108"/>
      <c r="U52" s="109" t="s">
        <v>15</v>
      </c>
      <c r="V52" s="110" t="s">
        <v>16</v>
      </c>
      <c r="W52" s="111" t="s">
        <v>17</v>
      </c>
      <c r="X52" s="111" t="s">
        <v>18</v>
      </c>
      <c r="Y52" s="104" t="s">
        <v>19</v>
      </c>
      <c r="Z52" s="104" t="s">
        <v>20</v>
      </c>
    </row>
    <row r="53" spans="1:26" s="10" customFormat="1" ht="35.549999999999997" customHeight="1" thickBot="1" x14ac:dyDescent="0.35">
      <c r="B53" s="11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109"/>
      <c r="V53" s="110"/>
      <c r="W53" s="111"/>
      <c r="X53" s="111"/>
      <c r="Y53" s="104"/>
      <c r="Z53" s="104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1270</v>
      </c>
      <c r="E54" s="49">
        <f>E4+E29</f>
        <v>6</v>
      </c>
      <c r="F54" s="3">
        <f>E54/D54</f>
        <v>4.7244094488188976E-3</v>
      </c>
      <c r="G54" s="2">
        <v>0.3</v>
      </c>
      <c r="H54" s="18">
        <f>C54*F54/(1+(1-G54)*C54*F54)</f>
        <v>4.7088369172814306E-3</v>
      </c>
      <c r="I54" s="18">
        <f>1-H54</f>
        <v>0.99529116308271859</v>
      </c>
      <c r="J54" s="19">
        <v>100000</v>
      </c>
      <c r="K54" s="20">
        <f>J54*H54</f>
        <v>470.88369172814305</v>
      </c>
      <c r="L54" s="20">
        <f>C54*(J55+G54*K54)</f>
        <v>99670.381415790296</v>
      </c>
      <c r="M54" s="5">
        <f t="shared" ref="M54:M70" si="32">L54+M55</f>
        <v>7469784.138548444</v>
      </c>
      <c r="N54" s="32">
        <f>M54/J54</f>
        <v>74.697841385484438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99670.381415790296</v>
      </c>
      <c r="T54" s="35">
        <f t="shared" ref="T54:T72" si="35">N54</f>
        <v>74.697841385484438</v>
      </c>
      <c r="U54" s="42">
        <v>0.96170886472285344</v>
      </c>
      <c r="V54" s="43">
        <f>1-U54</f>
        <v>3.829113527714656E-2</v>
      </c>
      <c r="W54" s="29">
        <f>S54*U54</f>
        <v>95853.889357873471</v>
      </c>
      <c r="X54" s="29">
        <f t="shared" ref="X54:X70" si="36">X55+W54</f>
        <v>6655048.9411096964</v>
      </c>
      <c r="Y54" s="40">
        <f>X54/R54</f>
        <v>66.550489411096962</v>
      </c>
      <c r="Z54" s="36">
        <f>T54-Y54</f>
        <v>8.147351974387476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6241</v>
      </c>
      <c r="E55" s="49">
        <f t="shared" si="37"/>
        <v>3</v>
      </c>
      <c r="F55" s="3">
        <f t="shared" ref="F55:F72" si="38">E55/D55</f>
        <v>4.8069219676333919E-4</v>
      </c>
      <c r="G55" s="2">
        <v>0.4</v>
      </c>
      <c r="H55" s="3">
        <f t="shared" ref="H55:H71" si="39">C55*F55/(1+(1-G55)*C55*F55)</f>
        <v>1.9205531192983578E-3</v>
      </c>
      <c r="I55" s="3">
        <f t="shared" ref="I55:I72" si="40">1-H55</f>
        <v>0.9980794468807016</v>
      </c>
      <c r="J55" s="5">
        <f>I54*J54</f>
        <v>99529.116308271856</v>
      </c>
      <c r="K55" s="5">
        <f t="shared" ref="K55:K72" si="41">J55*H55</f>
        <v>191.15095478686058</v>
      </c>
      <c r="L55" s="5">
        <f t="shared" ref="L55:L71" si="42">C55*(J56+G55*K55)</f>
        <v>397657.70294159895</v>
      </c>
      <c r="M55" s="5">
        <f t="shared" si="32"/>
        <v>7370113.7571326541</v>
      </c>
      <c r="N55" s="33">
        <f t="shared" ref="N55:N72" si="43">M55/J55</f>
        <v>74.049826126308375</v>
      </c>
      <c r="O55" s="4"/>
      <c r="Q55" s="27" t="s">
        <v>36</v>
      </c>
      <c r="R55" s="29">
        <f t="shared" si="33"/>
        <v>99529.116308271856</v>
      </c>
      <c r="S55" s="29">
        <f t="shared" si="34"/>
        <v>397657.70294159895</v>
      </c>
      <c r="T55" s="35">
        <f t="shared" si="35"/>
        <v>74.049826126308375</v>
      </c>
      <c r="U55" s="42">
        <v>0.96170886472285344</v>
      </c>
      <c r="V55" s="43">
        <f>1-U55</f>
        <v>3.829113527714656E-2</v>
      </c>
      <c r="W55" s="29">
        <f t="shared" ref="W55:W72" si="44">S55*U55</f>
        <v>382430.93804426282</v>
      </c>
      <c r="X55" s="29">
        <f t="shared" si="36"/>
        <v>6559195.0517518232</v>
      </c>
      <c r="Y55" s="35">
        <f t="shared" ref="Y55:Y72" si="45">X55/R55</f>
        <v>65.902273576266936</v>
      </c>
      <c r="Z55" s="36">
        <f t="shared" ref="Z55:Z72" si="46">T55-Y55</f>
        <v>8.1475525500414392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8384</v>
      </c>
      <c r="E56" s="49">
        <f t="shared" si="37"/>
        <v>1</v>
      </c>
      <c r="F56" s="3">
        <f t="shared" si="38"/>
        <v>1.1927480916030534E-4</v>
      </c>
      <c r="G56" s="2">
        <v>0.5</v>
      </c>
      <c r="H56" s="3">
        <f t="shared" si="39"/>
        <v>5.9619626781136348E-4</v>
      </c>
      <c r="I56" s="3">
        <f t="shared" si="40"/>
        <v>0.99940380373218862</v>
      </c>
      <c r="J56" s="5">
        <f t="shared" ref="J56:J72" si="47">I55*J55</f>
        <v>99337.965353484993</v>
      </c>
      <c r="K56" s="5">
        <f t="shared" si="41"/>
        <v>59.224924195722288</v>
      </c>
      <c r="L56" s="5">
        <f t="shared" si="42"/>
        <v>496541.76445693569</v>
      </c>
      <c r="M56" s="5">
        <f t="shared" si="32"/>
        <v>6972456.0541910548</v>
      </c>
      <c r="N56" s="33">
        <f t="shared" si="43"/>
        <v>70.189237613033569</v>
      </c>
      <c r="O56" s="4"/>
      <c r="Q56" s="27" t="s">
        <v>38</v>
      </c>
      <c r="R56" s="29">
        <f t="shared" si="33"/>
        <v>99337.965353484993</v>
      </c>
      <c r="S56" s="29">
        <f t="shared" si="34"/>
        <v>496541.76445693569</v>
      </c>
      <c r="T56" s="35">
        <f t="shared" si="35"/>
        <v>70.189237613033569</v>
      </c>
      <c r="U56" s="42">
        <v>0.96170886472285344</v>
      </c>
      <c r="V56" s="43">
        <f>1-U56</f>
        <v>3.829113527714656E-2</v>
      </c>
      <c r="W56" s="29">
        <f t="shared" si="44"/>
        <v>477528.61658336211</v>
      </c>
      <c r="X56" s="29">
        <f t="shared" si="36"/>
        <v>6176764.1137075601</v>
      </c>
      <c r="Y56" s="35">
        <f t="shared" si="45"/>
        <v>62.179289577032449</v>
      </c>
      <c r="Z56" s="36">
        <f t="shared" si="46"/>
        <v>8.0099480360011199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8605</v>
      </c>
      <c r="E57" s="49">
        <f t="shared" si="37"/>
        <v>4</v>
      </c>
      <c r="F57" s="3">
        <f t="shared" si="38"/>
        <v>4.6484601975595586E-4</v>
      </c>
      <c r="G57" s="2">
        <v>0.5</v>
      </c>
      <c r="H57" s="3">
        <f t="shared" si="39"/>
        <v>2.3215322112594317E-3</v>
      </c>
      <c r="I57" s="3">
        <f t="shared" si="40"/>
        <v>0.99767846778874059</v>
      </c>
      <c r="J57" s="5">
        <f t="shared" si="47"/>
        <v>99278.740429289275</v>
      </c>
      <c r="K57" s="5">
        <f t="shared" si="41"/>
        <v>230.47879379985906</v>
      </c>
      <c r="L57" s="5">
        <f t="shared" si="42"/>
        <v>495817.5051619467</v>
      </c>
      <c r="M57" s="5">
        <f t="shared" si="32"/>
        <v>6475914.2897341195</v>
      </c>
      <c r="N57" s="33">
        <f t="shared" si="43"/>
        <v>65.2296177583614</v>
      </c>
      <c r="O57" s="4"/>
      <c r="Q57" s="27" t="s">
        <v>40</v>
      </c>
      <c r="R57" s="29">
        <f t="shared" si="33"/>
        <v>99278.740429289275</v>
      </c>
      <c r="S57" s="29">
        <f t="shared" si="34"/>
        <v>495817.5051619467</v>
      </c>
      <c r="T57" s="35">
        <f t="shared" si="35"/>
        <v>65.2296177583614</v>
      </c>
      <c r="U57" s="42">
        <v>0.96170886472285344</v>
      </c>
      <c r="V57" s="43">
        <f>1-U57</f>
        <v>3.829113527714656E-2</v>
      </c>
      <c r="W57" s="29">
        <f t="shared" si="44"/>
        <v>476832.08999901329</v>
      </c>
      <c r="X57" s="29">
        <f t="shared" si="36"/>
        <v>5699235.4971241979</v>
      </c>
      <c r="Y57" s="35">
        <f t="shared" si="45"/>
        <v>57.406404155413782</v>
      </c>
      <c r="Z57" s="36">
        <f t="shared" si="46"/>
        <v>7.823213602947618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9153</v>
      </c>
      <c r="E58" s="49">
        <f t="shared" si="37"/>
        <v>8</v>
      </c>
      <c r="F58" s="3">
        <f t="shared" si="38"/>
        <v>8.7403037255544627E-4</v>
      </c>
      <c r="G58" s="2">
        <v>0.5</v>
      </c>
      <c r="H58" s="3">
        <f t="shared" si="39"/>
        <v>4.3606235691703915E-3</v>
      </c>
      <c r="I58" s="3">
        <f t="shared" si="40"/>
        <v>0.99563937643082956</v>
      </c>
      <c r="J58" s="5">
        <f t="shared" si="47"/>
        <v>99048.261635489413</v>
      </c>
      <c r="K58" s="5">
        <f t="shared" si="41"/>
        <v>431.91218417307061</v>
      </c>
      <c r="L58" s="5">
        <f t="shared" si="42"/>
        <v>494161.52771701431</v>
      </c>
      <c r="M58" s="5">
        <f t="shared" si="32"/>
        <v>5980096.7845721729</v>
      </c>
      <c r="N58" s="33">
        <f t="shared" si="43"/>
        <v>60.375585455297674</v>
      </c>
      <c r="O58" s="4"/>
      <c r="Q58" s="27" t="s">
        <v>42</v>
      </c>
      <c r="R58" s="29">
        <f t="shared" si="33"/>
        <v>99048.261635489413</v>
      </c>
      <c r="S58" s="29">
        <f t="shared" si="34"/>
        <v>494161.52771701431</v>
      </c>
      <c r="T58" s="35">
        <f t="shared" si="35"/>
        <v>60.375585455297674</v>
      </c>
      <c r="U58" s="42">
        <v>0.96170886472285344</v>
      </c>
      <c r="V58" s="43">
        <f>1-U58</f>
        <v>3.829113527714656E-2</v>
      </c>
      <c r="W58" s="29">
        <f t="shared" si="44"/>
        <v>475239.5218104407</v>
      </c>
      <c r="X58" s="29">
        <f t="shared" si="36"/>
        <v>5222403.4071251843</v>
      </c>
      <c r="Y58" s="35">
        <f t="shared" si="45"/>
        <v>52.725846177334375</v>
      </c>
      <c r="Z58" s="36">
        <f t="shared" si="46"/>
        <v>7.6497392779632989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9502</v>
      </c>
      <c r="E59" s="49">
        <f t="shared" si="37"/>
        <v>10</v>
      </c>
      <c r="F59" s="3">
        <f t="shared" si="38"/>
        <v>1.0524100189433804E-3</v>
      </c>
      <c r="G59" s="2">
        <v>0.5</v>
      </c>
      <c r="H59" s="3">
        <f t="shared" si="39"/>
        <v>5.2482418389839403E-3</v>
      </c>
      <c r="I59" s="3">
        <f t="shared" si="40"/>
        <v>0.99475175816101602</v>
      </c>
      <c r="J59" s="5">
        <f t="shared" si="47"/>
        <v>98616.349451316331</v>
      </c>
      <c r="K59" s="5">
        <f t="shared" si="41"/>
        <v>517.56245119825928</v>
      </c>
      <c r="L59" s="5">
        <f t="shared" si="42"/>
        <v>491787.84112858598</v>
      </c>
      <c r="M59" s="5">
        <f t="shared" si="32"/>
        <v>5485935.2568551581</v>
      </c>
      <c r="N59" s="33">
        <f t="shared" si="43"/>
        <v>55.629064423677384</v>
      </c>
      <c r="O59" s="4"/>
      <c r="Q59" s="27" t="s">
        <v>44</v>
      </c>
      <c r="R59" s="29">
        <f t="shared" si="33"/>
        <v>98616.349451316331</v>
      </c>
      <c r="S59" s="29">
        <f t="shared" si="34"/>
        <v>491787.84112858598</v>
      </c>
      <c r="T59" s="35">
        <f t="shared" si="35"/>
        <v>55.629064423677384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473636.78259641508</v>
      </c>
      <c r="X59" s="29">
        <f t="shared" si="36"/>
        <v>4747163.885314744</v>
      </c>
      <c r="Y59" s="35">
        <f t="shared" si="45"/>
        <v>48.137696352857432</v>
      </c>
      <c r="Z59" s="36">
        <f t="shared" si="46"/>
        <v>7.4913680708199522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9662</v>
      </c>
      <c r="E60" s="49">
        <f t="shared" si="37"/>
        <v>7</v>
      </c>
      <c r="F60" s="3">
        <f t="shared" si="38"/>
        <v>7.2448768370937699E-4</v>
      </c>
      <c r="G60" s="2">
        <v>0.5</v>
      </c>
      <c r="H60" s="3">
        <f t="shared" si="39"/>
        <v>3.6158892504778144E-3</v>
      </c>
      <c r="I60" s="3">
        <f t="shared" si="40"/>
        <v>0.99638411074952216</v>
      </c>
      <c r="J60" s="5">
        <f t="shared" si="47"/>
        <v>98098.787000118071</v>
      </c>
      <c r="K60" s="5">
        <f t="shared" si="41"/>
        <v>354.71434939863968</v>
      </c>
      <c r="L60" s="5">
        <f t="shared" si="42"/>
        <v>489607.14912709378</v>
      </c>
      <c r="M60" s="5">
        <f t="shared" si="32"/>
        <v>4994147.4157265723</v>
      </c>
      <c r="N60" s="33">
        <f t="shared" si="43"/>
        <v>50.909369712395744</v>
      </c>
      <c r="O60" s="4"/>
      <c r="Q60" s="27" t="s">
        <v>46</v>
      </c>
      <c r="R60" s="29">
        <f t="shared" si="33"/>
        <v>98098.787000118071</v>
      </c>
      <c r="S60" s="29">
        <f t="shared" si="34"/>
        <v>489607.14912709378</v>
      </c>
      <c r="T60" s="35">
        <f t="shared" si="35"/>
        <v>50.909369712395744</v>
      </c>
      <c r="U60" s="42">
        <v>0.95736753435116873</v>
      </c>
      <c r="V60" s="43">
        <f t="shared" si="48"/>
        <v>4.2632465648831275E-2</v>
      </c>
      <c r="W60" s="29">
        <f t="shared" si="44"/>
        <v>468733.98916051077</v>
      </c>
      <c r="X60" s="29">
        <f t="shared" si="36"/>
        <v>4273527.1027183291</v>
      </c>
      <c r="Y60" s="35">
        <f t="shared" si="45"/>
        <v>43.56350606774766</v>
      </c>
      <c r="Z60" s="36">
        <f t="shared" si="46"/>
        <v>7.3458636446480838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9743</v>
      </c>
      <c r="E61" s="49">
        <f t="shared" si="37"/>
        <v>25</v>
      </c>
      <c r="F61" s="3">
        <f t="shared" si="38"/>
        <v>2.5659447808683159E-3</v>
      </c>
      <c r="G61" s="2">
        <v>0.5</v>
      </c>
      <c r="H61" s="3">
        <f t="shared" si="39"/>
        <v>1.2747947580439548E-2</v>
      </c>
      <c r="I61" s="3">
        <f t="shared" si="40"/>
        <v>0.98725205241956049</v>
      </c>
      <c r="J61" s="5">
        <f t="shared" si="47"/>
        <v>97744.072650719434</v>
      </c>
      <c r="K61" s="5">
        <f t="shared" si="41"/>
        <v>1246.0363144500461</v>
      </c>
      <c r="L61" s="5">
        <f t="shared" si="42"/>
        <v>485605.27246747212</v>
      </c>
      <c r="M61" s="5">
        <f t="shared" si="32"/>
        <v>4504540.2665994782</v>
      </c>
      <c r="N61" s="33">
        <f t="shared" si="43"/>
        <v>46.085047864703668</v>
      </c>
      <c r="O61" s="4"/>
      <c r="Q61" s="27" t="s">
        <v>48</v>
      </c>
      <c r="R61" s="29">
        <f t="shared" si="33"/>
        <v>97744.072650719434</v>
      </c>
      <c r="S61" s="29">
        <f t="shared" si="34"/>
        <v>485605.27246747212</v>
      </c>
      <c r="T61" s="35">
        <f t="shared" si="35"/>
        <v>46.085047864703668</v>
      </c>
      <c r="U61" s="42">
        <v>0.95681081085376496</v>
      </c>
      <c r="V61" s="43">
        <f t="shared" si="48"/>
        <v>4.3189189146235041E-2</v>
      </c>
      <c r="W61" s="29">
        <f t="shared" si="44"/>
        <v>464632.37450446549</v>
      </c>
      <c r="X61" s="29">
        <f t="shared" si="36"/>
        <v>3804793.1135578183</v>
      </c>
      <c r="Y61" s="35">
        <f t="shared" si="45"/>
        <v>38.926075109985852</v>
      </c>
      <c r="Z61" s="36">
        <f t="shared" si="46"/>
        <v>7.1589727547178157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10965</v>
      </c>
      <c r="E62" s="49">
        <f t="shared" si="37"/>
        <v>22</v>
      </c>
      <c r="F62" s="3">
        <f t="shared" si="38"/>
        <v>2.0063839489284085E-3</v>
      </c>
      <c r="G62" s="2">
        <v>0.5</v>
      </c>
      <c r="H62" s="3">
        <f t="shared" si="39"/>
        <v>9.9818511796733213E-3</v>
      </c>
      <c r="I62" s="3">
        <f t="shared" si="40"/>
        <v>0.99001814882032668</v>
      </c>
      <c r="J62" s="5">
        <f t="shared" si="47"/>
        <v>96498.03633626939</v>
      </c>
      <c r="K62" s="5">
        <f t="shared" si="41"/>
        <v>963.22903783934964</v>
      </c>
      <c r="L62" s="5">
        <f t="shared" si="42"/>
        <v>480082.10908674856</v>
      </c>
      <c r="M62" s="5">
        <f t="shared" si="32"/>
        <v>4018934.9941320061</v>
      </c>
      <c r="N62" s="33">
        <f t="shared" si="43"/>
        <v>41.647842243412207</v>
      </c>
      <c r="O62" s="4"/>
      <c r="Q62" s="27" t="s">
        <v>50</v>
      </c>
      <c r="R62" s="29">
        <f t="shared" si="33"/>
        <v>96498.03633626939</v>
      </c>
      <c r="S62" s="29">
        <f t="shared" si="34"/>
        <v>480082.10908674856</v>
      </c>
      <c r="T62" s="35">
        <f t="shared" si="35"/>
        <v>41.647842243412207</v>
      </c>
      <c r="U62" s="42">
        <v>0.94800928093814252</v>
      </c>
      <c r="V62" s="43">
        <f t="shared" si="48"/>
        <v>5.1990719061857482E-2</v>
      </c>
      <c r="W62" s="29">
        <f t="shared" si="44"/>
        <v>455122.29502659541</v>
      </c>
      <c r="X62" s="29">
        <f t="shared" si="36"/>
        <v>3340160.7390533527</v>
      </c>
      <c r="Y62" s="35">
        <f t="shared" si="45"/>
        <v>34.613769003690415</v>
      </c>
      <c r="Z62" s="36">
        <f t="shared" si="46"/>
        <v>7.034073239721792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11225</v>
      </c>
      <c r="E63" s="49">
        <f t="shared" si="37"/>
        <v>31</v>
      </c>
      <c r="F63" s="3">
        <f t="shared" si="38"/>
        <v>2.7616926503340757E-3</v>
      </c>
      <c r="G63" s="2">
        <v>0.5</v>
      </c>
      <c r="H63" s="3">
        <f t="shared" si="39"/>
        <v>1.3713780137137801E-2</v>
      </c>
      <c r="I63" s="3">
        <f t="shared" si="40"/>
        <v>0.98628621986286225</v>
      </c>
      <c r="J63" s="5">
        <f t="shared" si="47"/>
        <v>95534.807298430038</v>
      </c>
      <c r="K63" s="5">
        <f t="shared" si="41"/>
        <v>1310.1433427344973</v>
      </c>
      <c r="L63" s="5">
        <f t="shared" si="42"/>
        <v>474398.67813531397</v>
      </c>
      <c r="M63" s="5">
        <f t="shared" si="32"/>
        <v>3538852.8850452574</v>
      </c>
      <c r="N63" s="33">
        <f t="shared" si="43"/>
        <v>37.042550093712421</v>
      </c>
      <c r="O63" s="4"/>
      <c r="Q63" s="27" t="s">
        <v>52</v>
      </c>
      <c r="R63" s="29">
        <f t="shared" si="33"/>
        <v>95534.807298430038</v>
      </c>
      <c r="S63" s="29">
        <f t="shared" si="34"/>
        <v>474398.67813531397</v>
      </c>
      <c r="T63" s="35">
        <f t="shared" si="35"/>
        <v>37.042550093712421</v>
      </c>
      <c r="U63" s="42">
        <v>0.94216194080535964</v>
      </c>
      <c r="V63" s="43">
        <f t="shared" si="48"/>
        <v>5.7838059194640357E-2</v>
      </c>
      <c r="W63" s="29">
        <f t="shared" si="44"/>
        <v>446960.37930746452</v>
      </c>
      <c r="X63" s="29">
        <f t="shared" si="36"/>
        <v>2885038.4440267575</v>
      </c>
      <c r="Y63" s="35">
        <f t="shared" si="45"/>
        <v>30.198819944384486</v>
      </c>
      <c r="Z63" s="36">
        <f t="shared" si="46"/>
        <v>6.8437301493279357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10799</v>
      </c>
      <c r="E64" s="49">
        <f t="shared" si="37"/>
        <v>53</v>
      </c>
      <c r="F64" s="3">
        <f t="shared" si="38"/>
        <v>4.9078618390591723E-3</v>
      </c>
      <c r="G64" s="2">
        <v>0.5</v>
      </c>
      <c r="H64" s="3">
        <f t="shared" si="39"/>
        <v>2.4241869825732974E-2</v>
      </c>
      <c r="I64" s="3">
        <f t="shared" si="40"/>
        <v>0.97575813017426705</v>
      </c>
      <c r="J64" s="5">
        <f t="shared" si="47"/>
        <v>94224.663955695549</v>
      </c>
      <c r="K64" s="5">
        <f t="shared" si="41"/>
        <v>2284.1820379874052</v>
      </c>
      <c r="L64" s="5">
        <f t="shared" si="42"/>
        <v>465412.86468350922</v>
      </c>
      <c r="M64" s="5">
        <f t="shared" si="32"/>
        <v>3064454.2069099434</v>
      </c>
      <c r="N64" s="33">
        <f t="shared" si="43"/>
        <v>32.522845699411043</v>
      </c>
      <c r="O64" s="4"/>
      <c r="Q64" s="27" t="s">
        <v>54</v>
      </c>
      <c r="R64" s="29">
        <f t="shared" si="33"/>
        <v>94224.663955695549</v>
      </c>
      <c r="S64" s="29">
        <f t="shared" si="34"/>
        <v>465412.86468350922</v>
      </c>
      <c r="T64" s="35">
        <f t="shared" si="35"/>
        <v>32.522845699411043</v>
      </c>
      <c r="U64" s="42">
        <v>0.92489605986448908</v>
      </c>
      <c r="V64" s="43">
        <f t="shared" si="48"/>
        <v>7.5103940135510916E-2</v>
      </c>
      <c r="W64" s="29">
        <f t="shared" si="44"/>
        <v>430458.52475602232</v>
      </c>
      <c r="X64" s="29">
        <f t="shared" si="36"/>
        <v>2438078.0647192928</v>
      </c>
      <c r="Y64" s="35">
        <f t="shared" si="45"/>
        <v>25.875157972074884</v>
      </c>
      <c r="Z64" s="36">
        <f t="shared" si="46"/>
        <v>6.6476877273361588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8869</v>
      </c>
      <c r="E65" s="49">
        <f t="shared" si="37"/>
        <v>68</v>
      </c>
      <c r="F65" s="3">
        <f t="shared" si="38"/>
        <v>7.6671552598940127E-3</v>
      </c>
      <c r="G65" s="2">
        <v>0.5</v>
      </c>
      <c r="H65" s="3">
        <f t="shared" si="39"/>
        <v>3.761478039606151E-2</v>
      </c>
      <c r="I65" s="3">
        <f t="shared" si="40"/>
        <v>0.96238521960393852</v>
      </c>
      <c r="J65" s="5">
        <f t="shared" si="47"/>
        <v>91940.481917708152</v>
      </c>
      <c r="K65" s="5">
        <f t="shared" si="41"/>
        <v>3458.3210368426562</v>
      </c>
      <c r="L65" s="5">
        <f t="shared" si="42"/>
        <v>451056.60699643416</v>
      </c>
      <c r="M65" s="5">
        <f t="shared" si="32"/>
        <v>2599041.342226434</v>
      </c>
      <c r="N65" s="33">
        <f t="shared" si="43"/>
        <v>28.26873742681402</v>
      </c>
      <c r="O65" s="4"/>
      <c r="Q65" s="27" t="s">
        <v>56</v>
      </c>
      <c r="R65" s="29">
        <f t="shared" si="33"/>
        <v>91940.481917708152</v>
      </c>
      <c r="S65" s="29">
        <f t="shared" si="34"/>
        <v>451056.60699643416</v>
      </c>
      <c r="T65" s="35">
        <f t="shared" si="35"/>
        <v>28.26873742681402</v>
      </c>
      <c r="U65" s="42">
        <v>0.89970667843387275</v>
      </c>
      <c r="V65" s="43">
        <f t="shared" si="48"/>
        <v>0.10029332156612725</v>
      </c>
      <c r="W65" s="29">
        <f t="shared" si="44"/>
        <v>405818.64166641451</v>
      </c>
      <c r="X65" s="29">
        <f t="shared" si="36"/>
        <v>2007619.5399632703</v>
      </c>
      <c r="Y65" s="35">
        <f t="shared" si="45"/>
        <v>21.836078059284066</v>
      </c>
      <c r="Z65" s="36">
        <f t="shared" si="46"/>
        <v>6.4326593675299542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6907</v>
      </c>
      <c r="E66" s="49">
        <f t="shared" si="37"/>
        <v>55</v>
      </c>
      <c r="F66" s="3">
        <f t="shared" si="38"/>
        <v>7.9629361517301288E-3</v>
      </c>
      <c r="G66" s="2">
        <v>0.5</v>
      </c>
      <c r="H66" s="3">
        <f t="shared" si="39"/>
        <v>3.9037547022499827E-2</v>
      </c>
      <c r="I66" s="3">
        <f t="shared" si="40"/>
        <v>0.96096245297750016</v>
      </c>
      <c r="J66" s="5">
        <f t="shared" si="47"/>
        <v>88482.1608808655</v>
      </c>
      <c r="K66" s="5">
        <f t="shared" si="41"/>
        <v>3454.1265160391818</v>
      </c>
      <c r="L66" s="5">
        <f t="shared" si="42"/>
        <v>433775.48811422958</v>
      </c>
      <c r="M66" s="5">
        <f t="shared" si="32"/>
        <v>2147984.7352299998</v>
      </c>
      <c r="N66" s="33">
        <f t="shared" si="43"/>
        <v>24.275907299801343</v>
      </c>
      <c r="O66" s="4"/>
      <c r="Q66" s="27" t="s">
        <v>58</v>
      </c>
      <c r="R66" s="29">
        <f t="shared" si="33"/>
        <v>88482.1608808655</v>
      </c>
      <c r="S66" s="29">
        <f t="shared" si="34"/>
        <v>433775.48811422958</v>
      </c>
      <c r="T66" s="35">
        <f t="shared" si="35"/>
        <v>24.275907299801343</v>
      </c>
      <c r="U66" s="42">
        <v>0.86438699185239576</v>
      </c>
      <c r="V66" s="43">
        <f t="shared" si="48"/>
        <v>0.13561300814760424</v>
      </c>
      <c r="W66" s="29">
        <f t="shared" si="44"/>
        <v>374949.88931036356</v>
      </c>
      <c r="X66" s="29">
        <f t="shared" si="36"/>
        <v>1601800.8982968559</v>
      </c>
      <c r="Y66" s="35">
        <f t="shared" si="45"/>
        <v>18.10309425482453</v>
      </c>
      <c r="Z66" s="36">
        <f t="shared" si="46"/>
        <v>6.172813044976813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5315</v>
      </c>
      <c r="E67" s="49">
        <f t="shared" si="37"/>
        <v>81</v>
      </c>
      <c r="F67" s="3">
        <f t="shared" si="38"/>
        <v>1.5239887111947318E-2</v>
      </c>
      <c r="G67" s="2">
        <v>0.5</v>
      </c>
      <c r="H67" s="3">
        <f t="shared" si="39"/>
        <v>7.3402809243316713E-2</v>
      </c>
      <c r="I67" s="3">
        <f t="shared" si="40"/>
        <v>0.92659719075668323</v>
      </c>
      <c r="J67" s="5">
        <f t="shared" si="47"/>
        <v>85028.034364826322</v>
      </c>
      <c r="K67" s="5">
        <f t="shared" si="41"/>
        <v>6241.2965868155243</v>
      </c>
      <c r="L67" s="5">
        <f t="shared" si="42"/>
        <v>409536.93035709276</v>
      </c>
      <c r="M67" s="5">
        <f t="shared" si="32"/>
        <v>1714209.2471157701</v>
      </c>
      <c r="N67" s="33">
        <f t="shared" si="43"/>
        <v>20.160518350461711</v>
      </c>
      <c r="O67" s="4"/>
      <c r="Q67" s="27" t="s">
        <v>60</v>
      </c>
      <c r="R67" s="29">
        <f t="shared" si="33"/>
        <v>85028.034364826322</v>
      </c>
      <c r="S67" s="29">
        <f t="shared" si="34"/>
        <v>409536.93035709276</v>
      </c>
      <c r="T67" s="35">
        <f t="shared" si="35"/>
        <v>20.160518350461711</v>
      </c>
      <c r="U67" s="42">
        <v>0.82345390469096191</v>
      </c>
      <c r="V67" s="43">
        <f t="shared" si="48"/>
        <v>0.17654609530903809</v>
      </c>
      <c r="W67" s="29">
        <f t="shared" si="44"/>
        <v>337234.78441769857</v>
      </c>
      <c r="X67" s="29">
        <f t="shared" si="36"/>
        <v>1226851.0089864922</v>
      </c>
      <c r="Y67" s="35">
        <f t="shared" si="45"/>
        <v>14.428782438066163</v>
      </c>
      <c r="Z67" s="36">
        <f t="shared" si="46"/>
        <v>5.731735912395548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3888</v>
      </c>
      <c r="E68" s="49">
        <f t="shared" si="37"/>
        <v>104</v>
      </c>
      <c r="F68" s="3">
        <f t="shared" si="38"/>
        <v>2.6748971193415638E-2</v>
      </c>
      <c r="G68" s="2">
        <v>0.5</v>
      </c>
      <c r="H68" s="3">
        <f t="shared" si="39"/>
        <v>0.12536162005785922</v>
      </c>
      <c r="I68" s="3">
        <f t="shared" si="40"/>
        <v>0.87463837994214078</v>
      </c>
      <c r="J68" s="5">
        <f t="shared" si="47"/>
        <v>78786.737778010793</v>
      </c>
      <c r="K68" s="5">
        <f t="shared" si="41"/>
        <v>9876.8330869251731</v>
      </c>
      <c r="L68" s="5">
        <f t="shared" si="42"/>
        <v>369241.6061727411</v>
      </c>
      <c r="M68" s="5">
        <f t="shared" si="32"/>
        <v>1304672.3167586774</v>
      </c>
      <c r="N68" s="33">
        <f t="shared" si="43"/>
        <v>16.559542298028852</v>
      </c>
      <c r="O68" s="4"/>
      <c r="Q68" s="27" t="s">
        <v>62</v>
      </c>
      <c r="R68" s="29">
        <f t="shared" si="33"/>
        <v>78786.737778010793</v>
      </c>
      <c r="S68" s="29">
        <f t="shared" si="34"/>
        <v>369241.6061727411</v>
      </c>
      <c r="T68" s="35">
        <f t="shared" si="35"/>
        <v>16.559542298028852</v>
      </c>
      <c r="U68" s="42">
        <v>0.7557222850963411</v>
      </c>
      <c r="V68" s="43">
        <f t="shared" si="48"/>
        <v>0.2442777149036589</v>
      </c>
      <c r="W68" s="29">
        <f t="shared" si="44"/>
        <v>279044.11036950717</v>
      </c>
      <c r="X68" s="29">
        <f t="shared" si="36"/>
        <v>889616.22456879355</v>
      </c>
      <c r="Y68" s="35">
        <f t="shared" si="45"/>
        <v>11.291446373568261</v>
      </c>
      <c r="Z68" s="36">
        <f t="shared" si="46"/>
        <v>5.2680959244605905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2526</v>
      </c>
      <c r="E69" s="49">
        <f t="shared" si="37"/>
        <v>102</v>
      </c>
      <c r="F69" s="3">
        <f t="shared" si="38"/>
        <v>4.0380047505938245E-2</v>
      </c>
      <c r="G69" s="2">
        <v>0.5</v>
      </c>
      <c r="H69" s="3">
        <f t="shared" si="39"/>
        <v>0.18338727076591155</v>
      </c>
      <c r="I69" s="3">
        <f t="shared" si="40"/>
        <v>0.81661272923408845</v>
      </c>
      <c r="J69" s="5">
        <f t="shared" si="47"/>
        <v>68909.904691085627</v>
      </c>
      <c r="K69" s="5">
        <f t="shared" si="41"/>
        <v>12637.199350037277</v>
      </c>
      <c r="L69" s="5">
        <f t="shared" si="42"/>
        <v>312956.52508033492</v>
      </c>
      <c r="M69" s="5">
        <f t="shared" si="32"/>
        <v>935430.71058593621</v>
      </c>
      <c r="N69" s="33">
        <f t="shared" si="43"/>
        <v>13.574691690249081</v>
      </c>
      <c r="O69" s="4"/>
      <c r="Q69" s="27" t="s">
        <v>64</v>
      </c>
      <c r="R69" s="29">
        <f t="shared" si="33"/>
        <v>68909.904691085627</v>
      </c>
      <c r="S69" s="29">
        <f t="shared" si="34"/>
        <v>312956.52508033492</v>
      </c>
      <c r="T69" s="35">
        <f t="shared" si="35"/>
        <v>13.574691690249081</v>
      </c>
      <c r="U69" s="42">
        <v>0.69850988448397933</v>
      </c>
      <c r="V69" s="43">
        <f t="shared" si="48"/>
        <v>0.30149011551602067</v>
      </c>
      <c r="W69" s="29">
        <f t="shared" si="44"/>
        <v>218603.22618237231</v>
      </c>
      <c r="X69" s="29">
        <f t="shared" si="36"/>
        <v>610572.11419928633</v>
      </c>
      <c r="Y69" s="35">
        <f t="shared" si="45"/>
        <v>8.8604405554818833</v>
      </c>
      <c r="Z69" s="36">
        <f t="shared" si="46"/>
        <v>4.7142511347671974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1665</v>
      </c>
      <c r="E70" s="49">
        <f t="shared" si="37"/>
        <v>96</v>
      </c>
      <c r="F70" s="3">
        <f t="shared" si="38"/>
        <v>5.7657657657657659E-2</v>
      </c>
      <c r="G70" s="2">
        <v>0.5</v>
      </c>
      <c r="H70" s="3">
        <f t="shared" si="39"/>
        <v>0.25196850393700787</v>
      </c>
      <c r="I70" s="3">
        <f t="shared" si="40"/>
        <v>0.74803149606299213</v>
      </c>
      <c r="J70" s="5">
        <f t="shared" si="47"/>
        <v>56272.70534104835</v>
      </c>
      <c r="K70" s="5">
        <f t="shared" si="41"/>
        <v>14178.949377272025</v>
      </c>
      <c r="L70" s="5">
        <f t="shared" si="42"/>
        <v>245916.15326206171</v>
      </c>
      <c r="M70" s="5">
        <f t="shared" si="32"/>
        <v>622474.18550560123</v>
      </c>
      <c r="N70" s="33">
        <f t="shared" si="43"/>
        <v>11.061742664281239</v>
      </c>
      <c r="O70" s="4"/>
      <c r="Q70" s="27" t="s">
        <v>66</v>
      </c>
      <c r="R70" s="29">
        <f t="shared" si="33"/>
        <v>56272.70534104835</v>
      </c>
      <c r="S70" s="29">
        <f t="shared" si="34"/>
        <v>245916.15326206171</v>
      </c>
      <c r="T70" s="35">
        <f t="shared" si="35"/>
        <v>11.061742664281239</v>
      </c>
      <c r="U70" s="42">
        <v>0.67065690345363116</v>
      </c>
      <c r="V70" s="43">
        <f t="shared" si="48"/>
        <v>0.32934309654636884</v>
      </c>
      <c r="W70" s="29">
        <f t="shared" si="44"/>
        <v>164925.36585596288</v>
      </c>
      <c r="X70" s="29">
        <f t="shared" si="36"/>
        <v>391968.88801691408</v>
      </c>
      <c r="Y70" s="35">
        <f t="shared" si="45"/>
        <v>6.9655241496091858</v>
      </c>
      <c r="Z70" s="36">
        <f t="shared" si="46"/>
        <v>4.0962185146720529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917</v>
      </c>
      <c r="E71" s="49">
        <f t="shared" si="49"/>
        <v>83</v>
      </c>
      <c r="F71" s="3">
        <f t="shared" si="38"/>
        <v>9.0512540894220284E-2</v>
      </c>
      <c r="G71" s="2">
        <v>0.5</v>
      </c>
      <c r="H71" s="3">
        <f t="shared" si="39"/>
        <v>0.36905291240551358</v>
      </c>
      <c r="I71" s="3">
        <f t="shared" si="40"/>
        <v>0.63094708759448648</v>
      </c>
      <c r="J71" s="5">
        <f t="shared" si="47"/>
        <v>42093.755963776326</v>
      </c>
      <c r="K71" s="5">
        <f t="shared" si="41"/>
        <v>15534.823232518609</v>
      </c>
      <c r="L71" s="5">
        <f t="shared" si="42"/>
        <v>171631.72173758509</v>
      </c>
      <c r="M71" s="5">
        <f>L71+M72</f>
        <v>376558.03224353952</v>
      </c>
      <c r="N71" s="33">
        <f t="shared" si="43"/>
        <v>8.9456980880391281</v>
      </c>
      <c r="O71" s="4"/>
      <c r="Q71" s="27" t="s">
        <v>68</v>
      </c>
      <c r="R71" s="29">
        <f t="shared" si="33"/>
        <v>42093.755963776326</v>
      </c>
      <c r="S71" s="29">
        <f t="shared" si="34"/>
        <v>171631.72173758509</v>
      </c>
      <c r="T71" s="35">
        <f t="shared" si="35"/>
        <v>8.9456980880391281</v>
      </c>
      <c r="U71" s="42">
        <v>0.63527807449444496</v>
      </c>
      <c r="V71" s="43">
        <f t="shared" si="48"/>
        <v>0.36472192550555504</v>
      </c>
      <c r="W71" s="29">
        <f t="shared" si="44"/>
        <v>109033.86970761942</v>
      </c>
      <c r="X71" s="29">
        <f>X72+W71</f>
        <v>227043.52216095119</v>
      </c>
      <c r="Y71" s="35">
        <f t="shared" si="45"/>
        <v>5.3937577429852759</v>
      </c>
      <c r="Z71" s="36">
        <f t="shared" si="46"/>
        <v>3.5519403450538523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679</v>
      </c>
      <c r="E72" s="50">
        <f t="shared" si="49"/>
        <v>88</v>
      </c>
      <c r="F72" s="17">
        <f t="shared" si="38"/>
        <v>0.12960235640648013</v>
      </c>
      <c r="G72" s="12"/>
      <c r="H72" s="17">
        <v>1</v>
      </c>
      <c r="I72" s="17">
        <f t="shared" si="40"/>
        <v>0</v>
      </c>
      <c r="J72" s="21">
        <f t="shared" si="47"/>
        <v>26558.932731257719</v>
      </c>
      <c r="K72" s="21">
        <f t="shared" si="41"/>
        <v>26558.932731257719</v>
      </c>
      <c r="L72" s="21">
        <f>K72/F72</f>
        <v>204926.31050595443</v>
      </c>
      <c r="M72" s="21">
        <f>L72</f>
        <v>204926.31050595443</v>
      </c>
      <c r="N72" s="34">
        <f t="shared" si="43"/>
        <v>7.7159090909090908</v>
      </c>
      <c r="O72" s="4"/>
      <c r="Q72" s="30" t="s">
        <v>69</v>
      </c>
      <c r="R72" s="31">
        <f t="shared" si="33"/>
        <v>26558.932731257719</v>
      </c>
      <c r="S72" s="31">
        <f t="shared" si="34"/>
        <v>204926.31050595443</v>
      </c>
      <c r="T72" s="38">
        <f t="shared" si="35"/>
        <v>7.7159090909090908</v>
      </c>
      <c r="U72" s="44">
        <v>0.57586384179742911</v>
      </c>
      <c r="V72" s="45">
        <f t="shared" si="48"/>
        <v>0.42413615820257089</v>
      </c>
      <c r="W72" s="31">
        <f t="shared" si="44"/>
        <v>118009.65245333177</v>
      </c>
      <c r="X72" s="31">
        <f>W72</f>
        <v>118009.65245333177</v>
      </c>
      <c r="Y72" s="38">
        <f t="shared" si="45"/>
        <v>4.443313052050617</v>
      </c>
      <c r="Z72" s="37">
        <f t="shared" si="46"/>
        <v>3.2725960388584738</v>
      </c>
    </row>
    <row r="73" spans="1:26" s="2" customFormat="1" ht="13.2" x14ac:dyDescent="0.25">
      <c r="B73" s="2" t="s">
        <v>70</v>
      </c>
      <c r="D73" s="25">
        <f>SUM(D54:D72)</f>
        <v>126315</v>
      </c>
      <c r="E73" s="25">
        <f>SUM(E54:E72)</f>
        <v>847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70.978712078633208</v>
      </c>
      <c r="F78" s="55">
        <f>$Y$4</f>
        <v>64.755887163700905</v>
      </c>
      <c r="G78" s="55">
        <f>E78-F78</f>
        <v>6.2228249149323034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78.77827698402217</v>
      </c>
      <c r="F79" s="55">
        <f>$Y$29</f>
        <v>69.799646882195105</v>
      </c>
      <c r="G79" s="55">
        <f t="shared" ref="G79:G80" si="50">E79-F79</f>
        <v>8.9786301018270649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74.697841385484438</v>
      </c>
      <c r="F80" s="55">
        <f>$Y$54</f>
        <v>66.550489411096962</v>
      </c>
      <c r="G80" s="55">
        <f t="shared" si="50"/>
        <v>8.147351974387476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96168-CB50-4146-ADCE-6D5B789566AA}">
  <dimension ref="A1:Z80"/>
  <sheetViews>
    <sheetView workbookViewId="0">
      <selection activeCell="D4" sqref="D4:E2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117" t="s">
        <v>87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Q1" s="105" t="s">
        <v>90</v>
      </c>
      <c r="R1" s="106"/>
      <c r="S1" s="106"/>
      <c r="T1" s="106"/>
      <c r="U1" s="106"/>
      <c r="V1" s="106"/>
      <c r="W1" s="106"/>
      <c r="X1" s="106"/>
      <c r="Y1" s="106"/>
      <c r="Z1" s="107"/>
    </row>
    <row r="2" spans="1:26" s="9" customFormat="1" ht="35.549999999999997" customHeight="1" x14ac:dyDescent="0.25">
      <c r="A2" s="7"/>
      <c r="B2" s="11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114" t="s">
        <v>14</v>
      </c>
      <c r="S2" s="114"/>
      <c r="T2" s="114"/>
      <c r="U2" s="109" t="s">
        <v>15</v>
      </c>
      <c r="V2" s="109" t="s">
        <v>16</v>
      </c>
      <c r="W2" s="115" t="s">
        <v>17</v>
      </c>
      <c r="X2" s="115" t="s">
        <v>18</v>
      </c>
      <c r="Y2" s="116" t="s">
        <v>19</v>
      </c>
      <c r="Z2" s="116" t="s">
        <v>20</v>
      </c>
    </row>
    <row r="3" spans="1:26" s="10" customFormat="1" ht="23.25" customHeight="1" thickBot="1" x14ac:dyDescent="0.35">
      <c r="B3" s="11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109"/>
      <c r="V3" s="109"/>
      <c r="W3" s="115"/>
      <c r="X3" s="115"/>
      <c r="Y3" s="116"/>
      <c r="Z3" s="116"/>
    </row>
    <row r="4" spans="1:26" s="2" customFormat="1" x14ac:dyDescent="0.25">
      <c r="A4" s="2">
        <v>1</v>
      </c>
      <c r="B4" s="1">
        <v>0</v>
      </c>
      <c r="C4" s="1">
        <v>1</v>
      </c>
      <c r="D4">
        <v>640</v>
      </c>
      <c r="E4" s="51">
        <v>5</v>
      </c>
      <c r="F4" s="3">
        <f>E4/D4</f>
        <v>7.8125E-3</v>
      </c>
      <c r="G4" s="2">
        <v>0.3</v>
      </c>
      <c r="H4" s="18">
        <f>C4*F4/(1+(1-G4)*C4*F4)</f>
        <v>7.7700077700077709E-3</v>
      </c>
      <c r="I4" s="18">
        <f>1-H4</f>
        <v>0.9922299922299922</v>
      </c>
      <c r="J4" s="41">
        <v>100000</v>
      </c>
      <c r="K4" s="20">
        <f>J4*H4</f>
        <v>777.00077700077713</v>
      </c>
      <c r="L4" s="20">
        <f>C4*(J5+G4*K4)</f>
        <v>99456.099456099459</v>
      </c>
      <c r="M4" s="5">
        <f t="shared" ref="M4:M20" si="0">L4+M5</f>
        <v>7098856.5364184733</v>
      </c>
      <c r="N4" s="32">
        <f>M4/J4</f>
        <v>70.988565364184737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99456.099456099459</v>
      </c>
      <c r="T4" s="35">
        <f t="shared" ref="T4:T22" si="3">N4</f>
        <v>70.988565364184737</v>
      </c>
      <c r="U4" s="42">
        <v>0.96680194174873568</v>
      </c>
      <c r="V4" s="43">
        <f>1-U4</f>
        <v>3.3198058251264317E-2</v>
      </c>
      <c r="W4" s="29">
        <f>S4*U4</f>
        <v>96154.350072912333</v>
      </c>
      <c r="X4" s="29">
        <f t="shared" ref="X4:X20" si="4">X5+W4</f>
        <v>6455203.7491211202</v>
      </c>
      <c r="Y4" s="40">
        <f>X4/R4</f>
        <v>64.552037491211209</v>
      </c>
      <c r="Z4" s="36">
        <f>T4-Y4</f>
        <v>6.436527872973528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3087</v>
      </c>
      <c r="E5" s="51">
        <v>1</v>
      </c>
      <c r="F5" s="3">
        <f t="shared" ref="F5:F22" si="5">E5/D5</f>
        <v>3.2393909944930353E-4</v>
      </c>
      <c r="G5" s="2">
        <v>0.4</v>
      </c>
      <c r="H5" s="3">
        <f t="shared" ref="H5:H21" si="6">C5*F5/(1+(1-G5)*C5*F5)</f>
        <v>1.2947497896031593E-3</v>
      </c>
      <c r="I5" s="3">
        <f t="shared" ref="I5:I22" si="7">1-H5</f>
        <v>0.9987052502103968</v>
      </c>
      <c r="J5" s="5">
        <f>I4*J4</f>
        <v>99222.99922299922</v>
      </c>
      <c r="K5" s="5">
        <f t="shared" ref="K5:K22" si="8">J5*H5</f>
        <v>128.46895736777267</v>
      </c>
      <c r="L5" s="5">
        <f t="shared" ref="L5:L21" si="9">C5*(J6+G5*K5)</f>
        <v>396583.67139431421</v>
      </c>
      <c r="M5" s="5">
        <f t="shared" si="0"/>
        <v>6999400.4369623736</v>
      </c>
      <c r="N5" s="33">
        <f t="shared" ref="N5:N22" si="10">M5/J5</f>
        <v>70.542117168132933</v>
      </c>
      <c r="O5" s="4"/>
      <c r="Q5" s="27" t="s">
        <v>36</v>
      </c>
      <c r="R5" s="29">
        <f t="shared" si="1"/>
        <v>99222.99922299922</v>
      </c>
      <c r="S5" s="29">
        <f t="shared" si="2"/>
        <v>396583.67139431421</v>
      </c>
      <c r="T5" s="35">
        <f t="shared" si="3"/>
        <v>70.542117168132933</v>
      </c>
      <c r="U5" s="42">
        <v>0.96680194174873568</v>
      </c>
      <c r="V5" s="43">
        <f>1-U5</f>
        <v>3.3198058251264317E-2</v>
      </c>
      <c r="W5" s="29">
        <f t="shared" ref="W5:W22" si="11">S5*U5</f>
        <v>383417.86356986553</v>
      </c>
      <c r="X5" s="29">
        <f t="shared" si="4"/>
        <v>6359049.3990482083</v>
      </c>
      <c r="Y5" s="35">
        <f t="shared" ref="Y5:Y22" si="12">X5/R5</f>
        <v>64.088461836922818</v>
      </c>
      <c r="Z5" s="36">
        <f t="shared" ref="Z5:Z22" si="13">T5-Y5</f>
        <v>6.4536553312101148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4324</v>
      </c>
      <c r="E6" s="51">
        <v>2</v>
      </c>
      <c r="F6" s="3">
        <f t="shared" si="5"/>
        <v>4.6253469010175765E-4</v>
      </c>
      <c r="G6" s="2">
        <v>0.5</v>
      </c>
      <c r="H6" s="3">
        <f t="shared" si="6"/>
        <v>2.3100023100023096E-3</v>
      </c>
      <c r="I6" s="3">
        <f t="shared" si="7"/>
        <v>0.99768999768999767</v>
      </c>
      <c r="J6" s="5">
        <f t="shared" ref="J6:J22" si="14">I5*J5</f>
        <v>99094.530265631445</v>
      </c>
      <c r="K6" s="5">
        <f t="shared" si="8"/>
        <v>228.90859382220242</v>
      </c>
      <c r="L6" s="5">
        <f t="shared" si="9"/>
        <v>494900.37984360178</v>
      </c>
      <c r="M6" s="5">
        <f t="shared" si="0"/>
        <v>6602816.7655680589</v>
      </c>
      <c r="N6" s="33">
        <f t="shared" si="10"/>
        <v>66.631495682644015</v>
      </c>
      <c r="O6" s="4"/>
      <c r="Q6" s="27" t="s">
        <v>38</v>
      </c>
      <c r="R6" s="29">
        <f t="shared" si="1"/>
        <v>99094.530265631445</v>
      </c>
      <c r="S6" s="29">
        <f t="shared" si="2"/>
        <v>494900.37984360178</v>
      </c>
      <c r="T6" s="35">
        <f t="shared" si="3"/>
        <v>66.631495682644015</v>
      </c>
      <c r="U6" s="42">
        <v>0.96680194174873568</v>
      </c>
      <c r="V6" s="43">
        <f>1-U6</f>
        <v>3.3198058251264317E-2</v>
      </c>
      <c r="W6" s="29">
        <f t="shared" si="11"/>
        <v>478470.64820498106</v>
      </c>
      <c r="X6" s="29">
        <f t="shared" si="4"/>
        <v>5975631.5354783423</v>
      </c>
      <c r="Y6" s="35">
        <f t="shared" si="12"/>
        <v>60.30233474501717</v>
      </c>
      <c r="Z6" s="36">
        <f t="shared" si="13"/>
        <v>6.3291609376268454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4505</v>
      </c>
      <c r="E7" s="51">
        <v>5</v>
      </c>
      <c r="F7" s="3">
        <f t="shared" si="5"/>
        <v>1.1098779134295228E-3</v>
      </c>
      <c r="G7" s="2">
        <v>0.5</v>
      </c>
      <c r="H7" s="3">
        <f t="shared" si="6"/>
        <v>5.5340343110127279E-3</v>
      </c>
      <c r="I7" s="3">
        <f t="shared" si="7"/>
        <v>0.99446596568898726</v>
      </c>
      <c r="J7" s="5">
        <f t="shared" si="14"/>
        <v>98865.621671809247</v>
      </c>
      <c r="K7" s="5">
        <f t="shared" si="8"/>
        <v>547.12574251139586</v>
      </c>
      <c r="L7" s="5">
        <f t="shared" si="9"/>
        <v>492960.29400276771</v>
      </c>
      <c r="M7" s="5">
        <f t="shared" si="0"/>
        <v>6107916.385724457</v>
      </c>
      <c r="N7" s="33">
        <f t="shared" si="10"/>
        <v>61.779982590915942</v>
      </c>
      <c r="O7" s="4"/>
      <c r="Q7" s="27" t="s">
        <v>40</v>
      </c>
      <c r="R7" s="29">
        <f t="shared" si="1"/>
        <v>98865.621671809247</v>
      </c>
      <c r="S7" s="29">
        <f t="shared" si="2"/>
        <v>492960.29400276771</v>
      </c>
      <c r="T7" s="35">
        <f t="shared" si="3"/>
        <v>61.779982590915942</v>
      </c>
      <c r="U7" s="42">
        <v>0.96680194174873568</v>
      </c>
      <c r="V7" s="43">
        <f>1-U7</f>
        <v>3.3198058251264317E-2</v>
      </c>
      <c r="W7" s="29">
        <f t="shared" si="11"/>
        <v>476594.96944690344</v>
      </c>
      <c r="X7" s="29">
        <f t="shared" si="4"/>
        <v>5497160.887273361</v>
      </c>
      <c r="Y7" s="35">
        <f t="shared" si="12"/>
        <v>55.602349879734113</v>
      </c>
      <c r="Z7" s="36">
        <f t="shared" si="13"/>
        <v>6.177632711181829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4594</v>
      </c>
      <c r="E8" s="51">
        <v>6</v>
      </c>
      <c r="F8" s="3">
        <f t="shared" si="5"/>
        <v>1.3060513713539399E-3</v>
      </c>
      <c r="G8" s="2">
        <v>0.5</v>
      </c>
      <c r="H8" s="3">
        <f t="shared" si="6"/>
        <v>6.5090041223692767E-3</v>
      </c>
      <c r="I8" s="3">
        <f t="shared" si="7"/>
        <v>0.99349099587763068</v>
      </c>
      <c r="J8" s="5">
        <f t="shared" si="14"/>
        <v>98318.495929297846</v>
      </c>
      <c r="K8" s="5">
        <f t="shared" si="8"/>
        <v>639.95549530894664</v>
      </c>
      <c r="L8" s="5">
        <f t="shared" si="9"/>
        <v>489992.59090821678</v>
      </c>
      <c r="M8" s="5">
        <f t="shared" si="0"/>
        <v>5614956.0917216893</v>
      </c>
      <c r="N8" s="33">
        <f t="shared" si="10"/>
        <v>57.109865632601618</v>
      </c>
      <c r="O8" s="4"/>
      <c r="Q8" s="27" t="s">
        <v>42</v>
      </c>
      <c r="R8" s="29">
        <f t="shared" si="1"/>
        <v>98318.495929297846</v>
      </c>
      <c r="S8" s="29">
        <f t="shared" si="2"/>
        <v>489992.59090821678</v>
      </c>
      <c r="T8" s="35">
        <f t="shared" si="3"/>
        <v>57.109865632601618</v>
      </c>
      <c r="U8" s="42">
        <v>0.96680194174873568</v>
      </c>
      <c r="V8" s="43">
        <f>1-U8</f>
        <v>3.3198058251264317E-2</v>
      </c>
      <c r="W8" s="29">
        <f t="shared" si="11"/>
        <v>473725.78833255789</v>
      </c>
      <c r="X8" s="29">
        <f t="shared" si="4"/>
        <v>5020565.9178264579</v>
      </c>
      <c r="Y8" s="35">
        <f t="shared" si="12"/>
        <v>51.06430758905033</v>
      </c>
      <c r="Z8" s="36">
        <f t="shared" si="13"/>
        <v>6.0455580435512886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4759</v>
      </c>
      <c r="E9" s="51">
        <v>11</v>
      </c>
      <c r="F9" s="3">
        <f t="shared" si="5"/>
        <v>2.3114099600756461E-3</v>
      </c>
      <c r="G9" s="2">
        <v>0.5</v>
      </c>
      <c r="H9" s="3">
        <f t="shared" si="6"/>
        <v>1.1490650788676485E-2</v>
      </c>
      <c r="I9" s="3">
        <f t="shared" si="7"/>
        <v>0.9885093492113235</v>
      </c>
      <c r="J9" s="5">
        <f t="shared" si="14"/>
        <v>97678.540433988892</v>
      </c>
      <c r="K9" s="5">
        <f t="shared" si="8"/>
        <v>1122.3899976745824</v>
      </c>
      <c r="L9" s="5">
        <f t="shared" si="9"/>
        <v>485586.72717575799</v>
      </c>
      <c r="M9" s="5">
        <f t="shared" si="0"/>
        <v>5124963.5008134721</v>
      </c>
      <c r="N9" s="33">
        <f t="shared" si="10"/>
        <v>52.467650294968522</v>
      </c>
      <c r="O9" s="4"/>
      <c r="Q9" s="27" t="s">
        <v>44</v>
      </c>
      <c r="R9" s="29">
        <f t="shared" si="1"/>
        <v>97678.540433988892</v>
      </c>
      <c r="S9" s="29">
        <f t="shared" si="2"/>
        <v>485586.72717575799</v>
      </c>
      <c r="T9" s="35">
        <f t="shared" si="3"/>
        <v>52.467650294968522</v>
      </c>
      <c r="U9" s="42">
        <v>0.9555940589531835</v>
      </c>
      <c r="V9" s="43">
        <f t="shared" ref="V9:V22" si="15">1-U9</f>
        <v>4.4405941046816499E-2</v>
      </c>
      <c r="W9" s="29">
        <f t="shared" si="11"/>
        <v>464023.7915956747</v>
      </c>
      <c r="X9" s="29">
        <f t="shared" si="4"/>
        <v>4546840.1294938996</v>
      </c>
      <c r="Y9" s="35">
        <f t="shared" si="12"/>
        <v>46.549017924429897</v>
      </c>
      <c r="Z9" s="36">
        <f t="shared" si="13"/>
        <v>5.9186323705386243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4974</v>
      </c>
      <c r="E10" s="51">
        <v>9</v>
      </c>
      <c r="F10" s="3">
        <f t="shared" si="5"/>
        <v>1.8094089264173703E-3</v>
      </c>
      <c r="G10" s="2">
        <v>0.5</v>
      </c>
      <c r="H10" s="3">
        <f t="shared" si="6"/>
        <v>9.0063044130891633E-3</v>
      </c>
      <c r="I10" s="3">
        <f t="shared" si="7"/>
        <v>0.99099369558691086</v>
      </c>
      <c r="J10" s="5">
        <f t="shared" si="14"/>
        <v>96556.150436314303</v>
      </c>
      <c r="K10" s="5">
        <f t="shared" si="8"/>
        <v>869.61408378547867</v>
      </c>
      <c r="L10" s="5">
        <f t="shared" si="9"/>
        <v>480606.71697210782</v>
      </c>
      <c r="M10" s="5">
        <f t="shared" si="0"/>
        <v>4639376.7736377139</v>
      </c>
      <c r="N10" s="33">
        <f t="shared" si="10"/>
        <v>48.048485287301453</v>
      </c>
      <c r="O10" s="4"/>
      <c r="Q10" s="27" t="s">
        <v>46</v>
      </c>
      <c r="R10" s="29">
        <f t="shared" si="1"/>
        <v>96556.150436314303</v>
      </c>
      <c r="S10" s="29">
        <f t="shared" si="2"/>
        <v>480606.71697210782</v>
      </c>
      <c r="T10" s="35">
        <f t="shared" si="3"/>
        <v>48.048485287301453</v>
      </c>
      <c r="U10" s="42">
        <v>0.96363095511775332</v>
      </c>
      <c r="V10" s="43">
        <f t="shared" si="15"/>
        <v>3.6369044882246682E-2</v>
      </c>
      <c r="W10" s="29">
        <f t="shared" si="11"/>
        <v>463127.50971184002</v>
      </c>
      <c r="X10" s="29">
        <f t="shared" si="4"/>
        <v>4082816.3378982246</v>
      </c>
      <c r="Y10" s="35">
        <f t="shared" si="12"/>
        <v>42.28437359452451</v>
      </c>
      <c r="Z10" s="36">
        <f t="shared" si="13"/>
        <v>5.7641116927769431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4806</v>
      </c>
      <c r="E11" s="51">
        <v>16</v>
      </c>
      <c r="F11" s="3">
        <f t="shared" si="5"/>
        <v>3.3291718684977114E-3</v>
      </c>
      <c r="G11" s="2">
        <v>0.5</v>
      </c>
      <c r="H11" s="3">
        <f t="shared" si="6"/>
        <v>1.650846058605035E-2</v>
      </c>
      <c r="I11" s="3">
        <f t="shared" si="7"/>
        <v>0.98349153941394962</v>
      </c>
      <c r="J11" s="5">
        <f t="shared" si="14"/>
        <v>95686.536352528827</v>
      </c>
      <c r="K11" s="5">
        <f t="shared" si="8"/>
        <v>1579.6374139913962</v>
      </c>
      <c r="L11" s="5">
        <f t="shared" si="9"/>
        <v>474483.58822766563</v>
      </c>
      <c r="M11" s="5">
        <f t="shared" si="0"/>
        <v>4158770.0566656063</v>
      </c>
      <c r="N11" s="33">
        <f t="shared" si="10"/>
        <v>43.462436986368118</v>
      </c>
      <c r="O11" s="4"/>
      <c r="Q11" s="27" t="s">
        <v>48</v>
      </c>
      <c r="R11" s="29">
        <f t="shared" si="1"/>
        <v>95686.536352528827</v>
      </c>
      <c r="S11" s="29">
        <f t="shared" si="2"/>
        <v>474483.58822766563</v>
      </c>
      <c r="T11" s="35">
        <f t="shared" si="3"/>
        <v>43.462436986368118</v>
      </c>
      <c r="U11" s="42">
        <v>0.96005435016735896</v>
      </c>
      <c r="V11" s="43">
        <f t="shared" si="15"/>
        <v>3.9945649832641039E-2</v>
      </c>
      <c r="W11" s="29">
        <f t="shared" si="11"/>
        <v>455530.03296098829</v>
      </c>
      <c r="X11" s="29">
        <f t="shared" si="4"/>
        <v>3619688.8281863844</v>
      </c>
      <c r="Y11" s="35">
        <f t="shared" si="12"/>
        <v>37.828611695700936</v>
      </c>
      <c r="Z11" s="36">
        <f t="shared" si="13"/>
        <v>5.6338252906671826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5403</v>
      </c>
      <c r="E12" s="51">
        <v>25</v>
      </c>
      <c r="F12" s="3">
        <f t="shared" si="5"/>
        <v>4.6270590412733669E-3</v>
      </c>
      <c r="G12" s="2">
        <v>0.5</v>
      </c>
      <c r="H12" s="3">
        <f t="shared" si="6"/>
        <v>2.2870734607995609E-2</v>
      </c>
      <c r="I12" s="3">
        <f t="shared" si="7"/>
        <v>0.9771292653920044</v>
      </c>
      <c r="J12" s="5">
        <f t="shared" si="14"/>
        <v>94106.89893853743</v>
      </c>
      <c r="K12" s="5">
        <f t="shared" si="8"/>
        <v>2152.2939104047532</v>
      </c>
      <c r="L12" s="5">
        <f t="shared" si="9"/>
        <v>465153.75991667528</v>
      </c>
      <c r="M12" s="5">
        <f t="shared" si="0"/>
        <v>3684286.4684379408</v>
      </c>
      <c r="N12" s="33">
        <f t="shared" si="10"/>
        <v>39.150014610981934</v>
      </c>
      <c r="O12" s="4"/>
      <c r="Q12" s="27" t="s">
        <v>50</v>
      </c>
      <c r="R12" s="29">
        <f t="shared" si="1"/>
        <v>94106.89893853743</v>
      </c>
      <c r="S12" s="29">
        <f t="shared" si="2"/>
        <v>465153.75991667528</v>
      </c>
      <c r="T12" s="35">
        <f t="shared" si="3"/>
        <v>39.150014610981934</v>
      </c>
      <c r="U12" s="42">
        <v>0.94127750867207383</v>
      </c>
      <c r="V12" s="43">
        <f t="shared" si="15"/>
        <v>5.8722491327926174E-2</v>
      </c>
      <c r="W12" s="29">
        <f t="shared" si="11"/>
        <v>437838.77228381607</v>
      </c>
      <c r="X12" s="29">
        <f t="shared" si="4"/>
        <v>3164158.7952253963</v>
      </c>
      <c r="Y12" s="35">
        <f t="shared" si="12"/>
        <v>33.623026907856712</v>
      </c>
      <c r="Z12" s="36">
        <f t="shared" si="13"/>
        <v>5.5269877031252221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5579</v>
      </c>
      <c r="E13" s="51">
        <v>40</v>
      </c>
      <c r="F13" s="3">
        <f t="shared" si="5"/>
        <v>7.1697436816633804E-3</v>
      </c>
      <c r="G13" s="2">
        <v>0.5</v>
      </c>
      <c r="H13" s="3">
        <f t="shared" si="6"/>
        <v>3.5217467864060575E-2</v>
      </c>
      <c r="I13" s="3">
        <f t="shared" si="7"/>
        <v>0.96478253213593945</v>
      </c>
      <c r="J13" s="5">
        <f t="shared" si="14"/>
        <v>91954.605028132675</v>
      </c>
      <c r="K13" s="5">
        <f t="shared" si="8"/>
        <v>3238.4083475306456</v>
      </c>
      <c r="L13" s="5">
        <f t="shared" si="9"/>
        <v>451677.00427183678</v>
      </c>
      <c r="M13" s="5">
        <f t="shared" si="0"/>
        <v>3219132.7085212655</v>
      </c>
      <c r="N13" s="33">
        <f t="shared" si="10"/>
        <v>35.007846616669184</v>
      </c>
      <c r="O13" s="4"/>
      <c r="Q13" s="27" t="s">
        <v>52</v>
      </c>
      <c r="R13" s="29">
        <f t="shared" si="1"/>
        <v>91954.605028132675</v>
      </c>
      <c r="S13" s="29">
        <f t="shared" si="2"/>
        <v>451677.00427183678</v>
      </c>
      <c r="T13" s="35">
        <f t="shared" si="3"/>
        <v>35.007846616669184</v>
      </c>
      <c r="U13" s="42">
        <v>0.95386474178345915</v>
      </c>
      <c r="V13" s="43">
        <f t="shared" si="15"/>
        <v>4.6135258216540853E-2</v>
      </c>
      <c r="W13" s="29">
        <f t="shared" si="11"/>
        <v>430838.76904928195</v>
      </c>
      <c r="X13" s="29">
        <f t="shared" si="4"/>
        <v>2726320.02294158</v>
      </c>
      <c r="Y13" s="35">
        <f t="shared" si="12"/>
        <v>29.648542583674708</v>
      </c>
      <c r="Z13" s="36">
        <f t="shared" si="13"/>
        <v>5.3593040329944763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5514</v>
      </c>
      <c r="E14" s="51">
        <v>29</v>
      </c>
      <c r="F14" s="3">
        <f t="shared" si="5"/>
        <v>5.2593398621690246E-3</v>
      </c>
      <c r="G14" s="2">
        <v>0.5</v>
      </c>
      <c r="H14" s="3">
        <f t="shared" si="6"/>
        <v>2.5955428264566368E-2</v>
      </c>
      <c r="I14" s="3">
        <f t="shared" si="7"/>
        <v>0.97404457173543368</v>
      </c>
      <c r="J14" s="5">
        <f t="shared" si="14"/>
        <v>88716.196680602035</v>
      </c>
      <c r="K14" s="5">
        <f t="shared" si="8"/>
        <v>2302.6668788485272</v>
      </c>
      <c r="L14" s="5">
        <f t="shared" si="9"/>
        <v>437824.31620588887</v>
      </c>
      <c r="M14" s="5">
        <f t="shared" si="0"/>
        <v>2767455.7042494286</v>
      </c>
      <c r="N14" s="33">
        <f t="shared" si="10"/>
        <v>31.19448091550726</v>
      </c>
      <c r="O14" s="4"/>
      <c r="Q14" s="27" t="s">
        <v>54</v>
      </c>
      <c r="R14" s="29">
        <f t="shared" si="1"/>
        <v>88716.196680602035</v>
      </c>
      <c r="S14" s="29">
        <f t="shared" si="2"/>
        <v>437824.31620588887</v>
      </c>
      <c r="T14" s="35">
        <f t="shared" si="3"/>
        <v>31.19448091550726</v>
      </c>
      <c r="U14" s="42">
        <v>0.94210046609890041</v>
      </c>
      <c r="V14" s="43">
        <f t="shared" si="15"/>
        <v>5.7899533901099587E-2</v>
      </c>
      <c r="W14" s="29">
        <f t="shared" si="11"/>
        <v>412474.49236700026</v>
      </c>
      <c r="X14" s="29">
        <f t="shared" si="4"/>
        <v>2295481.2538922983</v>
      </c>
      <c r="Y14" s="35">
        <f t="shared" si="12"/>
        <v>25.87443262650832</v>
      </c>
      <c r="Z14" s="36">
        <f t="shared" si="13"/>
        <v>5.3200482889989402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4592</v>
      </c>
      <c r="E15" s="51">
        <v>42</v>
      </c>
      <c r="F15" s="3">
        <f t="shared" si="5"/>
        <v>9.1463414634146336E-3</v>
      </c>
      <c r="G15" s="2">
        <v>0.5</v>
      </c>
      <c r="H15" s="3">
        <f t="shared" si="6"/>
        <v>4.4709388971684048E-2</v>
      </c>
      <c r="I15" s="3">
        <f t="shared" si="7"/>
        <v>0.95529061102831592</v>
      </c>
      <c r="J15" s="5">
        <f t="shared" si="14"/>
        <v>86413.52980175351</v>
      </c>
      <c r="K15" s="5">
        <f t="shared" si="8"/>
        <v>3863.496116322809</v>
      </c>
      <c r="L15" s="5">
        <f t="shared" si="9"/>
        <v>422408.90871796053</v>
      </c>
      <c r="M15" s="5">
        <f t="shared" si="0"/>
        <v>2329631.3880435396</v>
      </c>
      <c r="N15" s="33">
        <f t="shared" si="10"/>
        <v>26.959104591469501</v>
      </c>
      <c r="O15" s="4"/>
      <c r="Q15" s="27" t="s">
        <v>56</v>
      </c>
      <c r="R15" s="29">
        <f t="shared" si="1"/>
        <v>86413.52980175351</v>
      </c>
      <c r="S15" s="29">
        <f t="shared" si="2"/>
        <v>422408.90871796053</v>
      </c>
      <c r="T15" s="35">
        <f t="shared" si="3"/>
        <v>26.959104591469501</v>
      </c>
      <c r="U15" s="42">
        <v>0.91645683631107144</v>
      </c>
      <c r="V15" s="43">
        <f t="shared" si="15"/>
        <v>8.3543163688928557E-2</v>
      </c>
      <c r="W15" s="29">
        <f t="shared" si="11"/>
        <v>387119.53211327427</v>
      </c>
      <c r="X15" s="29">
        <f t="shared" si="4"/>
        <v>1883006.7615252982</v>
      </c>
      <c r="Y15" s="35">
        <f t="shared" si="12"/>
        <v>21.790647435016457</v>
      </c>
      <c r="Z15" s="36">
        <f t="shared" si="13"/>
        <v>5.1684571564530444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3540</v>
      </c>
      <c r="E16" s="51">
        <v>59</v>
      </c>
      <c r="F16" s="3">
        <f t="shared" si="5"/>
        <v>1.6666666666666666E-2</v>
      </c>
      <c r="G16" s="2">
        <v>0.5</v>
      </c>
      <c r="H16" s="3">
        <f t="shared" si="6"/>
        <v>7.9999999999999988E-2</v>
      </c>
      <c r="I16" s="3">
        <f t="shared" si="7"/>
        <v>0.92</v>
      </c>
      <c r="J16" s="5">
        <f t="shared" si="14"/>
        <v>82550.033685430695</v>
      </c>
      <c r="K16" s="5">
        <f t="shared" si="8"/>
        <v>6604.0026948344548</v>
      </c>
      <c r="L16" s="5">
        <f t="shared" si="9"/>
        <v>396240.16169006738</v>
      </c>
      <c r="M16" s="5">
        <f t="shared" si="0"/>
        <v>1907222.479325579</v>
      </c>
      <c r="N16" s="33">
        <f t="shared" si="10"/>
        <v>23.103836475625641</v>
      </c>
      <c r="O16" s="4"/>
      <c r="Q16" s="27" t="s">
        <v>58</v>
      </c>
      <c r="R16" s="29">
        <f t="shared" si="1"/>
        <v>82550.033685430695</v>
      </c>
      <c r="S16" s="29">
        <f t="shared" si="2"/>
        <v>396240.16169006738</v>
      </c>
      <c r="T16" s="35">
        <f t="shared" si="3"/>
        <v>23.103836475625641</v>
      </c>
      <c r="U16" s="42">
        <v>0.8859396016463057</v>
      </c>
      <c r="V16" s="43">
        <f t="shared" si="15"/>
        <v>0.1140603983536943</v>
      </c>
      <c r="W16" s="29">
        <f t="shared" si="11"/>
        <v>351044.85100396606</v>
      </c>
      <c r="X16" s="29">
        <f t="shared" si="4"/>
        <v>1495887.2294120239</v>
      </c>
      <c r="Y16" s="35">
        <f t="shared" si="12"/>
        <v>18.120976608105661</v>
      </c>
      <c r="Z16" s="36">
        <f t="shared" si="13"/>
        <v>4.9828598675199807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2722</v>
      </c>
      <c r="E17" s="51">
        <v>53</v>
      </c>
      <c r="F17" s="3">
        <f t="shared" si="5"/>
        <v>1.9470977222630418E-2</v>
      </c>
      <c r="G17" s="2">
        <v>0.5</v>
      </c>
      <c r="H17" s="3">
        <f t="shared" si="6"/>
        <v>9.2835873182693998E-2</v>
      </c>
      <c r="I17" s="3">
        <f t="shared" si="7"/>
        <v>0.90716412681730596</v>
      </c>
      <c r="J17" s="5">
        <f t="shared" si="14"/>
        <v>75946.030990596249</v>
      </c>
      <c r="K17" s="5">
        <f t="shared" si="8"/>
        <v>7050.516101771942</v>
      </c>
      <c r="L17" s="5">
        <f t="shared" si="9"/>
        <v>362103.86469855136</v>
      </c>
      <c r="M17" s="5">
        <f t="shared" si="0"/>
        <v>1510982.3176355117</v>
      </c>
      <c r="N17" s="33">
        <f t="shared" si="10"/>
        <v>19.895474430027868</v>
      </c>
      <c r="O17" s="4"/>
      <c r="Q17" s="27" t="s">
        <v>60</v>
      </c>
      <c r="R17" s="29">
        <f t="shared" si="1"/>
        <v>75946.030990596249</v>
      </c>
      <c r="S17" s="29">
        <f t="shared" si="2"/>
        <v>362103.86469855136</v>
      </c>
      <c r="T17" s="35">
        <f t="shared" si="3"/>
        <v>19.895474430027868</v>
      </c>
      <c r="U17" s="42">
        <v>0.85631920960893304</v>
      </c>
      <c r="V17" s="43">
        <f t="shared" si="15"/>
        <v>0.14368079039106696</v>
      </c>
      <c r="W17" s="29">
        <f t="shared" si="11"/>
        <v>310076.49521500355</v>
      </c>
      <c r="X17" s="29">
        <f t="shared" si="4"/>
        <v>1144842.3784080578</v>
      </c>
      <c r="Y17" s="35">
        <f t="shared" si="12"/>
        <v>15.074420130655859</v>
      </c>
      <c r="Z17" s="36">
        <f t="shared" si="13"/>
        <v>4.8210542993720082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1884</v>
      </c>
      <c r="E18" s="51">
        <v>44</v>
      </c>
      <c r="F18" s="3">
        <f t="shared" si="5"/>
        <v>2.3354564755838639E-2</v>
      </c>
      <c r="G18" s="2">
        <v>0.5</v>
      </c>
      <c r="H18" s="3">
        <f t="shared" si="6"/>
        <v>0.1103309929789368</v>
      </c>
      <c r="I18" s="3">
        <f t="shared" si="7"/>
        <v>0.88966900702106322</v>
      </c>
      <c r="J18" s="5">
        <f t="shared" si="14"/>
        <v>68895.514888824298</v>
      </c>
      <c r="K18" s="5">
        <f t="shared" si="8"/>
        <v>7601.3105694791093</v>
      </c>
      <c r="L18" s="5">
        <f t="shared" si="9"/>
        <v>325474.29802042374</v>
      </c>
      <c r="M18" s="5">
        <f t="shared" si="0"/>
        <v>1148878.4529369604</v>
      </c>
      <c r="N18" s="33">
        <f t="shared" si="10"/>
        <v>16.675663935321321</v>
      </c>
      <c r="O18" s="4"/>
      <c r="Q18" s="27" t="s">
        <v>62</v>
      </c>
      <c r="R18" s="29">
        <f t="shared" si="1"/>
        <v>68895.514888824298</v>
      </c>
      <c r="S18" s="29">
        <f t="shared" si="2"/>
        <v>325474.29802042374</v>
      </c>
      <c r="T18" s="35">
        <f t="shared" si="3"/>
        <v>16.675663935321321</v>
      </c>
      <c r="U18" s="42">
        <v>0.77613843304153718</v>
      </c>
      <c r="V18" s="43">
        <f t="shared" si="15"/>
        <v>0.22386156695846282</v>
      </c>
      <c r="W18" s="29">
        <f t="shared" si="11"/>
        <v>252613.11166086598</v>
      </c>
      <c r="X18" s="29">
        <f t="shared" si="4"/>
        <v>834765.88319305435</v>
      </c>
      <c r="Y18" s="35">
        <f t="shared" si="12"/>
        <v>12.11640386954222</v>
      </c>
      <c r="Z18" s="36">
        <f t="shared" si="13"/>
        <v>4.5592600657791014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1256</v>
      </c>
      <c r="E19" s="51">
        <v>36</v>
      </c>
      <c r="F19" s="3">
        <f t="shared" si="5"/>
        <v>2.8662420382165606E-2</v>
      </c>
      <c r="G19" s="2">
        <v>0.5</v>
      </c>
      <c r="H19" s="3">
        <f t="shared" si="6"/>
        <v>0.1337295690936107</v>
      </c>
      <c r="I19" s="3">
        <f t="shared" si="7"/>
        <v>0.86627043090638933</v>
      </c>
      <c r="J19" s="5">
        <f t="shared" si="14"/>
        <v>61294.20431934519</v>
      </c>
      <c r="K19" s="5">
        <f t="shared" si="8"/>
        <v>8196.8475315617634</v>
      </c>
      <c r="L19" s="5">
        <f t="shared" si="9"/>
        <v>285978.90276782156</v>
      </c>
      <c r="M19" s="5">
        <f t="shared" si="0"/>
        <v>823404.15491653665</v>
      </c>
      <c r="N19" s="33">
        <f t="shared" si="10"/>
        <v>13.433638042294652</v>
      </c>
      <c r="O19" s="4"/>
      <c r="Q19" s="27" t="s">
        <v>64</v>
      </c>
      <c r="R19" s="29">
        <f t="shared" si="1"/>
        <v>61294.20431934519</v>
      </c>
      <c r="S19" s="29">
        <f t="shared" si="2"/>
        <v>285978.90276782156</v>
      </c>
      <c r="T19" s="35">
        <f t="shared" si="3"/>
        <v>13.433638042294652</v>
      </c>
      <c r="U19" s="42">
        <v>0.73716277889453141</v>
      </c>
      <c r="V19" s="43">
        <f t="shared" si="15"/>
        <v>0.26283722110546859</v>
      </c>
      <c r="W19" s="29">
        <f t="shared" si="11"/>
        <v>210813.00266953633</v>
      </c>
      <c r="X19" s="29">
        <f t="shared" si="4"/>
        <v>582152.7715321884</v>
      </c>
      <c r="Y19" s="35">
        <f t="shared" si="12"/>
        <v>9.4976805392423369</v>
      </c>
      <c r="Z19" s="36">
        <f t="shared" si="13"/>
        <v>3.9359575030523146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722</v>
      </c>
      <c r="E20" s="51">
        <v>48</v>
      </c>
      <c r="F20" s="3">
        <f t="shared" si="5"/>
        <v>6.6481994459833799E-2</v>
      </c>
      <c r="G20" s="2">
        <v>0.5</v>
      </c>
      <c r="H20" s="3">
        <f t="shared" si="6"/>
        <v>0.28503562945368177</v>
      </c>
      <c r="I20" s="3">
        <f t="shared" si="7"/>
        <v>0.71496437054631823</v>
      </c>
      <c r="J20" s="5">
        <f t="shared" si="14"/>
        <v>53097.356787783428</v>
      </c>
      <c r="K20" s="5">
        <f t="shared" si="8"/>
        <v>15134.638514332572</v>
      </c>
      <c r="L20" s="5">
        <f t="shared" si="9"/>
        <v>227650.18765308571</v>
      </c>
      <c r="M20" s="5">
        <f t="shared" si="0"/>
        <v>537425.25214871508</v>
      </c>
      <c r="N20" s="33">
        <f t="shared" si="10"/>
        <v>10.121506693763807</v>
      </c>
      <c r="O20" s="4"/>
      <c r="Q20" s="27" t="s">
        <v>66</v>
      </c>
      <c r="R20" s="29">
        <f t="shared" si="1"/>
        <v>53097.356787783428</v>
      </c>
      <c r="S20" s="29">
        <f t="shared" si="2"/>
        <v>227650.18765308571</v>
      </c>
      <c r="T20" s="35">
        <f t="shared" si="3"/>
        <v>10.121506693763807</v>
      </c>
      <c r="U20" s="42">
        <v>0.7271372759570951</v>
      </c>
      <c r="V20" s="43">
        <f t="shared" si="15"/>
        <v>0.2728627240429049</v>
      </c>
      <c r="W20" s="29">
        <f t="shared" si="11"/>
        <v>165532.93732118627</v>
      </c>
      <c r="X20" s="29">
        <f t="shared" si="4"/>
        <v>371339.76886265201</v>
      </c>
      <c r="Y20" s="35">
        <f t="shared" si="12"/>
        <v>6.9935641118031961</v>
      </c>
      <c r="Z20" s="36">
        <f t="shared" si="13"/>
        <v>3.1279425819606113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389</v>
      </c>
      <c r="E21" s="51">
        <v>40</v>
      </c>
      <c r="F21" s="3">
        <f t="shared" si="5"/>
        <v>0.10282776349614396</v>
      </c>
      <c r="G21" s="2">
        <v>0.5</v>
      </c>
      <c r="H21" s="3">
        <f t="shared" si="6"/>
        <v>0.40899795501022496</v>
      </c>
      <c r="I21" s="3">
        <f t="shared" si="7"/>
        <v>0.59100204498977504</v>
      </c>
      <c r="J21" s="5">
        <f t="shared" si="14"/>
        <v>37962.718273450853</v>
      </c>
      <c r="K21" s="5">
        <f t="shared" si="8"/>
        <v>15526.674140470697</v>
      </c>
      <c r="L21" s="5">
        <f t="shared" si="9"/>
        <v>150996.90601607753</v>
      </c>
      <c r="M21" s="5">
        <f>L21+M22</f>
        <v>309775.0644956294</v>
      </c>
      <c r="N21" s="33">
        <f t="shared" si="10"/>
        <v>8.159981123171308</v>
      </c>
      <c r="O21" s="4"/>
      <c r="Q21" s="27" t="s">
        <v>68</v>
      </c>
      <c r="R21" s="29">
        <f t="shared" si="1"/>
        <v>37962.718273450853</v>
      </c>
      <c r="S21" s="29">
        <f t="shared" si="2"/>
        <v>150996.90601607753</v>
      </c>
      <c r="T21" s="35">
        <f t="shared" si="3"/>
        <v>8.159981123171308</v>
      </c>
      <c r="U21" s="42">
        <v>0.68635947845240242</v>
      </c>
      <c r="V21" s="43">
        <f t="shared" si="15"/>
        <v>0.31364052154759758</v>
      </c>
      <c r="W21" s="29">
        <f t="shared" si="11"/>
        <v>103638.1576611214</v>
      </c>
      <c r="X21" s="29">
        <f>X22+W21</f>
        <v>205806.83154146571</v>
      </c>
      <c r="Y21" s="35">
        <f t="shared" si="12"/>
        <v>5.4212880663341823</v>
      </c>
      <c r="Z21" s="36">
        <f t="shared" si="13"/>
        <v>2.7386930568371257</v>
      </c>
    </row>
    <row r="22" spans="1:26" s="2" customFormat="1" x14ac:dyDescent="0.25">
      <c r="A22" s="12">
        <v>19</v>
      </c>
      <c r="B22" s="13" t="s">
        <v>69</v>
      </c>
      <c r="C22" s="12"/>
      <c r="D22">
        <v>276</v>
      </c>
      <c r="E22" s="51">
        <v>39</v>
      </c>
      <c r="F22" s="17">
        <f t="shared" si="5"/>
        <v>0.14130434782608695</v>
      </c>
      <c r="G22" s="12"/>
      <c r="H22" s="17">
        <v>1</v>
      </c>
      <c r="I22" s="17">
        <f t="shared" si="7"/>
        <v>0</v>
      </c>
      <c r="J22" s="21">
        <f t="shared" si="14"/>
        <v>22436.044132980158</v>
      </c>
      <c r="K22" s="21">
        <f t="shared" si="8"/>
        <v>22436.044132980158</v>
      </c>
      <c r="L22" s="21">
        <f>K22/F22</f>
        <v>158778.1584795519</v>
      </c>
      <c r="M22" s="21">
        <f>L22</f>
        <v>158778.1584795519</v>
      </c>
      <c r="N22" s="34">
        <f t="shared" si="10"/>
        <v>7.0769230769230775</v>
      </c>
      <c r="O22" s="4"/>
      <c r="Q22" s="30" t="s">
        <v>69</v>
      </c>
      <c r="R22" s="31">
        <f t="shared" si="1"/>
        <v>22436.044132980158</v>
      </c>
      <c r="S22" s="31">
        <f t="shared" si="2"/>
        <v>158778.1584795519</v>
      </c>
      <c r="T22" s="38">
        <f t="shared" si="3"/>
        <v>7.0769230769230775</v>
      </c>
      <c r="U22" s="44">
        <v>0.64346806172022719</v>
      </c>
      <c r="V22" s="45">
        <f t="shared" si="15"/>
        <v>0.35653193827977281</v>
      </c>
      <c r="W22" s="31">
        <f t="shared" si="11"/>
        <v>102168.67388034431</v>
      </c>
      <c r="X22" s="31">
        <f>W22</f>
        <v>102168.67388034431</v>
      </c>
      <c r="Y22" s="38">
        <f t="shared" si="12"/>
        <v>4.5537739752508388</v>
      </c>
      <c r="Z22" s="37">
        <f t="shared" si="13"/>
        <v>2.5231491016722387</v>
      </c>
    </row>
    <row r="23" spans="1:26" s="2" customFormat="1" ht="13.2" x14ac:dyDescent="0.25">
      <c r="B23" s="2" t="s">
        <v>70</v>
      </c>
      <c r="D23" s="25">
        <f>SUM(D4:D22)</f>
        <v>63566</v>
      </c>
      <c r="E23" s="25">
        <f>SUM(E4:E22)</f>
        <v>510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118" t="s">
        <v>88</v>
      </c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Q26" s="105" t="s">
        <v>91</v>
      </c>
      <c r="R26" s="106"/>
      <c r="S26" s="106"/>
      <c r="T26" s="106"/>
      <c r="U26" s="106"/>
      <c r="V26" s="106"/>
      <c r="W26" s="106"/>
      <c r="X26" s="106"/>
      <c r="Y26" s="106"/>
      <c r="Z26" s="107"/>
    </row>
    <row r="27" spans="1:26" s="9" customFormat="1" ht="14.25" customHeight="1" x14ac:dyDescent="0.35">
      <c r="A27" s="7"/>
      <c r="B27" s="11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108" t="s">
        <v>14</v>
      </c>
      <c r="S27" s="108"/>
      <c r="T27" s="108"/>
      <c r="U27" s="109" t="s">
        <v>15</v>
      </c>
      <c r="V27" s="110" t="s">
        <v>16</v>
      </c>
      <c r="W27" s="111" t="s">
        <v>17</v>
      </c>
      <c r="X27" s="111" t="s">
        <v>18</v>
      </c>
      <c r="Y27" s="104" t="s">
        <v>19</v>
      </c>
      <c r="Z27" s="104" t="s">
        <v>20</v>
      </c>
    </row>
    <row r="28" spans="1:26" s="10" customFormat="1" ht="32.549999999999997" customHeight="1" thickBot="1" x14ac:dyDescent="0.35">
      <c r="B28" s="11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109"/>
      <c r="V28" s="110"/>
      <c r="W28" s="111"/>
      <c r="X28" s="111"/>
      <c r="Y28" s="104"/>
      <c r="Z28" s="104"/>
    </row>
    <row r="29" spans="1:26" s="2" customFormat="1" x14ac:dyDescent="0.25">
      <c r="A29" s="2">
        <v>1</v>
      </c>
      <c r="B29" s="1">
        <v>0</v>
      </c>
      <c r="C29" s="1">
        <v>1</v>
      </c>
      <c r="D29">
        <v>672</v>
      </c>
      <c r="E29" s="51">
        <v>1</v>
      </c>
      <c r="F29" s="3">
        <f>E29/D29</f>
        <v>1.488095238095238E-3</v>
      </c>
      <c r="G29" s="2">
        <v>0.3</v>
      </c>
      <c r="H29" s="18">
        <f>C29*F29/(1+(1-G29)*C29*F29)</f>
        <v>1.486546751895347E-3</v>
      </c>
      <c r="I29" s="18">
        <f>1-H29</f>
        <v>0.9985134532481047</v>
      </c>
      <c r="J29" s="19">
        <v>100000</v>
      </c>
      <c r="K29" s="20">
        <f>J29*H29</f>
        <v>148.65467518953471</v>
      </c>
      <c r="L29" s="20">
        <f>C29*(J30+G29*K29)</f>
        <v>99895.941727367317</v>
      </c>
      <c r="M29" s="5">
        <f t="shared" ref="M29:M45" si="16">L29+M30</f>
        <v>7897095.3636696311</v>
      </c>
      <c r="N29" s="32">
        <f>M29/J29</f>
        <v>78.970953636696308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99895.941727367317</v>
      </c>
      <c r="T29" s="35">
        <f t="shared" ref="T29:T47" si="19">N29</f>
        <v>78.970953636696308</v>
      </c>
      <c r="U29" s="42">
        <v>0.95864674002964168</v>
      </c>
      <c r="V29" s="43">
        <f>1-U29</f>
        <v>4.1353259970358325E-2</v>
      </c>
      <c r="W29" s="29">
        <f>S29*U29</f>
        <v>95764.918879131728</v>
      </c>
      <c r="X29" s="29">
        <f t="shared" ref="X29:X45" si="20">X30+W29</f>
        <v>6994986.1745929206</v>
      </c>
      <c r="Y29" s="40">
        <f>X29/R29</f>
        <v>69.949861745929212</v>
      </c>
      <c r="Z29" s="36">
        <f>T29-Y29</f>
        <v>9.0210918907670958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2844</v>
      </c>
      <c r="E30" s="51">
        <v>1</v>
      </c>
      <c r="F30" s="3">
        <f t="shared" ref="F30:F47" si="21">E30/D30</f>
        <v>3.5161744022503517E-4</v>
      </c>
      <c r="G30" s="2">
        <v>0.4</v>
      </c>
      <c r="H30" s="3">
        <f t="shared" ref="H30:H46" si="22">C30*F30/(1+(1-G30)*C30*F30)</f>
        <v>1.4052838673412028E-3</v>
      </c>
      <c r="I30" s="3">
        <f t="shared" ref="I30:I47" si="23">1-H30</f>
        <v>0.99859471613265882</v>
      </c>
      <c r="J30" s="5">
        <f>I29*J29</f>
        <v>99851.345324810463</v>
      </c>
      <c r="K30" s="5">
        <f t="shared" ref="K30:K47" si="24">J30*H30</f>
        <v>140.31948471727156</v>
      </c>
      <c r="L30" s="5">
        <f t="shared" ref="L30:L46" si="25">C30*(J31+G30*K30)</f>
        <v>399068.61453592038</v>
      </c>
      <c r="M30" s="5">
        <f t="shared" si="16"/>
        <v>7797199.4219422638</v>
      </c>
      <c r="N30" s="33">
        <f t="shared" ref="N30:N47" si="26">M30/J30</f>
        <v>78.088075794857247</v>
      </c>
      <c r="O30" s="4"/>
      <c r="Q30" s="27" t="s">
        <v>36</v>
      </c>
      <c r="R30" s="29">
        <f t="shared" si="17"/>
        <v>99851.345324810463</v>
      </c>
      <c r="S30" s="29">
        <f t="shared" si="18"/>
        <v>399068.61453592038</v>
      </c>
      <c r="T30" s="35">
        <f t="shared" si="19"/>
        <v>78.088075794857247</v>
      </c>
      <c r="U30" s="42">
        <v>0.95864674002964168</v>
      </c>
      <c r="V30" s="43">
        <f>1-U30</f>
        <v>4.1353259970358325E-2</v>
      </c>
      <c r="W30" s="29">
        <f t="shared" ref="W30:W47" si="27">S30*U30</f>
        <v>382565.82637300575</v>
      </c>
      <c r="X30" s="29">
        <f t="shared" si="20"/>
        <v>6899221.2557137888</v>
      </c>
      <c r="Y30" s="35">
        <f t="shared" ref="Y30:Y47" si="28">X30/R30</f>
        <v>69.094925394054869</v>
      </c>
      <c r="Z30" s="36">
        <f t="shared" ref="Z30:Z47" si="29">T30-Y30</f>
        <v>8.9931504008023779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4128</v>
      </c>
      <c r="E31" s="51">
        <v>2</v>
      </c>
      <c r="F31" s="3">
        <f t="shared" si="21"/>
        <v>4.8449612403100775E-4</v>
      </c>
      <c r="G31" s="2">
        <v>0.5</v>
      </c>
      <c r="H31" s="3">
        <f t="shared" si="22"/>
        <v>2.4195499637067507E-3</v>
      </c>
      <c r="I31" s="3">
        <f t="shared" si="23"/>
        <v>0.99758045003629325</v>
      </c>
      <c r="J31" s="5">
        <f t="shared" ref="J31:J47" si="30">I30*J30</f>
        <v>99711.025840093193</v>
      </c>
      <c r="K31" s="5">
        <f t="shared" si="24"/>
        <v>241.25580895256036</v>
      </c>
      <c r="L31" s="5">
        <f t="shared" si="25"/>
        <v>497951.98967808456</v>
      </c>
      <c r="M31" s="5">
        <f t="shared" si="16"/>
        <v>7398130.8074063435</v>
      </c>
      <c r="N31" s="33">
        <f t="shared" si="26"/>
        <v>74.195714516775141</v>
      </c>
      <c r="O31" s="4"/>
      <c r="Q31" s="27" t="s">
        <v>38</v>
      </c>
      <c r="R31" s="29">
        <f t="shared" si="17"/>
        <v>99711.025840093193</v>
      </c>
      <c r="S31" s="29">
        <f t="shared" si="18"/>
        <v>497951.98967808456</v>
      </c>
      <c r="T31" s="35">
        <f t="shared" si="19"/>
        <v>74.195714516775141</v>
      </c>
      <c r="U31" s="42">
        <v>0.95864674002964168</v>
      </c>
      <c r="V31" s="43">
        <f>1-U31</f>
        <v>4.1353259970358325E-2</v>
      </c>
      <c r="W31" s="29">
        <f t="shared" si="27"/>
        <v>477360.05159616953</v>
      </c>
      <c r="X31" s="29">
        <f t="shared" si="20"/>
        <v>6516655.4293407835</v>
      </c>
      <c r="Y31" s="35">
        <f t="shared" si="28"/>
        <v>65.355414553567613</v>
      </c>
      <c r="Z31" s="36">
        <f t="shared" si="29"/>
        <v>8.8402999632075279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4075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99469.770031140637</v>
      </c>
      <c r="K32" s="5">
        <f t="shared" si="24"/>
        <v>0</v>
      </c>
      <c r="L32" s="5">
        <f t="shared" si="25"/>
        <v>497348.8501557032</v>
      </c>
      <c r="M32" s="5">
        <f t="shared" si="16"/>
        <v>6900178.8177282587</v>
      </c>
      <c r="N32" s="33">
        <f t="shared" si="26"/>
        <v>69.369606620866264</v>
      </c>
      <c r="O32" s="4"/>
      <c r="Q32" s="27" t="s">
        <v>40</v>
      </c>
      <c r="R32" s="29">
        <f t="shared" si="17"/>
        <v>99469.770031140637</v>
      </c>
      <c r="S32" s="29">
        <f t="shared" si="18"/>
        <v>497348.8501557032</v>
      </c>
      <c r="T32" s="35">
        <f t="shared" si="19"/>
        <v>69.369606620866264</v>
      </c>
      <c r="U32" s="42">
        <v>0.95864674002964168</v>
      </c>
      <c r="V32" s="43">
        <f>1-U32</f>
        <v>4.1353259970358325E-2</v>
      </c>
      <c r="W32" s="29">
        <f t="shared" si="27"/>
        <v>476781.85385925561</v>
      </c>
      <c r="X32" s="29">
        <f t="shared" si="20"/>
        <v>6039295.3777446141</v>
      </c>
      <c r="Y32" s="35">
        <f t="shared" si="28"/>
        <v>60.714882278846268</v>
      </c>
      <c r="Z32" s="36">
        <f t="shared" si="29"/>
        <v>8.6547243420199962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4275</v>
      </c>
      <c r="E33" s="51">
        <v>2</v>
      </c>
      <c r="F33" s="3">
        <f t="shared" si="21"/>
        <v>4.6783625730994154E-4</v>
      </c>
      <c r="G33" s="2">
        <v>0.5</v>
      </c>
      <c r="H33" s="3">
        <f t="shared" si="22"/>
        <v>2.3364485981308409E-3</v>
      </c>
      <c r="I33" s="3">
        <f t="shared" si="23"/>
        <v>0.99766355140186913</v>
      </c>
      <c r="J33" s="5">
        <f t="shared" si="30"/>
        <v>99469.770031140637</v>
      </c>
      <c r="K33" s="5">
        <f t="shared" si="24"/>
        <v>232.40600474565568</v>
      </c>
      <c r="L33" s="5">
        <f t="shared" si="25"/>
        <v>496767.83514383901</v>
      </c>
      <c r="M33" s="5">
        <f t="shared" si="16"/>
        <v>6402829.9675725559</v>
      </c>
      <c r="N33" s="33">
        <f t="shared" si="26"/>
        <v>64.369606620866278</v>
      </c>
      <c r="O33" s="4"/>
      <c r="Q33" s="27" t="s">
        <v>42</v>
      </c>
      <c r="R33" s="29">
        <f t="shared" si="17"/>
        <v>99469.770031140637</v>
      </c>
      <c r="S33" s="29">
        <f t="shared" si="18"/>
        <v>496767.83514383901</v>
      </c>
      <c r="T33" s="35">
        <f t="shared" si="19"/>
        <v>64.369606620866278</v>
      </c>
      <c r="U33" s="42">
        <v>0.95864674002964168</v>
      </c>
      <c r="V33" s="43">
        <f>1-U33</f>
        <v>4.1353259970358325E-2</v>
      </c>
      <c r="W33" s="29">
        <f t="shared" si="27"/>
        <v>476224.86571222375</v>
      </c>
      <c r="X33" s="29">
        <f t="shared" si="20"/>
        <v>5562513.5238853581</v>
      </c>
      <c r="Y33" s="35">
        <f t="shared" si="28"/>
        <v>55.921648578698054</v>
      </c>
      <c r="Z33" s="36">
        <f t="shared" si="29"/>
        <v>8.4479580421682243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4721</v>
      </c>
      <c r="E34" s="51">
        <v>5</v>
      </c>
      <c r="F34" s="3">
        <f t="shared" si="21"/>
        <v>1.0590976488032196E-3</v>
      </c>
      <c r="G34" s="2">
        <v>0.5</v>
      </c>
      <c r="H34" s="3">
        <f t="shared" si="22"/>
        <v>5.2815041723882957E-3</v>
      </c>
      <c r="I34" s="3">
        <f t="shared" si="23"/>
        <v>0.99471849582761174</v>
      </c>
      <c r="J34" s="5">
        <f t="shared" si="30"/>
        <v>99237.364026394978</v>
      </c>
      <c r="K34" s="5">
        <f t="shared" si="24"/>
        <v>524.12255216222127</v>
      </c>
      <c r="L34" s="5">
        <f t="shared" si="25"/>
        <v>494876.51375156938</v>
      </c>
      <c r="M34" s="5">
        <f t="shared" si="16"/>
        <v>5906062.1324287169</v>
      </c>
      <c r="N34" s="33">
        <f t="shared" si="26"/>
        <v>59.514500313186808</v>
      </c>
      <c r="O34" s="4"/>
      <c r="Q34" s="27" t="s">
        <v>44</v>
      </c>
      <c r="R34" s="29">
        <f t="shared" si="17"/>
        <v>99237.364026394978</v>
      </c>
      <c r="S34" s="29">
        <f t="shared" si="18"/>
        <v>494876.51375156938</v>
      </c>
      <c r="T34" s="35">
        <f t="shared" si="19"/>
        <v>59.514500313186808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479624.52711657033</v>
      </c>
      <c r="X34" s="29">
        <f t="shared" si="20"/>
        <v>5086288.6581731346</v>
      </c>
      <c r="Y34" s="35">
        <f t="shared" si="28"/>
        <v>51.253766240911965</v>
      </c>
      <c r="Z34" s="36">
        <f t="shared" si="29"/>
        <v>8.2607340722748432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4785</v>
      </c>
      <c r="E35" s="51">
        <v>3</v>
      </c>
      <c r="F35" s="3">
        <f t="shared" si="21"/>
        <v>6.2695924764890286E-4</v>
      </c>
      <c r="G35" s="2">
        <v>0.5</v>
      </c>
      <c r="H35" s="3">
        <f t="shared" si="22"/>
        <v>3.1298904538341163E-3</v>
      </c>
      <c r="I35" s="3">
        <f t="shared" si="23"/>
        <v>0.99687010954616584</v>
      </c>
      <c r="J35" s="5">
        <f t="shared" si="30"/>
        <v>98713.241474232767</v>
      </c>
      <c r="K35" s="5">
        <f t="shared" si="24"/>
        <v>308.96163215722311</v>
      </c>
      <c r="L35" s="5">
        <f t="shared" si="25"/>
        <v>492793.80329077074</v>
      </c>
      <c r="M35" s="5">
        <f t="shared" si="16"/>
        <v>5411185.6186771477</v>
      </c>
      <c r="N35" s="33">
        <f t="shared" si="26"/>
        <v>54.8172214574641</v>
      </c>
      <c r="O35" s="4"/>
      <c r="Q35" s="27" t="s">
        <v>46</v>
      </c>
      <c r="R35" s="29">
        <f t="shared" si="17"/>
        <v>98713.241474232767</v>
      </c>
      <c r="S35" s="29">
        <f t="shared" si="18"/>
        <v>492793.80329077074</v>
      </c>
      <c r="T35" s="35">
        <f t="shared" si="19"/>
        <v>54.8172214574641</v>
      </c>
      <c r="U35" s="42">
        <v>0.96192878092594225</v>
      </c>
      <c r="V35" s="43">
        <f t="shared" si="31"/>
        <v>3.8071219074057749E-2</v>
      </c>
      <c r="W35" s="29">
        <f t="shared" si="27"/>
        <v>474032.5424473497</v>
      </c>
      <c r="X35" s="29">
        <f t="shared" si="20"/>
        <v>4606664.1310565639</v>
      </c>
      <c r="Y35" s="35">
        <f t="shared" si="28"/>
        <v>46.667134644332869</v>
      </c>
      <c r="Z35" s="36">
        <f t="shared" si="29"/>
        <v>8.1500868131312316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4750</v>
      </c>
      <c r="E36" s="51">
        <v>1</v>
      </c>
      <c r="F36" s="3">
        <f t="shared" si="21"/>
        <v>2.105263157894737E-4</v>
      </c>
      <c r="G36" s="2">
        <v>0.5</v>
      </c>
      <c r="H36" s="3">
        <f t="shared" si="22"/>
        <v>1.0520778537611783E-3</v>
      </c>
      <c r="I36" s="3">
        <f t="shared" si="23"/>
        <v>0.99894792214623884</v>
      </c>
      <c r="J36" s="5">
        <f t="shared" si="30"/>
        <v>98404.279842075543</v>
      </c>
      <c r="K36" s="5">
        <f t="shared" si="24"/>
        <v>103.52896353716521</v>
      </c>
      <c r="L36" s="5">
        <f t="shared" si="25"/>
        <v>491762.5768015348</v>
      </c>
      <c r="M36" s="5">
        <f t="shared" si="16"/>
        <v>4918391.8153863773</v>
      </c>
      <c r="N36" s="33">
        <f t="shared" si="26"/>
        <v>49.981482749324279</v>
      </c>
      <c r="O36" s="4"/>
      <c r="Q36" s="27" t="s">
        <v>48</v>
      </c>
      <c r="R36" s="29">
        <f t="shared" si="17"/>
        <v>98404.279842075543</v>
      </c>
      <c r="S36" s="29">
        <f t="shared" si="18"/>
        <v>491762.5768015348</v>
      </c>
      <c r="T36" s="35">
        <f t="shared" si="19"/>
        <v>49.981482749324279</v>
      </c>
      <c r="U36" s="42">
        <v>0.95558309086652893</v>
      </c>
      <c r="V36" s="43">
        <f t="shared" si="31"/>
        <v>4.4416909133471072E-2</v>
      </c>
      <c r="W36" s="29">
        <f t="shared" si="27"/>
        <v>469920.00311249943</v>
      </c>
      <c r="X36" s="29">
        <f t="shared" si="20"/>
        <v>4132631.5886092144</v>
      </c>
      <c r="Y36" s="35">
        <f t="shared" si="28"/>
        <v>41.996461894152191</v>
      </c>
      <c r="Z36" s="36">
        <f t="shared" si="29"/>
        <v>7.9850208551720883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5245</v>
      </c>
      <c r="E37" s="51">
        <v>5</v>
      </c>
      <c r="F37" s="3">
        <f t="shared" si="21"/>
        <v>9.5328884652049568E-4</v>
      </c>
      <c r="G37" s="2">
        <v>0.5</v>
      </c>
      <c r="H37" s="3">
        <f t="shared" si="22"/>
        <v>4.7551117451260115E-3</v>
      </c>
      <c r="I37" s="3">
        <f t="shared" si="23"/>
        <v>0.99524488825487401</v>
      </c>
      <c r="J37" s="5">
        <f t="shared" si="30"/>
        <v>98300.750878538383</v>
      </c>
      <c r="K37" s="5">
        <f t="shared" si="24"/>
        <v>467.43105505724395</v>
      </c>
      <c r="L37" s="5">
        <f t="shared" si="25"/>
        <v>490335.1767550488</v>
      </c>
      <c r="M37" s="5">
        <f t="shared" si="16"/>
        <v>4426629.2385848425</v>
      </c>
      <c r="N37" s="33">
        <f t="shared" si="26"/>
        <v>45.031489576864374</v>
      </c>
      <c r="O37" s="4"/>
      <c r="Q37" s="27" t="s">
        <v>50</v>
      </c>
      <c r="R37" s="29">
        <f t="shared" si="17"/>
        <v>98300.750878538383</v>
      </c>
      <c r="S37" s="29">
        <f t="shared" si="18"/>
        <v>490335.1767550488</v>
      </c>
      <c r="T37" s="35">
        <f t="shared" si="19"/>
        <v>45.031489576864374</v>
      </c>
      <c r="U37" s="42">
        <v>0.95343645724036619</v>
      </c>
      <c r="V37" s="43">
        <f t="shared" si="31"/>
        <v>4.6563542759633814E-2</v>
      </c>
      <c r="W37" s="29">
        <f t="shared" si="27"/>
        <v>467503.43378566246</v>
      </c>
      <c r="X37" s="29">
        <f t="shared" si="20"/>
        <v>3662711.5854967148</v>
      </c>
      <c r="Y37" s="35">
        <f t="shared" si="28"/>
        <v>37.260260504239753</v>
      </c>
      <c r="Z37" s="36">
        <f t="shared" si="29"/>
        <v>7.7712290726246209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5587</v>
      </c>
      <c r="E38" s="51">
        <v>10</v>
      </c>
      <c r="F38" s="3">
        <f t="shared" si="21"/>
        <v>1.7898693395382137E-3</v>
      </c>
      <c r="G38" s="2">
        <v>0.5</v>
      </c>
      <c r="H38" s="3">
        <f t="shared" si="22"/>
        <v>8.9094796863863155E-3</v>
      </c>
      <c r="I38" s="3">
        <f t="shared" si="23"/>
        <v>0.99109052031361367</v>
      </c>
      <c r="J38" s="5">
        <f t="shared" si="30"/>
        <v>97833.319823481143</v>
      </c>
      <c r="K38" s="5">
        <f t="shared" si="24"/>
        <v>871.64397561904093</v>
      </c>
      <c r="L38" s="5">
        <f t="shared" si="25"/>
        <v>486987.48917835817</v>
      </c>
      <c r="M38" s="5">
        <f t="shared" si="16"/>
        <v>3936294.0618297937</v>
      </c>
      <c r="N38" s="33">
        <f t="shared" si="26"/>
        <v>40.234697840490099</v>
      </c>
      <c r="O38" s="4"/>
      <c r="Q38" s="27" t="s">
        <v>52</v>
      </c>
      <c r="R38" s="29">
        <f t="shared" si="17"/>
        <v>97833.319823481143</v>
      </c>
      <c r="S38" s="29">
        <f t="shared" si="18"/>
        <v>486987.48917835817</v>
      </c>
      <c r="T38" s="35">
        <f t="shared" si="19"/>
        <v>40.234697840490099</v>
      </c>
      <c r="U38" s="42">
        <v>0.93748024841036759</v>
      </c>
      <c r="V38" s="43">
        <f t="shared" si="31"/>
        <v>6.2519751589632411E-2</v>
      </c>
      <c r="W38" s="29">
        <f t="shared" si="27"/>
        <v>456541.15232766839</v>
      </c>
      <c r="X38" s="29">
        <f t="shared" si="20"/>
        <v>3195208.1517110523</v>
      </c>
      <c r="Y38" s="35">
        <f t="shared" si="28"/>
        <v>32.659713045372555</v>
      </c>
      <c r="Z38" s="36">
        <f t="shared" si="29"/>
        <v>7.574984795117544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5532</v>
      </c>
      <c r="E39" s="51">
        <v>16</v>
      </c>
      <c r="F39" s="3">
        <f t="shared" si="21"/>
        <v>2.8922631959508315E-3</v>
      </c>
      <c r="G39" s="2">
        <v>0.5</v>
      </c>
      <c r="H39" s="3">
        <f t="shared" si="22"/>
        <v>1.4357501794687724E-2</v>
      </c>
      <c r="I39" s="3">
        <f t="shared" si="23"/>
        <v>0.98564249820531225</v>
      </c>
      <c r="J39" s="5">
        <f t="shared" si="30"/>
        <v>96961.675847862105</v>
      </c>
      <c r="K39" s="5">
        <f t="shared" si="24"/>
        <v>1392.1274350016095</v>
      </c>
      <c r="L39" s="5">
        <f t="shared" si="25"/>
        <v>481328.06065180642</v>
      </c>
      <c r="M39" s="5">
        <f t="shared" si="16"/>
        <v>3449306.5726514356</v>
      </c>
      <c r="N39" s="33">
        <f t="shared" si="26"/>
        <v>35.573916627261852</v>
      </c>
      <c r="O39" s="4"/>
      <c r="Q39" s="27" t="s">
        <v>54</v>
      </c>
      <c r="R39" s="29">
        <f t="shared" si="17"/>
        <v>96961.675847862105</v>
      </c>
      <c r="S39" s="29">
        <f t="shared" si="18"/>
        <v>481328.06065180642</v>
      </c>
      <c r="T39" s="35">
        <f t="shared" si="19"/>
        <v>35.573916627261852</v>
      </c>
      <c r="U39" s="42">
        <v>0.91788799906018037</v>
      </c>
      <c r="V39" s="43">
        <f t="shared" si="31"/>
        <v>8.2112000939819629E-2</v>
      </c>
      <c r="W39" s="29">
        <f t="shared" si="27"/>
        <v>441805.25048320374</v>
      </c>
      <c r="X39" s="29">
        <f t="shared" si="20"/>
        <v>2738666.9993833839</v>
      </c>
      <c r="Y39" s="35">
        <f t="shared" si="28"/>
        <v>28.244839782683773</v>
      </c>
      <c r="Z39" s="36">
        <f t="shared" si="29"/>
        <v>7.3290768445780792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4681</v>
      </c>
      <c r="E40" s="51">
        <v>29</v>
      </c>
      <c r="F40" s="3">
        <f t="shared" si="21"/>
        <v>6.19525742362743E-3</v>
      </c>
      <c r="G40" s="2">
        <v>0.5</v>
      </c>
      <c r="H40" s="3">
        <f t="shared" si="22"/>
        <v>3.0503839276322709E-2</v>
      </c>
      <c r="I40" s="3">
        <f t="shared" si="23"/>
        <v>0.96949616072367728</v>
      </c>
      <c r="J40" s="5">
        <f t="shared" si="30"/>
        <v>95569.548412860488</v>
      </c>
      <c r="K40" s="5">
        <f t="shared" si="24"/>
        <v>2915.2381444966381</v>
      </c>
      <c r="L40" s="5">
        <f t="shared" si="25"/>
        <v>470559.64670306077</v>
      </c>
      <c r="M40" s="5">
        <f t="shared" si="16"/>
        <v>2967978.5119996294</v>
      </c>
      <c r="N40" s="33">
        <f t="shared" si="26"/>
        <v>31.055692543172444</v>
      </c>
      <c r="O40" s="4"/>
      <c r="Q40" s="27" t="s">
        <v>56</v>
      </c>
      <c r="R40" s="29">
        <f t="shared" si="17"/>
        <v>95569.548412860488</v>
      </c>
      <c r="S40" s="29">
        <f t="shared" si="18"/>
        <v>470559.64670306077</v>
      </c>
      <c r="T40" s="35">
        <f t="shared" si="19"/>
        <v>31.055692543172444</v>
      </c>
      <c r="U40" s="42">
        <v>0.89571782863194893</v>
      </c>
      <c r="V40" s="43">
        <f t="shared" si="31"/>
        <v>0.10428217136805107</v>
      </c>
      <c r="W40" s="29">
        <f t="shared" si="27"/>
        <v>421488.66498668265</v>
      </c>
      <c r="X40" s="29">
        <f t="shared" si="20"/>
        <v>2296861.7489001802</v>
      </c>
      <c r="Y40" s="35">
        <f t="shared" si="28"/>
        <v>24.033405902241334</v>
      </c>
      <c r="Z40" s="36">
        <f t="shared" si="29"/>
        <v>7.0222866409311102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3661</v>
      </c>
      <c r="E41" s="51">
        <v>20</v>
      </c>
      <c r="F41" s="3">
        <f t="shared" si="21"/>
        <v>5.4629882545752526E-3</v>
      </c>
      <c r="G41" s="2">
        <v>0.5</v>
      </c>
      <c r="H41" s="3">
        <f t="shared" si="22"/>
        <v>2.6946914578280787E-2</v>
      </c>
      <c r="I41" s="3">
        <f t="shared" si="23"/>
        <v>0.9730530854217192</v>
      </c>
      <c r="J41" s="5">
        <f t="shared" si="30"/>
        <v>92654.310268363843</v>
      </c>
      <c r="K41" s="5">
        <f t="shared" si="24"/>
        <v>2496.7477841111249</v>
      </c>
      <c r="L41" s="5">
        <f t="shared" si="25"/>
        <v>457029.68188154139</v>
      </c>
      <c r="M41" s="5">
        <f t="shared" si="16"/>
        <v>2497418.8652965687</v>
      </c>
      <c r="N41" s="33">
        <f t="shared" si="26"/>
        <v>26.954157427356023</v>
      </c>
      <c r="O41" s="4"/>
      <c r="Q41" s="27" t="s">
        <v>58</v>
      </c>
      <c r="R41" s="29">
        <f t="shared" si="17"/>
        <v>92654.310268363843</v>
      </c>
      <c r="S41" s="29">
        <f t="shared" si="18"/>
        <v>457029.68188154139</v>
      </c>
      <c r="T41" s="35">
        <f t="shared" si="19"/>
        <v>26.954157427356023</v>
      </c>
      <c r="U41" s="42">
        <v>0.86473435856680392</v>
      </c>
      <c r="V41" s="43">
        <f t="shared" si="31"/>
        <v>0.13526564143319608</v>
      </c>
      <c r="W41" s="29">
        <f t="shared" si="27"/>
        <v>395209.26880782511</v>
      </c>
      <c r="X41" s="29">
        <f t="shared" si="20"/>
        <v>1875373.0839134974</v>
      </c>
      <c r="Y41" s="35">
        <f t="shared" si="28"/>
        <v>20.240537957507524</v>
      </c>
      <c r="Z41" s="36">
        <f t="shared" si="29"/>
        <v>6.7136194698484992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2871</v>
      </c>
      <c r="E42" s="51">
        <v>27</v>
      </c>
      <c r="F42" s="3">
        <f t="shared" si="21"/>
        <v>9.4043887147335428E-3</v>
      </c>
      <c r="G42" s="2">
        <v>0.5</v>
      </c>
      <c r="H42" s="3">
        <f t="shared" si="22"/>
        <v>4.5941807044410421E-2</v>
      </c>
      <c r="I42" s="3">
        <f t="shared" si="23"/>
        <v>0.95405819295558958</v>
      </c>
      <c r="J42" s="5">
        <f t="shared" si="30"/>
        <v>90157.562484252718</v>
      </c>
      <c r="K42" s="5">
        <f t="shared" si="24"/>
        <v>4142.0013392459141</v>
      </c>
      <c r="L42" s="5">
        <f t="shared" si="25"/>
        <v>440432.80907314882</v>
      </c>
      <c r="M42" s="5">
        <f t="shared" si="16"/>
        <v>2040389.1834150271</v>
      </c>
      <c r="N42" s="33">
        <f t="shared" si="26"/>
        <v>22.631370316510161</v>
      </c>
      <c r="O42" s="4"/>
      <c r="Q42" s="27" t="s">
        <v>60</v>
      </c>
      <c r="R42" s="29">
        <f t="shared" si="17"/>
        <v>90157.562484252718</v>
      </c>
      <c r="S42" s="29">
        <f t="shared" si="18"/>
        <v>440432.80907314882</v>
      </c>
      <c r="T42" s="35">
        <f t="shared" si="19"/>
        <v>22.631370316510161</v>
      </c>
      <c r="U42" s="42">
        <v>0.81758889711164551</v>
      </c>
      <c r="V42" s="43">
        <f t="shared" si="31"/>
        <v>0.18241110288835449</v>
      </c>
      <c r="W42" s="29">
        <f t="shared" si="27"/>
        <v>360092.97462189966</v>
      </c>
      <c r="X42" s="29">
        <f t="shared" si="20"/>
        <v>1480163.8151056722</v>
      </c>
      <c r="Y42" s="35">
        <f t="shared" si="28"/>
        <v>16.417522549638623</v>
      </c>
      <c r="Z42" s="36">
        <f t="shared" si="29"/>
        <v>6.2138477668715382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2126</v>
      </c>
      <c r="E43" s="51">
        <v>33</v>
      </c>
      <c r="F43" s="3">
        <f t="shared" si="21"/>
        <v>1.5522107243650047E-2</v>
      </c>
      <c r="G43" s="2">
        <v>0.5</v>
      </c>
      <c r="H43" s="3">
        <f t="shared" si="22"/>
        <v>7.4711342540185646E-2</v>
      </c>
      <c r="I43" s="3">
        <f t="shared" si="23"/>
        <v>0.92528865745981437</v>
      </c>
      <c r="J43" s="5">
        <f t="shared" si="30"/>
        <v>86015.56114500681</v>
      </c>
      <c r="K43" s="5">
        <f t="shared" si="24"/>
        <v>6426.3380524908871</v>
      </c>
      <c r="L43" s="5">
        <f t="shared" si="25"/>
        <v>414011.96059380687</v>
      </c>
      <c r="M43" s="5">
        <f t="shared" si="16"/>
        <v>1599956.3743418783</v>
      </c>
      <c r="N43" s="33">
        <f t="shared" si="26"/>
        <v>18.600778196919961</v>
      </c>
      <c r="O43" s="4"/>
      <c r="Q43" s="27" t="s">
        <v>62</v>
      </c>
      <c r="R43" s="29">
        <f t="shared" si="17"/>
        <v>86015.56114500681</v>
      </c>
      <c r="S43" s="29">
        <f t="shared" si="18"/>
        <v>414011.96059380687</v>
      </c>
      <c r="T43" s="35">
        <f t="shared" si="19"/>
        <v>18.600778196919961</v>
      </c>
      <c r="U43" s="42">
        <v>0.77888026534586052</v>
      </c>
      <c r="V43" s="43">
        <f t="shared" si="31"/>
        <v>0.22111973465413948</v>
      </c>
      <c r="W43" s="29">
        <f t="shared" si="27"/>
        <v>322465.74572366424</v>
      </c>
      <c r="X43" s="29">
        <f t="shared" si="20"/>
        <v>1120070.8404837726</v>
      </c>
      <c r="Y43" s="35">
        <f t="shared" si="28"/>
        <v>13.02172334370445</v>
      </c>
      <c r="Z43" s="36">
        <f t="shared" si="29"/>
        <v>5.5790548532155118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1467</v>
      </c>
      <c r="E44" s="51">
        <v>46</v>
      </c>
      <c r="F44" s="3">
        <f t="shared" si="21"/>
        <v>3.1356509884117249E-2</v>
      </c>
      <c r="G44" s="2">
        <v>0.5</v>
      </c>
      <c r="H44" s="3">
        <f t="shared" si="22"/>
        <v>0.14538558786346401</v>
      </c>
      <c r="I44" s="3">
        <f t="shared" si="23"/>
        <v>0.85461441213653599</v>
      </c>
      <c r="J44" s="5">
        <f t="shared" si="30"/>
        <v>79589.223092515924</v>
      </c>
      <c r="K44" s="5">
        <f t="shared" si="24"/>
        <v>11571.125986901812</v>
      </c>
      <c r="L44" s="5">
        <f t="shared" si="25"/>
        <v>369018.30049532512</v>
      </c>
      <c r="M44" s="5">
        <f t="shared" si="16"/>
        <v>1185944.4137480715</v>
      </c>
      <c r="N44" s="33">
        <f t="shared" si="26"/>
        <v>14.900816563688638</v>
      </c>
      <c r="O44" s="4"/>
      <c r="Q44" s="27" t="s">
        <v>64</v>
      </c>
      <c r="R44" s="29">
        <f t="shared" si="17"/>
        <v>79589.223092515924</v>
      </c>
      <c r="S44" s="29">
        <f t="shared" si="18"/>
        <v>369018.30049532512</v>
      </c>
      <c r="T44" s="35">
        <f t="shared" si="19"/>
        <v>14.900816563688638</v>
      </c>
      <c r="U44" s="42">
        <v>0.71980976748499381</v>
      </c>
      <c r="V44" s="43">
        <f t="shared" si="31"/>
        <v>0.28019023251500619</v>
      </c>
      <c r="W44" s="29">
        <f t="shared" si="27"/>
        <v>265622.97707724757</v>
      </c>
      <c r="X44" s="29">
        <f t="shared" si="20"/>
        <v>797605.09476010827</v>
      </c>
      <c r="Y44" s="35">
        <f t="shared" si="28"/>
        <v>10.021521303618682</v>
      </c>
      <c r="Z44" s="36">
        <f t="shared" si="29"/>
        <v>4.8792952600699557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968</v>
      </c>
      <c r="E45" s="51">
        <v>39</v>
      </c>
      <c r="F45" s="3">
        <f t="shared" si="21"/>
        <v>4.0289256198347105E-2</v>
      </c>
      <c r="G45" s="2">
        <v>0.5</v>
      </c>
      <c r="H45" s="3">
        <f t="shared" si="22"/>
        <v>0.18301267010793054</v>
      </c>
      <c r="I45" s="3">
        <f t="shared" si="23"/>
        <v>0.81698732989206946</v>
      </c>
      <c r="J45" s="5">
        <f t="shared" si="30"/>
        <v>68018.097105614113</v>
      </c>
      <c r="K45" s="5">
        <f t="shared" si="24"/>
        <v>12448.173566958942</v>
      </c>
      <c r="L45" s="5">
        <f t="shared" si="25"/>
        <v>308970.0516106732</v>
      </c>
      <c r="M45" s="5">
        <f t="shared" si="16"/>
        <v>816926.11325274652</v>
      </c>
      <c r="N45" s="33">
        <f t="shared" si="26"/>
        <v>12.010422931771766</v>
      </c>
      <c r="O45" s="4"/>
      <c r="Q45" s="27" t="s">
        <v>66</v>
      </c>
      <c r="R45" s="29">
        <f t="shared" si="17"/>
        <v>68018.097105614113</v>
      </c>
      <c r="S45" s="29">
        <f t="shared" si="18"/>
        <v>308970.0516106732</v>
      </c>
      <c r="T45" s="35">
        <f t="shared" si="19"/>
        <v>12.010422931771766</v>
      </c>
      <c r="U45" s="42">
        <v>0.68480776711742686</v>
      </c>
      <c r="V45" s="43">
        <f t="shared" si="31"/>
        <v>0.31519223288257314</v>
      </c>
      <c r="W45" s="29">
        <f t="shared" si="27"/>
        <v>211585.09114966125</v>
      </c>
      <c r="X45" s="29">
        <f t="shared" si="20"/>
        <v>531982.1176828607</v>
      </c>
      <c r="Y45" s="35">
        <f t="shared" si="28"/>
        <v>7.8211849540105947</v>
      </c>
      <c r="Z45" s="36">
        <f t="shared" si="29"/>
        <v>4.189237977761171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585</v>
      </c>
      <c r="E46" s="51">
        <v>50</v>
      </c>
      <c r="F46" s="3">
        <f t="shared" si="21"/>
        <v>8.5470085470085472E-2</v>
      </c>
      <c r="G46" s="2">
        <v>0.5</v>
      </c>
      <c r="H46" s="3">
        <f t="shared" si="22"/>
        <v>0.352112676056338</v>
      </c>
      <c r="I46" s="3">
        <f t="shared" si="23"/>
        <v>0.647887323943662</v>
      </c>
      <c r="J46" s="5">
        <f t="shared" si="30"/>
        <v>55569.923538655174</v>
      </c>
      <c r="K46" s="5">
        <f t="shared" si="24"/>
        <v>19566.87448544196</v>
      </c>
      <c r="L46" s="5">
        <f t="shared" si="25"/>
        <v>228932.43147967095</v>
      </c>
      <c r="M46" s="5">
        <f>L46+M47</f>
        <v>507956.06164207333</v>
      </c>
      <c r="N46" s="33">
        <f t="shared" si="26"/>
        <v>9.1408450704225341</v>
      </c>
      <c r="O46" s="4"/>
      <c r="Q46" s="27" t="s">
        <v>68</v>
      </c>
      <c r="R46" s="29">
        <f t="shared" si="17"/>
        <v>55569.923538655174</v>
      </c>
      <c r="S46" s="29">
        <f t="shared" si="18"/>
        <v>228932.43147967095</v>
      </c>
      <c r="T46" s="35">
        <f t="shared" si="19"/>
        <v>9.1408450704225341</v>
      </c>
      <c r="U46" s="42">
        <v>0.65629805890441617</v>
      </c>
      <c r="V46" s="43">
        <f t="shared" si="31"/>
        <v>0.34370194109558383</v>
      </c>
      <c r="W46" s="29">
        <f t="shared" si="27"/>
        <v>150247.91040037631</v>
      </c>
      <c r="X46" s="29">
        <f>X47+W46</f>
        <v>320397.02653319947</v>
      </c>
      <c r="Y46" s="35">
        <f t="shared" si="28"/>
        <v>5.7656553425042425</v>
      </c>
      <c r="Z46" s="36">
        <f t="shared" si="29"/>
        <v>3.3751897279182916</v>
      </c>
    </row>
    <row r="47" spans="1:26" s="2" customFormat="1" x14ac:dyDescent="0.25">
      <c r="A47" s="12">
        <v>19</v>
      </c>
      <c r="B47" s="13" t="s">
        <v>69</v>
      </c>
      <c r="C47" s="12"/>
      <c r="D47">
        <v>465</v>
      </c>
      <c r="E47" s="51">
        <v>60</v>
      </c>
      <c r="F47" s="17">
        <f t="shared" si="21"/>
        <v>0.12903225806451613</v>
      </c>
      <c r="G47" s="12"/>
      <c r="H47" s="17">
        <v>1</v>
      </c>
      <c r="I47" s="17">
        <f t="shared" si="23"/>
        <v>0</v>
      </c>
      <c r="J47" s="21">
        <f t="shared" si="30"/>
        <v>36003.04905321321</v>
      </c>
      <c r="K47" s="21">
        <f t="shared" si="24"/>
        <v>36003.04905321321</v>
      </c>
      <c r="L47" s="21">
        <f>K47/F47</f>
        <v>279023.63016240241</v>
      </c>
      <c r="M47" s="21">
        <f>L47</f>
        <v>279023.63016240241</v>
      </c>
      <c r="N47" s="34">
        <f t="shared" si="26"/>
        <v>7.7500000000000009</v>
      </c>
      <c r="O47" s="4"/>
      <c r="Q47" s="30" t="s">
        <v>69</v>
      </c>
      <c r="R47" s="31">
        <f t="shared" si="17"/>
        <v>36003.04905321321</v>
      </c>
      <c r="S47" s="31">
        <f t="shared" si="18"/>
        <v>279023.63016240241</v>
      </c>
      <c r="T47" s="38">
        <f t="shared" si="19"/>
        <v>7.7500000000000009</v>
      </c>
      <c r="U47" s="44">
        <v>0.6098018151143324</v>
      </c>
      <c r="V47" s="45">
        <f t="shared" si="31"/>
        <v>0.3901981848856676</v>
      </c>
      <c r="W47" s="31">
        <f t="shared" si="27"/>
        <v>170149.11613282317</v>
      </c>
      <c r="X47" s="31">
        <f>W47</f>
        <v>170149.11613282317</v>
      </c>
      <c r="Y47" s="38">
        <f t="shared" si="28"/>
        <v>4.7259640671360765</v>
      </c>
      <c r="Z47" s="37">
        <f t="shared" si="29"/>
        <v>3.0240359328639244</v>
      </c>
    </row>
    <row r="48" spans="1:26" s="2" customFormat="1" ht="13.2" x14ac:dyDescent="0.25">
      <c r="B48" s="2" t="s">
        <v>70</v>
      </c>
      <c r="D48" s="25">
        <f>SUM(D29:D47)</f>
        <v>63438</v>
      </c>
      <c r="E48" s="25">
        <f>SUM(E29:E47)</f>
        <v>350</v>
      </c>
    </row>
    <row r="51" spans="1:26" s="2" customFormat="1" ht="18" thickBot="1" x14ac:dyDescent="0.35">
      <c r="B51" s="119" t="s">
        <v>89</v>
      </c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Q51" s="105" t="s">
        <v>92</v>
      </c>
      <c r="R51" s="106"/>
      <c r="S51" s="106"/>
      <c r="T51" s="106"/>
      <c r="U51" s="106"/>
      <c r="V51" s="106"/>
      <c r="W51" s="106"/>
      <c r="X51" s="106"/>
      <c r="Y51" s="106"/>
      <c r="Z51" s="107"/>
    </row>
    <row r="52" spans="1:26" s="9" customFormat="1" ht="14.25" customHeight="1" x14ac:dyDescent="0.35">
      <c r="A52" s="7"/>
      <c r="B52" s="11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108" t="s">
        <v>14</v>
      </c>
      <c r="S52" s="108"/>
      <c r="T52" s="108"/>
      <c r="U52" s="109" t="s">
        <v>15</v>
      </c>
      <c r="V52" s="110" t="s">
        <v>16</v>
      </c>
      <c r="W52" s="111" t="s">
        <v>17</v>
      </c>
      <c r="X52" s="111" t="s">
        <v>18</v>
      </c>
      <c r="Y52" s="104" t="s">
        <v>19</v>
      </c>
      <c r="Z52" s="104" t="s">
        <v>20</v>
      </c>
    </row>
    <row r="53" spans="1:26" s="10" customFormat="1" ht="35.549999999999997" customHeight="1" thickBot="1" x14ac:dyDescent="0.35">
      <c r="B53" s="11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109"/>
      <c r="V53" s="110"/>
      <c r="W53" s="111"/>
      <c r="X53" s="111"/>
      <c r="Y53" s="104"/>
      <c r="Z53" s="104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1312</v>
      </c>
      <c r="E54" s="49">
        <f>E4+E29</f>
        <v>6</v>
      </c>
      <c r="F54" s="3">
        <f>E54/D54</f>
        <v>4.5731707317073168E-3</v>
      </c>
      <c r="G54" s="2">
        <v>0.3</v>
      </c>
      <c r="H54" s="18">
        <f>C54*F54/(1+(1-G54)*C54*F54)</f>
        <v>4.5585777237501894E-3</v>
      </c>
      <c r="I54" s="18">
        <f>1-H54</f>
        <v>0.99544142227624977</v>
      </c>
      <c r="J54" s="19">
        <v>100000</v>
      </c>
      <c r="K54" s="20">
        <f>J54*H54</f>
        <v>455.85777237501895</v>
      </c>
      <c r="L54" s="20">
        <f>C54*(J55+G54*K54)</f>
        <v>99680.899559337486</v>
      </c>
      <c r="M54" s="5">
        <f t="shared" ref="M54:M70" si="32">L54+M55</f>
        <v>7483569.8888913123</v>
      </c>
      <c r="N54" s="32">
        <f>M54/J54</f>
        <v>74.835698888913129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99680.899559337486</v>
      </c>
      <c r="T54" s="35">
        <f t="shared" ref="T54:T72" si="35">N54</f>
        <v>74.835698888913129</v>
      </c>
      <c r="U54" s="42">
        <v>0.96170886472285344</v>
      </c>
      <c r="V54" s="43">
        <f>1-U54</f>
        <v>3.829113527714656E-2</v>
      </c>
      <c r="W54" s="29">
        <f>S54*U54</f>
        <v>95864.004749763233</v>
      </c>
      <c r="X54" s="29">
        <f t="shared" ref="X54:X70" si="36">X55+W54</f>
        <v>6651931.9156111954</v>
      </c>
      <c r="Y54" s="40">
        <f>X54/R54</f>
        <v>66.519319156111948</v>
      </c>
      <c r="Z54" s="36">
        <f>T54-Y54</f>
        <v>8.316379732801181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5931</v>
      </c>
      <c r="E55" s="49">
        <f t="shared" si="37"/>
        <v>2</v>
      </c>
      <c r="F55" s="3">
        <f t="shared" ref="F55:F72" si="38">E55/D55</f>
        <v>3.3721126285617939E-4</v>
      </c>
      <c r="G55" s="2">
        <v>0.4</v>
      </c>
      <c r="H55" s="3">
        <f t="shared" ref="H55:H71" si="39">C55*F55/(1+(1-G55)*C55*F55)</f>
        <v>1.3477543043903097E-3</v>
      </c>
      <c r="I55" s="3">
        <f t="shared" ref="I55:I72" si="40">1-H55</f>
        <v>0.99865224569560973</v>
      </c>
      <c r="J55" s="5">
        <f>I54*J54</f>
        <v>99544.14222762498</v>
      </c>
      <c r="K55" s="5">
        <f t="shared" ref="K55:K72" si="41">J55*H55</f>
        <v>134.16104616412275</v>
      </c>
      <c r="L55" s="5">
        <f t="shared" ref="L55:L71" si="42">C55*(J56+G55*K55)</f>
        <v>397854.58239970601</v>
      </c>
      <c r="M55" s="5">
        <f t="shared" si="32"/>
        <v>7383888.9893319746</v>
      </c>
      <c r="N55" s="33">
        <f t="shared" ref="N55:N72" si="43">M55/J55</f>
        <v>74.177031657447301</v>
      </c>
      <c r="O55" s="4"/>
      <c r="Q55" s="27" t="s">
        <v>36</v>
      </c>
      <c r="R55" s="29">
        <f t="shared" si="33"/>
        <v>99544.14222762498</v>
      </c>
      <c r="S55" s="29">
        <f t="shared" si="34"/>
        <v>397854.58239970601</v>
      </c>
      <c r="T55" s="35">
        <f t="shared" si="35"/>
        <v>74.177031657447301</v>
      </c>
      <c r="U55" s="42">
        <v>0.96170886472285344</v>
      </c>
      <c r="V55" s="43">
        <f>1-U55</f>
        <v>3.829113527714656E-2</v>
      </c>
      <c r="W55" s="29">
        <f t="shared" ref="W55:W72" si="44">S55*U55</f>
        <v>382620.27876440622</v>
      </c>
      <c r="X55" s="29">
        <f t="shared" si="36"/>
        <v>6556067.9108614326</v>
      </c>
      <c r="Y55" s="35">
        <f t="shared" ref="Y55:Y72" si="45">X55/R55</f>
        <v>65.860911191236582</v>
      </c>
      <c r="Z55" s="36">
        <f t="shared" ref="Z55:Z72" si="46">T55-Y55</f>
        <v>8.3161204662107195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8452</v>
      </c>
      <c r="E56" s="49">
        <f t="shared" si="37"/>
        <v>4</v>
      </c>
      <c r="F56" s="3">
        <f t="shared" si="38"/>
        <v>4.7326076668244201E-4</v>
      </c>
      <c r="G56" s="2">
        <v>0.5</v>
      </c>
      <c r="H56" s="3">
        <f t="shared" si="39"/>
        <v>2.363507445048452E-3</v>
      </c>
      <c r="I56" s="3">
        <f t="shared" si="40"/>
        <v>0.99763649255495157</v>
      </c>
      <c r="J56" s="5">
        <f t="shared" ref="J56:J72" si="47">I55*J55</f>
        <v>99409.981181460855</v>
      </c>
      <c r="K56" s="5">
        <f t="shared" si="41"/>
        <v>234.95623063450924</v>
      </c>
      <c r="L56" s="5">
        <f t="shared" si="42"/>
        <v>496462.51533071802</v>
      </c>
      <c r="M56" s="5">
        <f t="shared" si="32"/>
        <v>6986034.4069322683</v>
      </c>
      <c r="N56" s="33">
        <f t="shared" si="43"/>
        <v>70.27497967412458</v>
      </c>
      <c r="O56" s="4"/>
      <c r="Q56" s="27" t="s">
        <v>38</v>
      </c>
      <c r="R56" s="29">
        <f t="shared" si="33"/>
        <v>99409.981181460855</v>
      </c>
      <c r="S56" s="29">
        <f t="shared" si="34"/>
        <v>496462.51533071802</v>
      </c>
      <c r="T56" s="35">
        <f t="shared" si="35"/>
        <v>70.27497967412458</v>
      </c>
      <c r="U56" s="42">
        <v>0.96170886472285344</v>
      </c>
      <c r="V56" s="43">
        <f>1-U56</f>
        <v>3.829113527714656E-2</v>
      </c>
      <c r="W56" s="29">
        <f t="shared" si="44"/>
        <v>477452.40199615702</v>
      </c>
      <c r="X56" s="29">
        <f t="shared" si="36"/>
        <v>6173447.6320970263</v>
      </c>
      <c r="Y56" s="35">
        <f t="shared" si="45"/>
        <v>62.100883218438064</v>
      </c>
      <c r="Z56" s="36">
        <f t="shared" si="46"/>
        <v>8.1740964556865165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8580</v>
      </c>
      <c r="E57" s="49">
        <f t="shared" si="37"/>
        <v>5</v>
      </c>
      <c r="F57" s="3">
        <f t="shared" si="38"/>
        <v>5.8275058275058275E-4</v>
      </c>
      <c r="G57" s="2">
        <v>0.5</v>
      </c>
      <c r="H57" s="3">
        <f t="shared" si="39"/>
        <v>2.9095141111434388E-3</v>
      </c>
      <c r="I57" s="3">
        <f t="shared" si="40"/>
        <v>0.99709048588885651</v>
      </c>
      <c r="J57" s="5">
        <f t="shared" si="47"/>
        <v>99175.024950826351</v>
      </c>
      <c r="K57" s="5">
        <f t="shared" si="41"/>
        <v>288.55113456743192</v>
      </c>
      <c r="L57" s="5">
        <f t="shared" si="42"/>
        <v>495153.7469177132</v>
      </c>
      <c r="M57" s="5">
        <f t="shared" si="32"/>
        <v>6489571.8916015504</v>
      </c>
      <c r="N57" s="33">
        <f t="shared" si="43"/>
        <v>65.43554584250677</v>
      </c>
      <c r="O57" s="4"/>
      <c r="Q57" s="27" t="s">
        <v>40</v>
      </c>
      <c r="R57" s="29">
        <f t="shared" si="33"/>
        <v>99175.024950826351</v>
      </c>
      <c r="S57" s="29">
        <f t="shared" si="34"/>
        <v>495153.7469177132</v>
      </c>
      <c r="T57" s="35">
        <f t="shared" si="35"/>
        <v>65.43554584250677</v>
      </c>
      <c r="U57" s="42">
        <v>0.96170886472285344</v>
      </c>
      <c r="V57" s="43">
        <f>1-U57</f>
        <v>3.829113527714656E-2</v>
      </c>
      <c r="W57" s="29">
        <f t="shared" si="44"/>
        <v>476193.74781150103</v>
      </c>
      <c r="X57" s="29">
        <f t="shared" si="36"/>
        <v>5695995.2301008692</v>
      </c>
      <c r="Y57" s="35">
        <f t="shared" si="45"/>
        <v>57.433766544803966</v>
      </c>
      <c r="Z57" s="36">
        <f t="shared" si="46"/>
        <v>8.0017792977028037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8869</v>
      </c>
      <c r="E58" s="49">
        <f t="shared" si="37"/>
        <v>8</v>
      </c>
      <c r="F58" s="3">
        <f t="shared" si="38"/>
        <v>9.0201826586988382E-4</v>
      </c>
      <c r="G58" s="2">
        <v>0.5</v>
      </c>
      <c r="H58" s="3">
        <f t="shared" si="39"/>
        <v>4.4999437507031162E-3</v>
      </c>
      <c r="I58" s="3">
        <f t="shared" si="40"/>
        <v>0.99550005624929694</v>
      </c>
      <c r="J58" s="5">
        <f t="shared" si="47"/>
        <v>98886.47381625892</v>
      </c>
      <c r="K58" s="5">
        <f t="shared" si="41"/>
        <v>444.98356987854163</v>
      </c>
      <c r="L58" s="5">
        <f t="shared" si="42"/>
        <v>493319.91015659826</v>
      </c>
      <c r="M58" s="5">
        <f t="shared" si="32"/>
        <v>5994418.144683837</v>
      </c>
      <c r="N58" s="33">
        <f t="shared" si="43"/>
        <v>60.619192022379856</v>
      </c>
      <c r="O58" s="4"/>
      <c r="Q58" s="27" t="s">
        <v>42</v>
      </c>
      <c r="R58" s="29">
        <f t="shared" si="33"/>
        <v>98886.47381625892</v>
      </c>
      <c r="S58" s="29">
        <f t="shared" si="34"/>
        <v>493319.91015659826</v>
      </c>
      <c r="T58" s="35">
        <f t="shared" si="35"/>
        <v>60.619192022379856</v>
      </c>
      <c r="U58" s="42">
        <v>0.96170886472285344</v>
      </c>
      <c r="V58" s="43">
        <f>1-U58</f>
        <v>3.829113527714656E-2</v>
      </c>
      <c r="W58" s="29">
        <f t="shared" si="44"/>
        <v>474430.13074188214</v>
      </c>
      <c r="X58" s="29">
        <f t="shared" si="36"/>
        <v>5219801.4822893683</v>
      </c>
      <c r="Y58" s="35">
        <f t="shared" si="45"/>
        <v>52.785798510606092</v>
      </c>
      <c r="Z58" s="36">
        <f t="shared" si="46"/>
        <v>7.8333935117737639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9480</v>
      </c>
      <c r="E59" s="49">
        <f t="shared" si="37"/>
        <v>16</v>
      </c>
      <c r="F59" s="3">
        <f t="shared" si="38"/>
        <v>1.6877637130801688E-3</v>
      </c>
      <c r="G59" s="2">
        <v>0.5</v>
      </c>
      <c r="H59" s="3">
        <f t="shared" si="39"/>
        <v>8.4033613445378165E-3</v>
      </c>
      <c r="I59" s="3">
        <f t="shared" si="40"/>
        <v>0.99159663865546221</v>
      </c>
      <c r="J59" s="5">
        <f t="shared" si="47"/>
        <v>98441.490246380388</v>
      </c>
      <c r="K59" s="5">
        <f t="shared" si="41"/>
        <v>827.23941383512943</v>
      </c>
      <c r="L59" s="5">
        <f t="shared" si="42"/>
        <v>490139.35269731417</v>
      </c>
      <c r="M59" s="5">
        <f t="shared" si="32"/>
        <v>5501098.2345272386</v>
      </c>
      <c r="N59" s="33">
        <f t="shared" si="43"/>
        <v>55.881907321384844</v>
      </c>
      <c r="O59" s="4"/>
      <c r="Q59" s="27" t="s">
        <v>44</v>
      </c>
      <c r="R59" s="29">
        <f t="shared" si="33"/>
        <v>98441.490246380388</v>
      </c>
      <c r="S59" s="29">
        <f t="shared" si="34"/>
        <v>490139.35269731417</v>
      </c>
      <c r="T59" s="35">
        <f t="shared" si="35"/>
        <v>55.881907321384844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472049.13708866283</v>
      </c>
      <c r="X59" s="29">
        <f t="shared" si="36"/>
        <v>4745371.3515474861</v>
      </c>
      <c r="Y59" s="35">
        <f t="shared" si="45"/>
        <v>48.204993033635731</v>
      </c>
      <c r="Z59" s="36">
        <f t="shared" si="46"/>
        <v>7.6769142877491134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9759</v>
      </c>
      <c r="E60" s="49">
        <f t="shared" si="37"/>
        <v>12</v>
      </c>
      <c r="F60" s="3">
        <f t="shared" si="38"/>
        <v>1.2296341838303104E-3</v>
      </c>
      <c r="G60" s="2">
        <v>0.5</v>
      </c>
      <c r="H60" s="3">
        <f t="shared" si="39"/>
        <v>6.1293288384921844E-3</v>
      </c>
      <c r="I60" s="3">
        <f t="shared" si="40"/>
        <v>0.99387067116150785</v>
      </c>
      <c r="J60" s="5">
        <f t="shared" si="47"/>
        <v>97614.250832545265</v>
      </c>
      <c r="K60" s="5">
        <f t="shared" si="41"/>
        <v>598.30984267572944</v>
      </c>
      <c r="L60" s="5">
        <f t="shared" si="42"/>
        <v>486575.479556037</v>
      </c>
      <c r="M60" s="5">
        <f t="shared" si="32"/>
        <v>5010958.8818299249</v>
      </c>
      <c r="N60" s="33">
        <f t="shared" si="43"/>
        <v>51.334296366481325</v>
      </c>
      <c r="O60" s="4"/>
      <c r="Q60" s="27" t="s">
        <v>46</v>
      </c>
      <c r="R60" s="29">
        <f t="shared" si="33"/>
        <v>97614.250832545265</v>
      </c>
      <c r="S60" s="29">
        <f t="shared" si="34"/>
        <v>486575.479556037</v>
      </c>
      <c r="T60" s="35">
        <f t="shared" si="35"/>
        <v>51.334296366481325</v>
      </c>
      <c r="U60" s="42">
        <v>0.95736753435116873</v>
      </c>
      <c r="V60" s="43">
        <f t="shared" si="48"/>
        <v>4.2632465648831275E-2</v>
      </c>
      <c r="W60" s="29">
        <f t="shared" si="44"/>
        <v>465831.56713830063</v>
      </c>
      <c r="X60" s="29">
        <f t="shared" si="36"/>
        <v>4273322.2144588232</v>
      </c>
      <c r="Y60" s="35">
        <f t="shared" si="45"/>
        <v>43.777646993261236</v>
      </c>
      <c r="Z60" s="36">
        <f t="shared" si="46"/>
        <v>7.5566493732200897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9556</v>
      </c>
      <c r="E61" s="49">
        <f t="shared" si="37"/>
        <v>17</v>
      </c>
      <c r="F61" s="3">
        <f t="shared" si="38"/>
        <v>1.7789870238593553E-3</v>
      </c>
      <c r="G61" s="2">
        <v>0.5</v>
      </c>
      <c r="H61" s="3">
        <f t="shared" si="39"/>
        <v>8.8555503464082929E-3</v>
      </c>
      <c r="I61" s="3">
        <f t="shared" si="40"/>
        <v>0.99114444965359172</v>
      </c>
      <c r="J61" s="5">
        <f t="shared" si="47"/>
        <v>97015.940989869545</v>
      </c>
      <c r="K61" s="5">
        <f t="shared" si="41"/>
        <v>859.12954983996576</v>
      </c>
      <c r="L61" s="5">
        <f t="shared" si="42"/>
        <v>482931.88107474777</v>
      </c>
      <c r="M61" s="5">
        <f t="shared" si="32"/>
        <v>4524383.4022738878</v>
      </c>
      <c r="N61" s="33">
        <f t="shared" si="43"/>
        <v>46.635463781630754</v>
      </c>
      <c r="O61" s="4"/>
      <c r="Q61" s="27" t="s">
        <v>48</v>
      </c>
      <c r="R61" s="29">
        <f t="shared" si="33"/>
        <v>97015.940989869545</v>
      </c>
      <c r="S61" s="29">
        <f t="shared" si="34"/>
        <v>482931.88107474777</v>
      </c>
      <c r="T61" s="35">
        <f t="shared" si="35"/>
        <v>46.635463781630754</v>
      </c>
      <c r="U61" s="42">
        <v>0.95681081085376496</v>
      </c>
      <c r="V61" s="43">
        <f t="shared" si="48"/>
        <v>4.3189189146235041E-2</v>
      </c>
      <c r="W61" s="29">
        <f t="shared" si="44"/>
        <v>462074.4447182634</v>
      </c>
      <c r="X61" s="29">
        <f t="shared" si="36"/>
        <v>3807490.6473205225</v>
      </c>
      <c r="Y61" s="35">
        <f t="shared" si="45"/>
        <v>39.246031203450393</v>
      </c>
      <c r="Z61" s="36">
        <f t="shared" si="46"/>
        <v>7.3894325781803616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10648</v>
      </c>
      <c r="E62" s="49">
        <f t="shared" si="37"/>
        <v>30</v>
      </c>
      <c r="F62" s="3">
        <f t="shared" si="38"/>
        <v>2.8174305033809165E-3</v>
      </c>
      <c r="G62" s="2">
        <v>0.5</v>
      </c>
      <c r="H62" s="3">
        <f t="shared" si="39"/>
        <v>1.3988622586962604E-2</v>
      </c>
      <c r="I62" s="3">
        <f t="shared" si="40"/>
        <v>0.98601137741303735</v>
      </c>
      <c r="J62" s="5">
        <f t="shared" si="47"/>
        <v>96156.811440029574</v>
      </c>
      <c r="K62" s="5">
        <f t="shared" si="41"/>
        <v>1345.101344400302</v>
      </c>
      <c r="L62" s="5">
        <f t="shared" si="42"/>
        <v>477421.30383914709</v>
      </c>
      <c r="M62" s="5">
        <f t="shared" si="32"/>
        <v>4041451.5211991402</v>
      </c>
      <c r="N62" s="33">
        <f t="shared" si="43"/>
        <v>42.029799664474993</v>
      </c>
      <c r="O62" s="4"/>
      <c r="Q62" s="27" t="s">
        <v>50</v>
      </c>
      <c r="R62" s="29">
        <f t="shared" si="33"/>
        <v>96156.811440029574</v>
      </c>
      <c r="S62" s="29">
        <f t="shared" si="34"/>
        <v>477421.30383914709</v>
      </c>
      <c r="T62" s="35">
        <f t="shared" si="35"/>
        <v>42.029799664474993</v>
      </c>
      <c r="U62" s="42">
        <v>0.94800928093814252</v>
      </c>
      <c r="V62" s="43">
        <f t="shared" si="48"/>
        <v>5.1990719061857482E-2</v>
      </c>
      <c r="W62" s="29">
        <f t="shared" si="44"/>
        <v>452599.8269571003</v>
      </c>
      <c r="X62" s="29">
        <f t="shared" si="36"/>
        <v>3345416.2026022589</v>
      </c>
      <c r="Y62" s="35">
        <f t="shared" si="45"/>
        <v>34.791255580356939</v>
      </c>
      <c r="Z62" s="36">
        <f t="shared" si="46"/>
        <v>7.2385440841180539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11166</v>
      </c>
      <c r="E63" s="49">
        <f t="shared" si="37"/>
        <v>50</v>
      </c>
      <c r="F63" s="3">
        <f t="shared" si="38"/>
        <v>4.4778792763747093E-3</v>
      </c>
      <c r="G63" s="2">
        <v>0.5</v>
      </c>
      <c r="H63" s="3">
        <f t="shared" si="39"/>
        <v>2.2141528651138075E-2</v>
      </c>
      <c r="I63" s="3">
        <f t="shared" si="40"/>
        <v>0.97785847134886195</v>
      </c>
      <c r="J63" s="5">
        <f t="shared" si="47"/>
        <v>94811.710095629271</v>
      </c>
      <c r="K63" s="5">
        <f t="shared" si="41"/>
        <v>2099.2761955457727</v>
      </c>
      <c r="L63" s="5">
        <f t="shared" si="42"/>
        <v>468810.35998928192</v>
      </c>
      <c r="M63" s="5">
        <f t="shared" si="32"/>
        <v>3564030.2173599931</v>
      </c>
      <c r="N63" s="33">
        <f t="shared" si="43"/>
        <v>37.590612106513326</v>
      </c>
      <c r="O63" s="4"/>
      <c r="Q63" s="27" t="s">
        <v>52</v>
      </c>
      <c r="R63" s="29">
        <f t="shared" si="33"/>
        <v>94811.710095629271</v>
      </c>
      <c r="S63" s="29">
        <f t="shared" si="34"/>
        <v>468810.35998928192</v>
      </c>
      <c r="T63" s="35">
        <f t="shared" si="35"/>
        <v>37.590612106513326</v>
      </c>
      <c r="U63" s="42">
        <v>0.94216194080535964</v>
      </c>
      <c r="V63" s="43">
        <f t="shared" si="48"/>
        <v>5.7838059194640357E-2</v>
      </c>
      <c r="W63" s="29">
        <f t="shared" si="44"/>
        <v>441695.27863716119</v>
      </c>
      <c r="X63" s="29">
        <f t="shared" si="36"/>
        <v>2892816.3756451583</v>
      </c>
      <c r="Y63" s="35">
        <f t="shared" si="45"/>
        <v>30.511171802801545</v>
      </c>
      <c r="Z63" s="36">
        <f t="shared" si="46"/>
        <v>7.079440303711781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11046</v>
      </c>
      <c r="E64" s="49">
        <f t="shared" si="37"/>
        <v>45</v>
      </c>
      <c r="F64" s="3">
        <f t="shared" si="38"/>
        <v>4.0738728951656708E-3</v>
      </c>
      <c r="G64" s="2">
        <v>0.5</v>
      </c>
      <c r="H64" s="3">
        <f t="shared" si="39"/>
        <v>2.0164000537706683E-2</v>
      </c>
      <c r="I64" s="3">
        <f t="shared" si="40"/>
        <v>0.97983599946229327</v>
      </c>
      <c r="J64" s="5">
        <f t="shared" si="47"/>
        <v>92712.433900083503</v>
      </c>
      <c r="K64" s="5">
        <f t="shared" si="41"/>
        <v>1869.4535670133789</v>
      </c>
      <c r="L64" s="5">
        <f t="shared" si="42"/>
        <v>458888.5355828841</v>
      </c>
      <c r="M64" s="5">
        <f t="shared" si="32"/>
        <v>3095219.8573707114</v>
      </c>
      <c r="N64" s="33">
        <f t="shared" si="43"/>
        <v>33.385164504541429</v>
      </c>
      <c r="O64" s="4"/>
      <c r="Q64" s="27" t="s">
        <v>54</v>
      </c>
      <c r="R64" s="29">
        <f t="shared" si="33"/>
        <v>92712.433900083503</v>
      </c>
      <c r="S64" s="29">
        <f t="shared" si="34"/>
        <v>458888.5355828841</v>
      </c>
      <c r="T64" s="35">
        <f t="shared" si="35"/>
        <v>33.385164504541429</v>
      </c>
      <c r="U64" s="42">
        <v>0.92489605986448908</v>
      </c>
      <c r="V64" s="43">
        <f t="shared" si="48"/>
        <v>7.5103940135510916E-2</v>
      </c>
      <c r="W64" s="29">
        <f t="shared" si="44"/>
        <v>424424.19847759488</v>
      </c>
      <c r="X64" s="29">
        <f t="shared" si="36"/>
        <v>2451121.0970079973</v>
      </c>
      <c r="Y64" s="35">
        <f t="shared" si="45"/>
        <v>26.437889654041211</v>
      </c>
      <c r="Z64" s="36">
        <f t="shared" si="46"/>
        <v>6.947274850500218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9273</v>
      </c>
      <c r="E65" s="49">
        <f t="shared" si="37"/>
        <v>71</v>
      </c>
      <c r="F65" s="3">
        <f t="shared" si="38"/>
        <v>7.6566375498759841E-3</v>
      </c>
      <c r="G65" s="2">
        <v>0.5</v>
      </c>
      <c r="H65" s="3">
        <f t="shared" si="39"/>
        <v>3.756415004497117E-2</v>
      </c>
      <c r="I65" s="3">
        <f t="shared" si="40"/>
        <v>0.96243584995502884</v>
      </c>
      <c r="J65" s="5">
        <f t="shared" si="47"/>
        <v>90842.980333070125</v>
      </c>
      <c r="K65" s="5">
        <f t="shared" si="41"/>
        <v>3412.4393437638114</v>
      </c>
      <c r="L65" s="5">
        <f t="shared" si="42"/>
        <v>445683.80330594111</v>
      </c>
      <c r="M65" s="5">
        <f t="shared" si="32"/>
        <v>2636331.3217878272</v>
      </c>
      <c r="N65" s="33">
        <f t="shared" si="43"/>
        <v>29.020748902357482</v>
      </c>
      <c r="O65" s="4"/>
      <c r="Q65" s="27" t="s">
        <v>56</v>
      </c>
      <c r="R65" s="29">
        <f t="shared" si="33"/>
        <v>90842.980333070125</v>
      </c>
      <c r="S65" s="29">
        <f t="shared" si="34"/>
        <v>445683.80330594111</v>
      </c>
      <c r="T65" s="35">
        <f t="shared" si="35"/>
        <v>29.020748902357482</v>
      </c>
      <c r="U65" s="42">
        <v>0.89970667843387275</v>
      </c>
      <c r="V65" s="43">
        <f t="shared" si="48"/>
        <v>0.10029332156612725</v>
      </c>
      <c r="W65" s="29">
        <f t="shared" si="44"/>
        <v>400984.69430416374</v>
      </c>
      <c r="X65" s="29">
        <f t="shared" si="36"/>
        <v>2026696.8985304022</v>
      </c>
      <c r="Y65" s="35">
        <f t="shared" si="45"/>
        <v>22.309890000302108</v>
      </c>
      <c r="Z65" s="36">
        <f t="shared" si="46"/>
        <v>6.7108589020553744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7201</v>
      </c>
      <c r="E66" s="49">
        <f t="shared" si="37"/>
        <v>79</v>
      </c>
      <c r="F66" s="3">
        <f t="shared" si="38"/>
        <v>1.0970698514095264E-2</v>
      </c>
      <c r="G66" s="2">
        <v>0.5</v>
      </c>
      <c r="H66" s="3">
        <f t="shared" si="39"/>
        <v>5.3389200513617618E-2</v>
      </c>
      <c r="I66" s="3">
        <f t="shared" si="40"/>
        <v>0.94661079948638238</v>
      </c>
      <c r="J66" s="5">
        <f t="shared" si="47"/>
        <v>87430.540989306319</v>
      </c>
      <c r="K66" s="5">
        <f t="shared" si="41"/>
        <v>4667.8466838921395</v>
      </c>
      <c r="L66" s="5">
        <f t="shared" si="42"/>
        <v>425483.08823680121</v>
      </c>
      <c r="M66" s="5">
        <f t="shared" si="32"/>
        <v>2190647.518481886</v>
      </c>
      <c r="N66" s="33">
        <f t="shared" si="43"/>
        <v>25.055861415175567</v>
      </c>
      <c r="O66" s="4"/>
      <c r="Q66" s="27" t="s">
        <v>58</v>
      </c>
      <c r="R66" s="29">
        <f t="shared" si="33"/>
        <v>87430.540989306319</v>
      </c>
      <c r="S66" s="29">
        <f t="shared" si="34"/>
        <v>425483.08823680121</v>
      </c>
      <c r="T66" s="35">
        <f t="shared" si="35"/>
        <v>25.055861415175567</v>
      </c>
      <c r="U66" s="42">
        <v>0.86438699185239576</v>
      </c>
      <c r="V66" s="43">
        <f t="shared" si="48"/>
        <v>0.13561300814760424</v>
      </c>
      <c r="W66" s="29">
        <f t="shared" si="44"/>
        <v>367782.0467250761</v>
      </c>
      <c r="X66" s="29">
        <f t="shared" si="36"/>
        <v>1625712.2042262384</v>
      </c>
      <c r="Y66" s="35">
        <f t="shared" si="45"/>
        <v>18.594328547333138</v>
      </c>
      <c r="Z66" s="36">
        <f t="shared" si="46"/>
        <v>6.4615328678424291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5593</v>
      </c>
      <c r="E67" s="49">
        <f t="shared" si="37"/>
        <v>80</v>
      </c>
      <c r="F67" s="3">
        <f t="shared" si="38"/>
        <v>1.4303593777936706E-2</v>
      </c>
      <c r="G67" s="2">
        <v>0.5</v>
      </c>
      <c r="H67" s="3">
        <f t="shared" si="39"/>
        <v>6.9048852062834454E-2</v>
      </c>
      <c r="I67" s="3">
        <f t="shared" si="40"/>
        <v>0.93095114793716549</v>
      </c>
      <c r="J67" s="5">
        <f t="shared" si="47"/>
        <v>82762.694305414174</v>
      </c>
      <c r="K67" s="5">
        <f t="shared" si="41"/>
        <v>5714.6690354161346</v>
      </c>
      <c r="L67" s="5">
        <f t="shared" si="42"/>
        <v>399526.7989385305</v>
      </c>
      <c r="M67" s="5">
        <f t="shared" si="32"/>
        <v>1765164.4302450847</v>
      </c>
      <c r="N67" s="33">
        <f t="shared" si="43"/>
        <v>21.328020372695999</v>
      </c>
      <c r="O67" s="4"/>
      <c r="Q67" s="27" t="s">
        <v>60</v>
      </c>
      <c r="R67" s="29">
        <f t="shared" si="33"/>
        <v>82762.694305414174</v>
      </c>
      <c r="S67" s="29">
        <f t="shared" si="34"/>
        <v>399526.7989385305</v>
      </c>
      <c r="T67" s="35">
        <f t="shared" si="35"/>
        <v>21.328020372695999</v>
      </c>
      <c r="U67" s="42">
        <v>0.82345390469096191</v>
      </c>
      <c r="V67" s="43">
        <f t="shared" si="48"/>
        <v>0.17654609530903809</v>
      </c>
      <c r="W67" s="29">
        <f t="shared" si="44"/>
        <v>328991.90261461382</v>
      </c>
      <c r="X67" s="29">
        <f t="shared" si="36"/>
        <v>1257930.1575011623</v>
      </c>
      <c r="Y67" s="35">
        <f t="shared" si="45"/>
        <v>15.199241253059</v>
      </c>
      <c r="Z67" s="36">
        <f t="shared" si="46"/>
        <v>6.1287791196369987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4010</v>
      </c>
      <c r="E68" s="49">
        <f t="shared" si="37"/>
        <v>77</v>
      </c>
      <c r="F68" s="3">
        <f t="shared" si="38"/>
        <v>1.9201995012468828E-2</v>
      </c>
      <c r="G68" s="2">
        <v>0.5</v>
      </c>
      <c r="H68" s="3">
        <f t="shared" si="39"/>
        <v>9.1612135633551459E-2</v>
      </c>
      <c r="I68" s="3">
        <f t="shared" si="40"/>
        <v>0.90838786436644858</v>
      </c>
      <c r="J68" s="5">
        <f t="shared" si="47"/>
        <v>77048.025269998034</v>
      </c>
      <c r="K68" s="5">
        <f t="shared" si="41"/>
        <v>7058.5341413323604</v>
      </c>
      <c r="L68" s="5">
        <f t="shared" si="42"/>
        <v>367593.7909966592</v>
      </c>
      <c r="M68" s="5">
        <f t="shared" si="32"/>
        <v>1365637.6313065542</v>
      </c>
      <c r="N68" s="33">
        <f t="shared" si="43"/>
        <v>17.724498798262179</v>
      </c>
      <c r="O68" s="4"/>
      <c r="Q68" s="27" t="s">
        <v>62</v>
      </c>
      <c r="R68" s="29">
        <f t="shared" si="33"/>
        <v>77048.025269998034</v>
      </c>
      <c r="S68" s="29">
        <f t="shared" si="34"/>
        <v>367593.7909966592</v>
      </c>
      <c r="T68" s="35">
        <f t="shared" si="35"/>
        <v>17.724498798262179</v>
      </c>
      <c r="U68" s="42">
        <v>0.7557222850963411</v>
      </c>
      <c r="V68" s="43">
        <f t="shared" si="48"/>
        <v>0.2442777149036589</v>
      </c>
      <c r="W68" s="29">
        <f t="shared" si="44"/>
        <v>277798.81971922208</v>
      </c>
      <c r="X68" s="29">
        <f t="shared" si="36"/>
        <v>928938.2548865485</v>
      </c>
      <c r="Y68" s="35">
        <f t="shared" si="45"/>
        <v>12.056613412625262</v>
      </c>
      <c r="Z68" s="36">
        <f t="shared" si="46"/>
        <v>5.6678853856369162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2723</v>
      </c>
      <c r="E69" s="49">
        <f t="shared" si="37"/>
        <v>82</v>
      </c>
      <c r="F69" s="3">
        <f t="shared" si="38"/>
        <v>3.0113845023870732E-2</v>
      </c>
      <c r="G69" s="2">
        <v>0.5</v>
      </c>
      <c r="H69" s="3">
        <f t="shared" si="39"/>
        <v>0.1400273224043716</v>
      </c>
      <c r="I69" s="3">
        <f t="shared" si="40"/>
        <v>0.85997267759562845</v>
      </c>
      <c r="J69" s="5">
        <f t="shared" si="47"/>
        <v>69989.491128665672</v>
      </c>
      <c r="K69" s="5">
        <f t="shared" si="41"/>
        <v>9800.4410391915735</v>
      </c>
      <c r="L69" s="5">
        <f t="shared" si="42"/>
        <v>325446.35304534942</v>
      </c>
      <c r="M69" s="5">
        <f t="shared" si="32"/>
        <v>998043.84030989488</v>
      </c>
      <c r="N69" s="33">
        <f t="shared" si="43"/>
        <v>14.259909940981482</v>
      </c>
      <c r="O69" s="4"/>
      <c r="Q69" s="27" t="s">
        <v>64</v>
      </c>
      <c r="R69" s="29">
        <f t="shared" si="33"/>
        <v>69989.491128665672</v>
      </c>
      <c r="S69" s="29">
        <f t="shared" si="34"/>
        <v>325446.35304534942</v>
      </c>
      <c r="T69" s="35">
        <f t="shared" si="35"/>
        <v>14.259909940981482</v>
      </c>
      <c r="U69" s="42">
        <v>0.69850988448397933</v>
      </c>
      <c r="V69" s="43">
        <f t="shared" si="48"/>
        <v>0.30149011551602067</v>
      </c>
      <c r="W69" s="29">
        <f t="shared" si="44"/>
        <v>227327.49447143936</v>
      </c>
      <c r="X69" s="29">
        <f t="shared" si="36"/>
        <v>651139.43516732636</v>
      </c>
      <c r="Y69" s="35">
        <f t="shared" si="45"/>
        <v>9.3033886183041332</v>
      </c>
      <c r="Z69" s="36">
        <f t="shared" si="46"/>
        <v>4.9565213226773484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1690</v>
      </c>
      <c r="E70" s="49">
        <f t="shared" si="37"/>
        <v>87</v>
      </c>
      <c r="F70" s="3">
        <f t="shared" si="38"/>
        <v>5.1479289940828406E-2</v>
      </c>
      <c r="G70" s="2">
        <v>0.5</v>
      </c>
      <c r="H70" s="3">
        <f t="shared" si="39"/>
        <v>0.22804718217562259</v>
      </c>
      <c r="I70" s="3">
        <f t="shared" si="40"/>
        <v>0.77195281782437741</v>
      </c>
      <c r="J70" s="5">
        <f t="shared" si="47"/>
        <v>60189.050089474098</v>
      </c>
      <c r="K70" s="5">
        <f t="shared" si="41"/>
        <v>13725.943270731972</v>
      </c>
      <c r="L70" s="5">
        <f t="shared" si="42"/>
        <v>266630.39227054053</v>
      </c>
      <c r="M70" s="5">
        <f t="shared" si="32"/>
        <v>672597.48726454552</v>
      </c>
      <c r="N70" s="33">
        <f t="shared" si="43"/>
        <v>11.174748334866475</v>
      </c>
      <c r="O70" s="4"/>
      <c r="Q70" s="27" t="s">
        <v>66</v>
      </c>
      <c r="R70" s="29">
        <f t="shared" si="33"/>
        <v>60189.050089474098</v>
      </c>
      <c r="S70" s="29">
        <f t="shared" si="34"/>
        <v>266630.39227054053</v>
      </c>
      <c r="T70" s="35">
        <f t="shared" si="35"/>
        <v>11.174748334866475</v>
      </c>
      <c r="U70" s="42">
        <v>0.67065690345363116</v>
      </c>
      <c r="V70" s="43">
        <f t="shared" si="48"/>
        <v>0.32934309654636884</v>
      </c>
      <c r="W70" s="29">
        <f t="shared" si="44"/>
        <v>178817.51324678771</v>
      </c>
      <c r="X70" s="29">
        <f t="shared" si="36"/>
        <v>423811.94069588697</v>
      </c>
      <c r="Y70" s="35">
        <f t="shared" si="45"/>
        <v>7.0413462260306297</v>
      </c>
      <c r="Z70" s="36">
        <f t="shared" si="46"/>
        <v>4.1334021088358455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974</v>
      </c>
      <c r="E71" s="49">
        <f t="shared" si="49"/>
        <v>90</v>
      </c>
      <c r="F71" s="3">
        <f t="shared" si="38"/>
        <v>9.2402464065708415E-2</v>
      </c>
      <c r="G71" s="2">
        <v>0.5</v>
      </c>
      <c r="H71" s="3">
        <f t="shared" si="39"/>
        <v>0.37531276063386154</v>
      </c>
      <c r="I71" s="3">
        <f t="shared" si="40"/>
        <v>0.62468723936613846</v>
      </c>
      <c r="J71" s="5">
        <f t="shared" si="47"/>
        <v>46463.106818742126</v>
      </c>
      <c r="K71" s="5">
        <f t="shared" si="41"/>
        <v>17438.196887768103</v>
      </c>
      <c r="L71" s="5">
        <f t="shared" si="42"/>
        <v>188720.04187429036</v>
      </c>
      <c r="M71" s="5">
        <f>L71+M72</f>
        <v>405967.09499400499</v>
      </c>
      <c r="N71" s="33">
        <f t="shared" si="43"/>
        <v>8.7374074354891693</v>
      </c>
      <c r="O71" s="4"/>
      <c r="Q71" s="27" t="s">
        <v>68</v>
      </c>
      <c r="R71" s="29">
        <f t="shared" si="33"/>
        <v>46463.106818742126</v>
      </c>
      <c r="S71" s="29">
        <f t="shared" si="34"/>
        <v>188720.04187429036</v>
      </c>
      <c r="T71" s="35">
        <f t="shared" si="35"/>
        <v>8.7374074354891693</v>
      </c>
      <c r="U71" s="42">
        <v>0.63527807449444496</v>
      </c>
      <c r="V71" s="43">
        <f t="shared" si="48"/>
        <v>0.36472192550555504</v>
      </c>
      <c r="W71" s="29">
        <f t="shared" si="44"/>
        <v>119889.7048204102</v>
      </c>
      <c r="X71" s="29">
        <f>X72+W71</f>
        <v>244994.42744909922</v>
      </c>
      <c r="Y71" s="35">
        <f t="shared" si="45"/>
        <v>5.272880877399146</v>
      </c>
      <c r="Z71" s="36">
        <f t="shared" si="46"/>
        <v>3.4645265580900233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741</v>
      </c>
      <c r="E72" s="50">
        <f t="shared" si="49"/>
        <v>99</v>
      </c>
      <c r="F72" s="17">
        <f t="shared" si="38"/>
        <v>0.13360323886639677</v>
      </c>
      <c r="G72" s="12"/>
      <c r="H72" s="17">
        <v>1</v>
      </c>
      <c r="I72" s="17">
        <f t="shared" si="40"/>
        <v>0</v>
      </c>
      <c r="J72" s="21">
        <f t="shared" si="47"/>
        <v>29024.909930974023</v>
      </c>
      <c r="K72" s="21">
        <f t="shared" si="41"/>
        <v>29024.909930974023</v>
      </c>
      <c r="L72" s="21">
        <f>K72/F72</f>
        <v>217247.05311971463</v>
      </c>
      <c r="M72" s="21">
        <f>L72</f>
        <v>217247.05311971463</v>
      </c>
      <c r="N72" s="34">
        <f t="shared" si="43"/>
        <v>7.4848484848484844</v>
      </c>
      <c r="O72" s="4"/>
      <c r="Q72" s="30" t="s">
        <v>69</v>
      </c>
      <c r="R72" s="31">
        <f t="shared" si="33"/>
        <v>29024.909930974023</v>
      </c>
      <c r="S72" s="31">
        <f t="shared" si="34"/>
        <v>217247.05311971463</v>
      </c>
      <c r="T72" s="38">
        <f t="shared" si="35"/>
        <v>7.4848484848484844</v>
      </c>
      <c r="U72" s="44">
        <v>0.57586384179742911</v>
      </c>
      <c r="V72" s="45">
        <f t="shared" si="48"/>
        <v>0.42413615820257089</v>
      </c>
      <c r="W72" s="31">
        <f t="shared" si="44"/>
        <v>125104.72262868902</v>
      </c>
      <c r="X72" s="31">
        <f>W72</f>
        <v>125104.72262868902</v>
      </c>
      <c r="Y72" s="38">
        <f t="shared" si="45"/>
        <v>4.3102536037565145</v>
      </c>
      <c r="Z72" s="37">
        <f t="shared" si="46"/>
        <v>3.17459488109197</v>
      </c>
    </row>
    <row r="73" spans="1:26" s="2" customFormat="1" ht="13.2" x14ac:dyDescent="0.25">
      <c r="B73" s="2" t="s">
        <v>70</v>
      </c>
      <c r="D73" s="25">
        <f>SUM(D54:D72)</f>
        <v>127004</v>
      </c>
      <c r="E73" s="25">
        <f>SUM(E54:E72)</f>
        <v>860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70.988565364184737</v>
      </c>
      <c r="F78" s="55">
        <f>$Y$4</f>
        <v>64.552037491211209</v>
      </c>
      <c r="G78" s="55">
        <f>E78-F78</f>
        <v>6.436527872973528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78.970953636696308</v>
      </c>
      <c r="F79" s="55">
        <f>$Y$29</f>
        <v>69.949861745929212</v>
      </c>
      <c r="G79" s="55">
        <f t="shared" ref="G79:G80" si="50">E79-F79</f>
        <v>9.0210918907670958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74.835698888913129</v>
      </c>
      <c r="F80" s="55">
        <f>$Y$54</f>
        <v>66.519319156111948</v>
      </c>
      <c r="G80" s="55">
        <f t="shared" si="50"/>
        <v>8.316379732801181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8B377-CBD6-DC40-9E8D-16491646C2AD}">
  <dimension ref="A1:Z80"/>
  <sheetViews>
    <sheetView workbookViewId="0">
      <selection activeCell="D4" sqref="D4:E2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117" t="s">
        <v>87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Q1" s="105" t="s">
        <v>90</v>
      </c>
      <c r="R1" s="106"/>
      <c r="S1" s="106"/>
      <c r="T1" s="106"/>
      <c r="U1" s="106"/>
      <c r="V1" s="106"/>
      <c r="W1" s="106"/>
      <c r="X1" s="106"/>
      <c r="Y1" s="106"/>
      <c r="Z1" s="107"/>
    </row>
    <row r="2" spans="1:26" s="9" customFormat="1" ht="35.549999999999997" customHeight="1" x14ac:dyDescent="0.25">
      <c r="A2" s="7"/>
      <c r="B2" s="11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114" t="s">
        <v>14</v>
      </c>
      <c r="S2" s="114"/>
      <c r="T2" s="114"/>
      <c r="U2" s="109" t="s">
        <v>15</v>
      </c>
      <c r="V2" s="109" t="s">
        <v>16</v>
      </c>
      <c r="W2" s="115" t="s">
        <v>17</v>
      </c>
      <c r="X2" s="115" t="s">
        <v>18</v>
      </c>
      <c r="Y2" s="116" t="s">
        <v>19</v>
      </c>
      <c r="Z2" s="116" t="s">
        <v>20</v>
      </c>
    </row>
    <row r="3" spans="1:26" s="10" customFormat="1" ht="23.25" customHeight="1" thickBot="1" x14ac:dyDescent="0.35">
      <c r="B3" s="11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109"/>
      <c r="V3" s="109"/>
      <c r="W3" s="115"/>
      <c r="X3" s="115"/>
      <c r="Y3" s="116"/>
      <c r="Z3" s="116"/>
    </row>
    <row r="4" spans="1:26" s="2" customFormat="1" x14ac:dyDescent="0.25">
      <c r="A4" s="2">
        <v>1</v>
      </c>
      <c r="B4" s="1">
        <v>0</v>
      </c>
      <c r="C4" s="1">
        <v>1</v>
      </c>
      <c r="D4">
        <v>643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7201767.2322572749</v>
      </c>
      <c r="N4" s="32">
        <f>M4/J4</f>
        <v>72.01767232257275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72.01767232257275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6542528.3515530573</v>
      </c>
      <c r="Y4" s="40">
        <f>X4/R4</f>
        <v>65.42528351553058</v>
      </c>
      <c r="Z4" s="36">
        <f>T4-Y4</f>
        <v>6.5923888070421697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2968</v>
      </c>
      <c r="E5" s="51">
        <v>3</v>
      </c>
      <c r="F5" s="3">
        <f t="shared" ref="F5:F22" si="5">E5/D5</f>
        <v>1.0107816711590297E-3</v>
      </c>
      <c r="G5" s="2">
        <v>0.4</v>
      </c>
      <c r="H5" s="3">
        <f t="shared" ref="H5:H21" si="6">C5*F5/(1+(1-G5)*C5*F5)</f>
        <v>4.0333422963162143E-3</v>
      </c>
      <c r="I5" s="3">
        <f t="shared" ref="I5:I22" si="7">1-H5</f>
        <v>0.99596665770368376</v>
      </c>
      <c r="J5" s="5">
        <f>I4*J4</f>
        <v>100000</v>
      </c>
      <c r="K5" s="5">
        <f t="shared" ref="K5:K22" si="8">J5*H5</f>
        <v>403.33422963162144</v>
      </c>
      <c r="L5" s="5">
        <f t="shared" ref="L5:L21" si="9">C5*(J6+G5*K5)</f>
        <v>399031.99784888409</v>
      </c>
      <c r="M5" s="5">
        <f t="shared" si="0"/>
        <v>7101767.2322572749</v>
      </c>
      <c r="N5" s="33">
        <f t="shared" ref="N5:N22" si="10">M5/J5</f>
        <v>71.01767232257275</v>
      </c>
      <c r="O5" s="4"/>
      <c r="Q5" s="27" t="s">
        <v>36</v>
      </c>
      <c r="R5" s="29">
        <f t="shared" si="1"/>
        <v>100000</v>
      </c>
      <c r="S5" s="29">
        <f t="shared" si="2"/>
        <v>399031.99784888409</v>
      </c>
      <c r="T5" s="35">
        <f t="shared" si="3"/>
        <v>71.01767232257275</v>
      </c>
      <c r="U5" s="42">
        <v>0.96680194174873568</v>
      </c>
      <c r="V5" s="43">
        <f>1-U5</f>
        <v>3.3198058251264317E-2</v>
      </c>
      <c r="W5" s="29">
        <f t="shared" ref="W5:W22" si="11">S5*U5</f>
        <v>385784.91034017847</v>
      </c>
      <c r="X5" s="29">
        <f t="shared" si="4"/>
        <v>6445848.1573781837</v>
      </c>
      <c r="Y5" s="35">
        <f t="shared" ref="Y5:Y22" si="12">X5/R5</f>
        <v>64.458481573781839</v>
      </c>
      <c r="Z5" s="36">
        <f t="shared" ref="Z5:Z22" si="13">T5-Y5</f>
        <v>6.5591907487909111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4270</v>
      </c>
      <c r="E6" s="51">
        <v>3</v>
      </c>
      <c r="F6" s="3">
        <f t="shared" si="5"/>
        <v>7.0257611241217799E-4</v>
      </c>
      <c r="G6" s="2">
        <v>0.5</v>
      </c>
      <c r="H6" s="3">
        <f t="shared" si="6"/>
        <v>3.5067212156633548E-3</v>
      </c>
      <c r="I6" s="3">
        <f t="shared" si="7"/>
        <v>0.99649327878433669</v>
      </c>
      <c r="J6" s="5">
        <f t="shared" ref="J6:J22" si="14">I5*J5</f>
        <v>99596.665770368374</v>
      </c>
      <c r="K6" s="5">
        <f t="shared" si="8"/>
        <v>349.25774086628303</v>
      </c>
      <c r="L6" s="5">
        <f t="shared" si="9"/>
        <v>497110.18449967616</v>
      </c>
      <c r="M6" s="5">
        <f t="shared" si="0"/>
        <v>6702735.2344083907</v>
      </c>
      <c r="N6" s="33">
        <f t="shared" si="10"/>
        <v>67.2987914059525</v>
      </c>
      <c r="O6" s="4"/>
      <c r="Q6" s="27" t="s">
        <v>38</v>
      </c>
      <c r="R6" s="29">
        <f t="shared" si="1"/>
        <v>99596.665770368374</v>
      </c>
      <c r="S6" s="29">
        <f t="shared" si="2"/>
        <v>497110.18449967616</v>
      </c>
      <c r="T6" s="35">
        <f t="shared" si="3"/>
        <v>67.2987914059525</v>
      </c>
      <c r="U6" s="42">
        <v>0.96680194174873568</v>
      </c>
      <c r="V6" s="43">
        <f>1-U6</f>
        <v>3.3198058251264317E-2</v>
      </c>
      <c r="W6" s="29">
        <f t="shared" si="11"/>
        <v>480607.09163735918</v>
      </c>
      <c r="X6" s="29">
        <f t="shared" si="4"/>
        <v>6060063.2470380049</v>
      </c>
      <c r="Y6" s="35">
        <f t="shared" si="12"/>
        <v>60.846045398850812</v>
      </c>
      <c r="Z6" s="36">
        <f t="shared" si="13"/>
        <v>6.4527460071016876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4427</v>
      </c>
      <c r="E7" s="51">
        <v>2</v>
      </c>
      <c r="F7" s="3">
        <f t="shared" si="5"/>
        <v>4.5177320984865596E-4</v>
      </c>
      <c r="G7" s="2">
        <v>0.5</v>
      </c>
      <c r="H7" s="3">
        <f t="shared" si="6"/>
        <v>2.2563176895306855E-3</v>
      </c>
      <c r="I7" s="3">
        <f t="shared" si="7"/>
        <v>0.99774368231046928</v>
      </c>
      <c r="J7" s="5">
        <f t="shared" si="14"/>
        <v>99247.408029502098</v>
      </c>
      <c r="K7" s="5">
        <f t="shared" si="8"/>
        <v>223.93368237703538</v>
      </c>
      <c r="L7" s="5">
        <f t="shared" si="9"/>
        <v>495677.2059415679</v>
      </c>
      <c r="M7" s="5">
        <f t="shared" si="0"/>
        <v>6205625.0499087144</v>
      </c>
      <c r="N7" s="33">
        <f t="shared" si="10"/>
        <v>62.52682234345145</v>
      </c>
      <c r="O7" s="4"/>
      <c r="Q7" s="27" t="s">
        <v>40</v>
      </c>
      <c r="R7" s="29">
        <f t="shared" si="1"/>
        <v>99247.408029502098</v>
      </c>
      <c r="S7" s="29">
        <f t="shared" si="2"/>
        <v>495677.2059415679</v>
      </c>
      <c r="T7" s="35">
        <f t="shared" si="3"/>
        <v>62.52682234345145</v>
      </c>
      <c r="U7" s="42">
        <v>0.96680194174873568</v>
      </c>
      <c r="V7" s="43">
        <f>1-U7</f>
        <v>3.3198058251264317E-2</v>
      </c>
      <c r="W7" s="29">
        <f t="shared" si="11"/>
        <v>479221.68518489576</v>
      </c>
      <c r="X7" s="29">
        <f t="shared" si="4"/>
        <v>5579456.1554006459</v>
      </c>
      <c r="Y7" s="35">
        <f t="shared" si="12"/>
        <v>56.217651082052512</v>
      </c>
      <c r="Z7" s="36">
        <f t="shared" si="13"/>
        <v>6.3091712613989372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4569</v>
      </c>
      <c r="E8" s="51">
        <v>6</v>
      </c>
      <c r="F8" s="3">
        <f t="shared" si="5"/>
        <v>1.3131976362442547E-3</v>
      </c>
      <c r="G8" s="2">
        <v>0.5</v>
      </c>
      <c r="H8" s="3">
        <f t="shared" si="6"/>
        <v>6.5445026178010462E-3</v>
      </c>
      <c r="I8" s="3">
        <f t="shared" si="7"/>
        <v>0.99345549738219896</v>
      </c>
      <c r="J8" s="5">
        <f t="shared" si="14"/>
        <v>99023.474347125055</v>
      </c>
      <c r="K8" s="5">
        <f t="shared" si="8"/>
        <v>648.05938708851465</v>
      </c>
      <c r="L8" s="5">
        <f t="shared" si="9"/>
        <v>493497.22326790396</v>
      </c>
      <c r="M8" s="5">
        <f t="shared" si="0"/>
        <v>5709947.8439671462</v>
      </c>
      <c r="N8" s="33">
        <f t="shared" si="10"/>
        <v>57.662568210352063</v>
      </c>
      <c r="O8" s="4"/>
      <c r="Q8" s="27" t="s">
        <v>42</v>
      </c>
      <c r="R8" s="29">
        <f t="shared" si="1"/>
        <v>99023.474347125055</v>
      </c>
      <c r="S8" s="29">
        <f t="shared" si="2"/>
        <v>493497.22326790396</v>
      </c>
      <c r="T8" s="35">
        <f t="shared" si="3"/>
        <v>57.662568210352063</v>
      </c>
      <c r="U8" s="42">
        <v>0.96680194174873568</v>
      </c>
      <c r="V8" s="43">
        <f>1-U8</f>
        <v>3.3198058251264317E-2</v>
      </c>
      <c r="W8" s="29">
        <f t="shared" si="11"/>
        <v>477114.07370301889</v>
      </c>
      <c r="X8" s="29">
        <f t="shared" si="4"/>
        <v>5100234.4702157499</v>
      </c>
      <c r="Y8" s="35">
        <f t="shared" si="12"/>
        <v>51.505307239947648</v>
      </c>
      <c r="Z8" s="36">
        <f t="shared" si="13"/>
        <v>6.1572609704044154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4508</v>
      </c>
      <c r="E9" s="51">
        <v>7</v>
      </c>
      <c r="F9" s="3">
        <f t="shared" si="5"/>
        <v>1.5527950310559005E-3</v>
      </c>
      <c r="G9" s="2">
        <v>0.5</v>
      </c>
      <c r="H9" s="3">
        <f t="shared" si="6"/>
        <v>7.7339520494972922E-3</v>
      </c>
      <c r="I9" s="3">
        <f t="shared" si="7"/>
        <v>0.99226604795050266</v>
      </c>
      <c r="J9" s="5">
        <f t="shared" si="14"/>
        <v>98375.414960036534</v>
      </c>
      <c r="K9" s="5">
        <f t="shared" si="8"/>
        <v>760.83074215032116</v>
      </c>
      <c r="L9" s="5">
        <f t="shared" si="9"/>
        <v>489974.99794480682</v>
      </c>
      <c r="M9" s="5">
        <f t="shared" si="0"/>
        <v>5216450.6206992427</v>
      </c>
      <c r="N9" s="33">
        <f t="shared" si="10"/>
        <v>53.025957987758872</v>
      </c>
      <c r="O9" s="4"/>
      <c r="Q9" s="27" t="s">
        <v>44</v>
      </c>
      <c r="R9" s="29">
        <f t="shared" si="1"/>
        <v>98375.414960036534</v>
      </c>
      <c r="S9" s="29">
        <f t="shared" si="2"/>
        <v>489974.99794480682</v>
      </c>
      <c r="T9" s="35">
        <f t="shared" si="3"/>
        <v>53.025957987758872</v>
      </c>
      <c r="U9" s="42">
        <v>0.9555940589531835</v>
      </c>
      <c r="V9" s="43">
        <f t="shared" ref="V9:V22" si="15">1-U9</f>
        <v>4.4405941046816499E-2</v>
      </c>
      <c r="W9" s="29">
        <f t="shared" si="11"/>
        <v>468217.19707165571</v>
      </c>
      <c r="X9" s="29">
        <f t="shared" si="4"/>
        <v>4623120.396512731</v>
      </c>
      <c r="Y9" s="35">
        <f t="shared" si="12"/>
        <v>46.994672382228842</v>
      </c>
      <c r="Z9" s="36">
        <f t="shared" si="13"/>
        <v>6.0312856055300301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5035</v>
      </c>
      <c r="E10" s="51">
        <v>9</v>
      </c>
      <c r="F10" s="3">
        <f t="shared" si="5"/>
        <v>1.7874875868917578E-3</v>
      </c>
      <c r="G10" s="2">
        <v>0.5</v>
      </c>
      <c r="H10" s="3">
        <f t="shared" si="6"/>
        <v>8.8976767177459219E-3</v>
      </c>
      <c r="I10" s="3">
        <f t="shared" si="7"/>
        <v>0.99110232328225412</v>
      </c>
      <c r="J10" s="5">
        <f t="shared" si="14"/>
        <v>97614.584217886208</v>
      </c>
      <c r="K10" s="5">
        <f t="shared" si="8"/>
        <v>868.54301330793464</v>
      </c>
      <c r="L10" s="5">
        <f t="shared" si="9"/>
        <v>485901.56355616119</v>
      </c>
      <c r="M10" s="5">
        <f t="shared" si="0"/>
        <v>4726475.622754436</v>
      </c>
      <c r="N10" s="33">
        <f t="shared" si="10"/>
        <v>48.41976903988482</v>
      </c>
      <c r="O10" s="4"/>
      <c r="Q10" s="27" t="s">
        <v>46</v>
      </c>
      <c r="R10" s="29">
        <f t="shared" si="1"/>
        <v>97614.584217886208</v>
      </c>
      <c r="S10" s="29">
        <f t="shared" si="2"/>
        <v>485901.56355616119</v>
      </c>
      <c r="T10" s="35">
        <f t="shared" si="3"/>
        <v>48.41976903988482</v>
      </c>
      <c r="U10" s="42">
        <v>0.96363095511775332</v>
      </c>
      <c r="V10" s="43">
        <f t="shared" si="15"/>
        <v>3.6369044882246682E-2</v>
      </c>
      <c r="W10" s="29">
        <f t="shared" si="11"/>
        <v>468229.78778283333</v>
      </c>
      <c r="X10" s="29">
        <f t="shared" si="4"/>
        <v>4154903.1994410749</v>
      </c>
      <c r="Y10" s="35">
        <f t="shared" si="12"/>
        <v>42.564369174250501</v>
      </c>
      <c r="Z10" s="36">
        <f t="shared" si="13"/>
        <v>5.8553998656343182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4657</v>
      </c>
      <c r="E11" s="51">
        <v>14</v>
      </c>
      <c r="F11" s="3">
        <f t="shared" si="5"/>
        <v>3.006227184882972E-3</v>
      </c>
      <c r="G11" s="2">
        <v>0.5</v>
      </c>
      <c r="H11" s="3">
        <f t="shared" si="6"/>
        <v>1.4919011082693948E-2</v>
      </c>
      <c r="I11" s="3">
        <f t="shared" si="7"/>
        <v>0.985080988917306</v>
      </c>
      <c r="J11" s="5">
        <f t="shared" si="14"/>
        <v>96746.041204578272</v>
      </c>
      <c r="K11" s="5">
        <f t="shared" si="8"/>
        <v>1443.3552609378687</v>
      </c>
      <c r="L11" s="5">
        <f t="shared" si="9"/>
        <v>480121.81787054671</v>
      </c>
      <c r="M11" s="5">
        <f t="shared" si="0"/>
        <v>4240574.0591982752</v>
      </c>
      <c r="N11" s="33">
        <f t="shared" si="10"/>
        <v>43.832016342986037</v>
      </c>
      <c r="O11" s="4"/>
      <c r="Q11" s="27" t="s">
        <v>48</v>
      </c>
      <c r="R11" s="29">
        <f t="shared" si="1"/>
        <v>96746.041204578272</v>
      </c>
      <c r="S11" s="29">
        <f t="shared" si="2"/>
        <v>480121.81787054671</v>
      </c>
      <c r="T11" s="35">
        <f t="shared" si="3"/>
        <v>43.832016342986037</v>
      </c>
      <c r="U11" s="42">
        <v>0.96005435016735896</v>
      </c>
      <c r="V11" s="43">
        <f t="shared" si="15"/>
        <v>3.9945649832641039E-2</v>
      </c>
      <c r="W11" s="29">
        <f t="shared" si="11"/>
        <v>460943.03985687881</v>
      </c>
      <c r="X11" s="29">
        <f t="shared" si="4"/>
        <v>3686673.4116582414</v>
      </c>
      <c r="Y11" s="35">
        <f t="shared" si="12"/>
        <v>38.106710783777046</v>
      </c>
      <c r="Z11" s="36">
        <f t="shared" si="13"/>
        <v>5.7253055592089908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5320</v>
      </c>
      <c r="E12" s="51">
        <v>25</v>
      </c>
      <c r="F12" s="3">
        <f t="shared" si="5"/>
        <v>4.6992481203007516E-3</v>
      </c>
      <c r="G12" s="2">
        <v>0.5</v>
      </c>
      <c r="H12" s="3">
        <f t="shared" si="6"/>
        <v>2.3223409196470039E-2</v>
      </c>
      <c r="I12" s="3">
        <f t="shared" si="7"/>
        <v>0.97677659080352996</v>
      </c>
      <c r="J12" s="5">
        <f t="shared" si="14"/>
        <v>95302.685943640405</v>
      </c>
      <c r="K12" s="5">
        <f t="shared" si="8"/>
        <v>2213.2532731918345</v>
      </c>
      <c r="L12" s="5">
        <f t="shared" si="9"/>
        <v>470980.29653522244</v>
      </c>
      <c r="M12" s="5">
        <f t="shared" si="0"/>
        <v>3760452.2413277281</v>
      </c>
      <c r="N12" s="33">
        <f t="shared" si="10"/>
        <v>39.457988031434546</v>
      </c>
      <c r="O12" s="4"/>
      <c r="Q12" s="27" t="s">
        <v>50</v>
      </c>
      <c r="R12" s="29">
        <f t="shared" si="1"/>
        <v>95302.685943640405</v>
      </c>
      <c r="S12" s="29">
        <f t="shared" si="2"/>
        <v>470980.29653522244</v>
      </c>
      <c r="T12" s="35">
        <f t="shared" si="3"/>
        <v>39.457988031434546</v>
      </c>
      <c r="U12" s="42">
        <v>0.94127750867207383</v>
      </c>
      <c r="V12" s="43">
        <f t="shared" si="15"/>
        <v>5.8722491327926174E-2</v>
      </c>
      <c r="W12" s="29">
        <f t="shared" si="11"/>
        <v>443323.16015630873</v>
      </c>
      <c r="X12" s="29">
        <f t="shared" si="4"/>
        <v>3225730.3718013624</v>
      </c>
      <c r="Y12" s="35">
        <f t="shared" si="12"/>
        <v>33.847213642110546</v>
      </c>
      <c r="Z12" s="36">
        <f t="shared" si="13"/>
        <v>5.6107743893239999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5554</v>
      </c>
      <c r="E13" s="51">
        <v>29</v>
      </c>
      <c r="F13" s="3">
        <f t="shared" si="5"/>
        <v>5.2214620093626214E-3</v>
      </c>
      <c r="G13" s="2">
        <v>0.5</v>
      </c>
      <c r="H13" s="3">
        <f t="shared" si="6"/>
        <v>2.5770905536301427E-2</v>
      </c>
      <c r="I13" s="3">
        <f t="shared" si="7"/>
        <v>0.97422909446369854</v>
      </c>
      <c r="J13" s="5">
        <f t="shared" si="14"/>
        <v>93089.432670448572</v>
      </c>
      <c r="K13" s="5">
        <f t="shared" si="8"/>
        <v>2398.9989757780222</v>
      </c>
      <c r="L13" s="5">
        <f t="shared" si="9"/>
        <v>459449.66591279779</v>
      </c>
      <c r="M13" s="5">
        <f t="shared" si="0"/>
        <v>3289471.9447925058</v>
      </c>
      <c r="N13" s="33">
        <f t="shared" si="10"/>
        <v>35.33668484625705</v>
      </c>
      <c r="O13" s="4"/>
      <c r="Q13" s="27" t="s">
        <v>52</v>
      </c>
      <c r="R13" s="29">
        <f t="shared" si="1"/>
        <v>93089.432670448572</v>
      </c>
      <c r="S13" s="29">
        <f t="shared" si="2"/>
        <v>459449.66591279779</v>
      </c>
      <c r="T13" s="35">
        <f t="shared" si="3"/>
        <v>35.33668484625705</v>
      </c>
      <c r="U13" s="42">
        <v>0.95386474178345915</v>
      </c>
      <c r="V13" s="43">
        <f t="shared" si="15"/>
        <v>4.6135258216540853E-2</v>
      </c>
      <c r="W13" s="29">
        <f t="shared" si="11"/>
        <v>438252.83693840745</v>
      </c>
      <c r="X13" s="29">
        <f t="shared" si="4"/>
        <v>2782407.2116450537</v>
      </c>
      <c r="Y13" s="35">
        <f t="shared" si="12"/>
        <v>29.889614017685751</v>
      </c>
      <c r="Z13" s="36">
        <f t="shared" si="13"/>
        <v>5.4470708285712988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5471</v>
      </c>
      <c r="E14" s="51">
        <v>39</v>
      </c>
      <c r="F14" s="3">
        <f t="shared" si="5"/>
        <v>7.1284957046243835E-3</v>
      </c>
      <c r="G14" s="2">
        <v>0.5</v>
      </c>
      <c r="H14" s="3">
        <f t="shared" si="6"/>
        <v>3.5018407111430373E-2</v>
      </c>
      <c r="I14" s="3">
        <f t="shared" si="7"/>
        <v>0.96498159288856966</v>
      </c>
      <c r="J14" s="5">
        <f t="shared" si="14"/>
        <v>90690.433694670544</v>
      </c>
      <c r="K14" s="5">
        <f t="shared" si="8"/>
        <v>3175.8345282321557</v>
      </c>
      <c r="L14" s="5">
        <f t="shared" si="9"/>
        <v>445512.58215277235</v>
      </c>
      <c r="M14" s="5">
        <f t="shared" si="0"/>
        <v>2830022.2788797081</v>
      </c>
      <c r="N14" s="33">
        <f t="shared" si="10"/>
        <v>31.205300973723489</v>
      </c>
      <c r="O14" s="4"/>
      <c r="Q14" s="27" t="s">
        <v>54</v>
      </c>
      <c r="R14" s="29">
        <f t="shared" si="1"/>
        <v>90690.433694670544</v>
      </c>
      <c r="S14" s="29">
        <f t="shared" si="2"/>
        <v>445512.58215277235</v>
      </c>
      <c r="T14" s="35">
        <f t="shared" si="3"/>
        <v>31.205300973723489</v>
      </c>
      <c r="U14" s="42">
        <v>0.94210046609890041</v>
      </c>
      <c r="V14" s="43">
        <f t="shared" si="15"/>
        <v>5.7899533901099587E-2</v>
      </c>
      <c r="W14" s="29">
        <f t="shared" si="11"/>
        <v>419717.6112990515</v>
      </c>
      <c r="X14" s="29">
        <f t="shared" si="4"/>
        <v>2344154.3747066464</v>
      </c>
      <c r="Y14" s="35">
        <f t="shared" si="12"/>
        <v>25.847868173161039</v>
      </c>
      <c r="Z14" s="36">
        <f t="shared" si="13"/>
        <v>5.3574328005624494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4814</v>
      </c>
      <c r="E15" s="51">
        <v>47</v>
      </c>
      <c r="F15" s="3">
        <f t="shared" si="5"/>
        <v>9.7631906938097212E-3</v>
      </c>
      <c r="G15" s="2">
        <v>0.5</v>
      </c>
      <c r="H15" s="3">
        <f t="shared" si="6"/>
        <v>4.7652843962283281E-2</v>
      </c>
      <c r="I15" s="3">
        <f t="shared" si="7"/>
        <v>0.95234715603771669</v>
      </c>
      <c r="J15" s="5">
        <f t="shared" si="14"/>
        <v>87514.599166438391</v>
      </c>
      <c r="K15" s="5">
        <f t="shared" si="8"/>
        <v>4170.3195385000554</v>
      </c>
      <c r="L15" s="5">
        <f t="shared" si="9"/>
        <v>427147.19698594179</v>
      </c>
      <c r="M15" s="5">
        <f t="shared" si="0"/>
        <v>2384509.6967269359</v>
      </c>
      <c r="N15" s="33">
        <f t="shared" si="10"/>
        <v>27.246993295278543</v>
      </c>
      <c r="O15" s="4"/>
      <c r="Q15" s="27" t="s">
        <v>56</v>
      </c>
      <c r="R15" s="29">
        <f t="shared" si="1"/>
        <v>87514.599166438391</v>
      </c>
      <c r="S15" s="29">
        <f t="shared" si="2"/>
        <v>427147.19698594179</v>
      </c>
      <c r="T15" s="35">
        <f t="shared" si="3"/>
        <v>27.246993295278543</v>
      </c>
      <c r="U15" s="42">
        <v>0.91645683631107144</v>
      </c>
      <c r="V15" s="43">
        <f t="shared" si="15"/>
        <v>8.3543163688928557E-2</v>
      </c>
      <c r="W15" s="29">
        <f t="shared" si="11"/>
        <v>391461.96878887824</v>
      </c>
      <c r="X15" s="29">
        <f t="shared" si="4"/>
        <v>1924436.7634075948</v>
      </c>
      <c r="Y15" s="35">
        <f t="shared" si="12"/>
        <v>21.9898940489647</v>
      </c>
      <c r="Z15" s="36">
        <f t="shared" si="13"/>
        <v>5.2570992463138424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3647</v>
      </c>
      <c r="E16" s="51">
        <v>47</v>
      </c>
      <c r="F16" s="3">
        <f t="shared" si="5"/>
        <v>1.2887304633945709E-2</v>
      </c>
      <c r="G16" s="2">
        <v>0.5</v>
      </c>
      <c r="H16" s="3">
        <f t="shared" si="6"/>
        <v>6.2425288882985791E-2</v>
      </c>
      <c r="I16" s="3">
        <f t="shared" si="7"/>
        <v>0.93757471111701418</v>
      </c>
      <c r="J16" s="5">
        <f t="shared" si="14"/>
        <v>83344.279627938333</v>
      </c>
      <c r="K16" s="5">
        <f t="shared" si="8"/>
        <v>5202.7907325183978</v>
      </c>
      <c r="L16" s="5">
        <f t="shared" si="9"/>
        <v>403714.42130839563</v>
      </c>
      <c r="M16" s="5">
        <f t="shared" si="0"/>
        <v>1957362.4997409941</v>
      </c>
      <c r="N16" s="33">
        <f t="shared" si="10"/>
        <v>23.485265077326975</v>
      </c>
      <c r="O16" s="4"/>
      <c r="Q16" s="27" t="s">
        <v>58</v>
      </c>
      <c r="R16" s="29">
        <f t="shared" si="1"/>
        <v>83344.279627938333</v>
      </c>
      <c r="S16" s="29">
        <f t="shared" si="2"/>
        <v>403714.42130839563</v>
      </c>
      <c r="T16" s="35">
        <f t="shared" si="3"/>
        <v>23.485265077326975</v>
      </c>
      <c r="U16" s="42">
        <v>0.8859396016463057</v>
      </c>
      <c r="V16" s="43">
        <f t="shared" si="15"/>
        <v>0.1140603983536943</v>
      </c>
      <c r="W16" s="29">
        <f t="shared" si="11"/>
        <v>357666.59359282884</v>
      </c>
      <c r="X16" s="29">
        <f t="shared" si="4"/>
        <v>1532974.7946187165</v>
      </c>
      <c r="Y16" s="35">
        <f t="shared" si="12"/>
        <v>18.393281476091119</v>
      </c>
      <c r="Z16" s="36">
        <f t="shared" si="13"/>
        <v>5.0919836012358566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2821</v>
      </c>
      <c r="E17" s="51">
        <v>55</v>
      </c>
      <c r="F17" s="3">
        <f t="shared" si="5"/>
        <v>1.9496632399858205E-2</v>
      </c>
      <c r="G17" s="2">
        <v>0.5</v>
      </c>
      <c r="H17" s="3">
        <f t="shared" si="6"/>
        <v>9.295250971776238E-2</v>
      </c>
      <c r="I17" s="3">
        <f t="shared" si="7"/>
        <v>0.90704749028223763</v>
      </c>
      <c r="J17" s="5">
        <f t="shared" si="14"/>
        <v>78141.488895419927</v>
      </c>
      <c r="K17" s="5">
        <f t="shared" si="8"/>
        <v>7263.4475059119422</v>
      </c>
      <c r="L17" s="5">
        <f t="shared" si="9"/>
        <v>372548.82571231975</v>
      </c>
      <c r="M17" s="5">
        <f t="shared" si="0"/>
        <v>1553648.0784325984</v>
      </c>
      <c r="N17" s="33">
        <f t="shared" si="10"/>
        <v>19.882499046209773</v>
      </c>
      <c r="O17" s="4"/>
      <c r="Q17" s="27" t="s">
        <v>60</v>
      </c>
      <c r="R17" s="29">
        <f t="shared" si="1"/>
        <v>78141.488895419927</v>
      </c>
      <c r="S17" s="29">
        <f t="shared" si="2"/>
        <v>372548.82571231975</v>
      </c>
      <c r="T17" s="35">
        <f t="shared" si="3"/>
        <v>19.882499046209773</v>
      </c>
      <c r="U17" s="42">
        <v>0.85631920960893304</v>
      </c>
      <c r="V17" s="43">
        <f t="shared" si="15"/>
        <v>0.14368079039106696</v>
      </c>
      <c r="W17" s="29">
        <f t="shared" si="11"/>
        <v>319020.71597470978</v>
      </c>
      <c r="X17" s="29">
        <f t="shared" si="4"/>
        <v>1175308.2010258876</v>
      </c>
      <c r="Y17" s="35">
        <f t="shared" si="12"/>
        <v>15.040770500276141</v>
      </c>
      <c r="Z17" s="36">
        <f t="shared" si="13"/>
        <v>4.8417285459336323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1935</v>
      </c>
      <c r="E18" s="51">
        <v>52</v>
      </c>
      <c r="F18" s="3">
        <f t="shared" si="5"/>
        <v>2.6873385012919897E-2</v>
      </c>
      <c r="G18" s="2">
        <v>0.5</v>
      </c>
      <c r="H18" s="3">
        <f t="shared" si="6"/>
        <v>0.12590799031476999</v>
      </c>
      <c r="I18" s="3">
        <f t="shared" si="7"/>
        <v>0.87409200968523004</v>
      </c>
      <c r="J18" s="5">
        <f t="shared" si="14"/>
        <v>70878.041389507984</v>
      </c>
      <c r="K18" s="5">
        <f t="shared" si="8"/>
        <v>8924.1117488000382</v>
      </c>
      <c r="L18" s="5">
        <f t="shared" si="9"/>
        <v>332079.92757553986</v>
      </c>
      <c r="M18" s="5">
        <f t="shared" si="0"/>
        <v>1181099.2527202787</v>
      </c>
      <c r="N18" s="33">
        <f t="shared" si="10"/>
        <v>16.66382464252343</v>
      </c>
      <c r="O18" s="4"/>
      <c r="Q18" s="27" t="s">
        <v>62</v>
      </c>
      <c r="R18" s="29">
        <f t="shared" si="1"/>
        <v>70878.041389507984</v>
      </c>
      <c r="S18" s="29">
        <f t="shared" si="2"/>
        <v>332079.92757553986</v>
      </c>
      <c r="T18" s="35">
        <f t="shared" si="3"/>
        <v>16.66382464252343</v>
      </c>
      <c r="U18" s="42">
        <v>0.77613843304153718</v>
      </c>
      <c r="V18" s="43">
        <f t="shared" si="15"/>
        <v>0.22386156695846282</v>
      </c>
      <c r="W18" s="29">
        <f t="shared" si="11"/>
        <v>257739.99463302665</v>
      </c>
      <c r="X18" s="29">
        <f t="shared" si="4"/>
        <v>856287.48505117791</v>
      </c>
      <c r="Y18" s="35">
        <f t="shared" si="12"/>
        <v>12.081139211303508</v>
      </c>
      <c r="Z18" s="36">
        <f t="shared" si="13"/>
        <v>4.5826854312199217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1325</v>
      </c>
      <c r="E19" s="51">
        <v>51</v>
      </c>
      <c r="F19" s="3">
        <f t="shared" si="5"/>
        <v>3.8490566037735846E-2</v>
      </c>
      <c r="G19" s="2">
        <v>0.5</v>
      </c>
      <c r="H19" s="3">
        <f t="shared" si="6"/>
        <v>0.17555938037865745</v>
      </c>
      <c r="I19" s="3">
        <f t="shared" si="7"/>
        <v>0.82444061962134252</v>
      </c>
      <c r="J19" s="5">
        <f t="shared" si="14"/>
        <v>61953.929640707946</v>
      </c>
      <c r="K19" s="5">
        <f t="shared" si="8"/>
        <v>10876.593499745626</v>
      </c>
      <c r="L19" s="5">
        <f t="shared" si="9"/>
        <v>282578.16445417562</v>
      </c>
      <c r="M19" s="5">
        <f t="shared" si="0"/>
        <v>849019.32514473889</v>
      </c>
      <c r="N19" s="33">
        <f t="shared" si="10"/>
        <v>13.704043150587747</v>
      </c>
      <c r="O19" s="4"/>
      <c r="Q19" s="27" t="s">
        <v>64</v>
      </c>
      <c r="R19" s="29">
        <f t="shared" si="1"/>
        <v>61953.929640707946</v>
      </c>
      <c r="S19" s="29">
        <f t="shared" si="2"/>
        <v>282578.16445417562</v>
      </c>
      <c r="T19" s="35">
        <f t="shared" si="3"/>
        <v>13.704043150587747</v>
      </c>
      <c r="U19" s="42">
        <v>0.73716277889453141</v>
      </c>
      <c r="V19" s="43">
        <f t="shared" si="15"/>
        <v>0.26283722110546859</v>
      </c>
      <c r="W19" s="29">
        <f t="shared" si="11"/>
        <v>208306.10496395599</v>
      </c>
      <c r="X19" s="29">
        <f t="shared" si="4"/>
        <v>598547.49041815125</v>
      </c>
      <c r="Y19" s="35">
        <f t="shared" si="12"/>
        <v>9.6611707100636419</v>
      </c>
      <c r="Z19" s="36">
        <f t="shared" si="13"/>
        <v>4.0428724405241052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741</v>
      </c>
      <c r="E20" s="51">
        <v>39</v>
      </c>
      <c r="F20" s="3">
        <f t="shared" si="5"/>
        <v>5.2631578947368418E-2</v>
      </c>
      <c r="G20" s="2">
        <v>0.5</v>
      </c>
      <c r="H20" s="3">
        <f t="shared" si="6"/>
        <v>0.23255813953488372</v>
      </c>
      <c r="I20" s="3">
        <f t="shared" si="7"/>
        <v>0.76744186046511631</v>
      </c>
      <c r="J20" s="5">
        <f t="shared" si="14"/>
        <v>51077.336140962318</v>
      </c>
      <c r="K20" s="5">
        <f t="shared" si="8"/>
        <v>11878.450265340074</v>
      </c>
      <c r="L20" s="5">
        <f t="shared" si="9"/>
        <v>225690.55504146143</v>
      </c>
      <c r="M20" s="5">
        <f t="shared" si="0"/>
        <v>566441.16069056327</v>
      </c>
      <c r="N20" s="33">
        <f t="shared" si="10"/>
        <v>11.089872798520837</v>
      </c>
      <c r="O20" s="4"/>
      <c r="Q20" s="27" t="s">
        <v>66</v>
      </c>
      <c r="R20" s="29">
        <f t="shared" si="1"/>
        <v>51077.336140962318</v>
      </c>
      <c r="S20" s="29">
        <f t="shared" si="2"/>
        <v>225690.55504146143</v>
      </c>
      <c r="T20" s="35">
        <f t="shared" si="3"/>
        <v>11.089872798520837</v>
      </c>
      <c r="U20" s="42">
        <v>0.7271372759570951</v>
      </c>
      <c r="V20" s="43">
        <f t="shared" si="15"/>
        <v>0.2728627240429049</v>
      </c>
      <c r="W20" s="29">
        <f t="shared" si="11"/>
        <v>164108.01540209309</v>
      </c>
      <c r="X20" s="29">
        <f t="shared" si="4"/>
        <v>390241.38545419532</v>
      </c>
      <c r="Y20" s="35">
        <f t="shared" si="12"/>
        <v>7.6402063016210189</v>
      </c>
      <c r="Z20" s="36">
        <f t="shared" si="13"/>
        <v>3.4496664968998179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414</v>
      </c>
      <c r="E21" s="51">
        <v>37</v>
      </c>
      <c r="F21" s="3">
        <f t="shared" si="5"/>
        <v>8.9371980676328497E-2</v>
      </c>
      <c r="G21" s="2">
        <v>0.5</v>
      </c>
      <c r="H21" s="3">
        <f t="shared" si="6"/>
        <v>0.36525172754195462</v>
      </c>
      <c r="I21" s="3">
        <f t="shared" si="7"/>
        <v>0.63474827245804533</v>
      </c>
      <c r="J21" s="5">
        <f t="shared" si="14"/>
        <v>39198.885875622247</v>
      </c>
      <c r="K21" s="5">
        <f t="shared" si="8"/>
        <v>14317.46078379095</v>
      </c>
      <c r="L21" s="5">
        <f t="shared" si="9"/>
        <v>160200.77741863384</v>
      </c>
      <c r="M21" s="5">
        <f>L21+M22</f>
        <v>340750.6056491019</v>
      </c>
      <c r="N21" s="33">
        <f t="shared" si="10"/>
        <v>8.692864555648363</v>
      </c>
      <c r="O21" s="4"/>
      <c r="Q21" s="27" t="s">
        <v>68</v>
      </c>
      <c r="R21" s="29">
        <f t="shared" si="1"/>
        <v>39198.885875622247</v>
      </c>
      <c r="S21" s="29">
        <f t="shared" si="2"/>
        <v>160200.77741863384</v>
      </c>
      <c r="T21" s="35">
        <f t="shared" si="3"/>
        <v>8.692864555648363</v>
      </c>
      <c r="U21" s="42">
        <v>0.68635947845240242</v>
      </c>
      <c r="V21" s="43">
        <f t="shared" si="15"/>
        <v>0.31364052154759758</v>
      </c>
      <c r="W21" s="29">
        <f t="shared" si="11"/>
        <v>109955.32203672292</v>
      </c>
      <c r="X21" s="29">
        <f>X22+W21</f>
        <v>226133.3700521022</v>
      </c>
      <c r="Y21" s="35">
        <f t="shared" si="12"/>
        <v>5.7688723799350212</v>
      </c>
      <c r="Z21" s="36">
        <f t="shared" si="13"/>
        <v>2.9239921757133418</v>
      </c>
    </row>
    <row r="22" spans="1:26" s="2" customFormat="1" x14ac:dyDescent="0.25">
      <c r="A22" s="12">
        <v>19</v>
      </c>
      <c r="B22" s="13" t="s">
        <v>69</v>
      </c>
      <c r="C22" s="12"/>
      <c r="D22">
        <v>283</v>
      </c>
      <c r="E22" s="51">
        <v>39</v>
      </c>
      <c r="F22" s="17">
        <f t="shared" si="5"/>
        <v>0.13780918727915195</v>
      </c>
      <c r="G22" s="12"/>
      <c r="H22" s="17">
        <v>1</v>
      </c>
      <c r="I22" s="17">
        <f t="shared" si="7"/>
        <v>0</v>
      </c>
      <c r="J22" s="21">
        <f t="shared" si="14"/>
        <v>24881.425091831294</v>
      </c>
      <c r="K22" s="21">
        <f t="shared" si="8"/>
        <v>24881.425091831294</v>
      </c>
      <c r="L22" s="21">
        <f>K22/F22</f>
        <v>180549.82823046809</v>
      </c>
      <c r="M22" s="21">
        <f>L22</f>
        <v>180549.82823046809</v>
      </c>
      <c r="N22" s="34">
        <f t="shared" si="10"/>
        <v>7.2564102564102555</v>
      </c>
      <c r="O22" s="4"/>
      <c r="Q22" s="30" t="s">
        <v>69</v>
      </c>
      <c r="R22" s="31">
        <f t="shared" si="1"/>
        <v>24881.425091831294</v>
      </c>
      <c r="S22" s="31">
        <f t="shared" si="2"/>
        <v>180549.82823046809</v>
      </c>
      <c r="T22" s="38">
        <f t="shared" si="3"/>
        <v>7.2564102564102555</v>
      </c>
      <c r="U22" s="44">
        <v>0.64346806172022719</v>
      </c>
      <c r="V22" s="45">
        <f t="shared" si="15"/>
        <v>0.35653193827977281</v>
      </c>
      <c r="W22" s="31">
        <f t="shared" si="11"/>
        <v>116178.04801537926</v>
      </c>
      <c r="X22" s="31">
        <f>W22</f>
        <v>116178.04801537926</v>
      </c>
      <c r="Y22" s="38">
        <f t="shared" si="12"/>
        <v>4.6692682427390837</v>
      </c>
      <c r="Z22" s="37">
        <f t="shared" si="13"/>
        <v>2.5871420136711718</v>
      </c>
    </row>
    <row r="23" spans="1:26" s="2" customFormat="1" ht="13.2" x14ac:dyDescent="0.25">
      <c r="B23" s="2" t="s">
        <v>70</v>
      </c>
      <c r="D23" s="25">
        <f>SUM(D4:D22)</f>
        <v>63402</v>
      </c>
      <c r="E23" s="25">
        <f>SUM(E4:E22)</f>
        <v>504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118" t="s">
        <v>88</v>
      </c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Q26" s="105" t="s">
        <v>91</v>
      </c>
      <c r="R26" s="106"/>
      <c r="S26" s="106"/>
      <c r="T26" s="106"/>
      <c r="U26" s="106"/>
      <c r="V26" s="106"/>
      <c r="W26" s="106"/>
      <c r="X26" s="106"/>
      <c r="Y26" s="106"/>
      <c r="Z26" s="107"/>
    </row>
    <row r="27" spans="1:26" s="9" customFormat="1" ht="14.25" customHeight="1" x14ac:dyDescent="0.35">
      <c r="A27" s="7"/>
      <c r="B27" s="11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108" t="s">
        <v>14</v>
      </c>
      <c r="S27" s="108"/>
      <c r="T27" s="108"/>
      <c r="U27" s="109" t="s">
        <v>15</v>
      </c>
      <c r="V27" s="110" t="s">
        <v>16</v>
      </c>
      <c r="W27" s="111" t="s">
        <v>17</v>
      </c>
      <c r="X27" s="111" t="s">
        <v>18</v>
      </c>
      <c r="Y27" s="104" t="s">
        <v>19</v>
      </c>
      <c r="Z27" s="104" t="s">
        <v>20</v>
      </c>
    </row>
    <row r="28" spans="1:26" s="10" customFormat="1" ht="32.549999999999997" customHeight="1" thickBot="1" x14ac:dyDescent="0.35">
      <c r="B28" s="11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109"/>
      <c r="V28" s="110"/>
      <c r="W28" s="111"/>
      <c r="X28" s="111"/>
      <c r="Y28" s="104"/>
      <c r="Z28" s="104"/>
    </row>
    <row r="29" spans="1:26" s="2" customFormat="1" x14ac:dyDescent="0.25">
      <c r="A29" s="2">
        <v>1</v>
      </c>
      <c r="B29" s="1">
        <v>0</v>
      </c>
      <c r="C29" s="1">
        <v>1</v>
      </c>
      <c r="D29">
        <v>672</v>
      </c>
      <c r="E29" s="51">
        <v>1</v>
      </c>
      <c r="F29" s="3">
        <f>E29/D29</f>
        <v>1.488095238095238E-3</v>
      </c>
      <c r="G29" s="2">
        <v>0.3</v>
      </c>
      <c r="H29" s="18">
        <f>C29*F29/(1+(1-G29)*C29*F29)</f>
        <v>1.486546751895347E-3</v>
      </c>
      <c r="I29" s="18">
        <f>1-H29</f>
        <v>0.9985134532481047</v>
      </c>
      <c r="J29" s="19">
        <v>100000</v>
      </c>
      <c r="K29" s="20">
        <f>J29*H29</f>
        <v>148.65467518953471</v>
      </c>
      <c r="L29" s="20">
        <f>C29*(J30+G29*K29)</f>
        <v>99895.941727367317</v>
      </c>
      <c r="M29" s="5">
        <f t="shared" ref="M29:M45" si="16">L29+M30</f>
        <v>8002156.9894064851</v>
      </c>
      <c r="N29" s="32">
        <f>M29/J29</f>
        <v>80.021569894064854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99895.941727367317</v>
      </c>
      <c r="T29" s="35">
        <f t="shared" ref="T29:T47" si="19">N29</f>
        <v>80.021569894064854</v>
      </c>
      <c r="U29" s="42">
        <v>0.95864674002964168</v>
      </c>
      <c r="V29" s="43">
        <f>1-U29</f>
        <v>4.1353259970358325E-2</v>
      </c>
      <c r="W29" s="29">
        <f>S29*U29</f>
        <v>95764.918879131728</v>
      </c>
      <c r="X29" s="29">
        <f t="shared" ref="X29:X45" si="20">X30+W29</f>
        <v>7068759.7874679221</v>
      </c>
      <c r="Y29" s="40">
        <f>X29/R29</f>
        <v>70.687597874679227</v>
      </c>
      <c r="Z29" s="36">
        <f>T29-Y29</f>
        <v>9.3339720193856266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2844</v>
      </c>
      <c r="E30" s="51">
        <v>1</v>
      </c>
      <c r="F30" s="3">
        <f t="shared" ref="F30:F47" si="21">E30/D30</f>
        <v>3.5161744022503517E-4</v>
      </c>
      <c r="G30" s="2">
        <v>0.4</v>
      </c>
      <c r="H30" s="3">
        <f t="shared" ref="H30:H46" si="22">C30*F30/(1+(1-G30)*C30*F30)</f>
        <v>1.4052838673412028E-3</v>
      </c>
      <c r="I30" s="3">
        <f t="shared" ref="I30:I47" si="23">1-H30</f>
        <v>0.99859471613265882</v>
      </c>
      <c r="J30" s="5">
        <f>I29*J29</f>
        <v>99851.345324810463</v>
      </c>
      <c r="K30" s="5">
        <f t="shared" ref="K30:K47" si="24">J30*H30</f>
        <v>140.31948471727156</v>
      </c>
      <c r="L30" s="5">
        <f t="shared" ref="L30:L46" si="25">C30*(J31+G30*K30)</f>
        <v>399068.61453592038</v>
      </c>
      <c r="M30" s="5">
        <f t="shared" si="16"/>
        <v>7902261.0476791179</v>
      </c>
      <c r="N30" s="33">
        <f t="shared" ref="N30:N47" si="26">M30/J30</f>
        <v>79.14025616754121</v>
      </c>
      <c r="O30" s="4"/>
      <c r="Q30" s="27" t="s">
        <v>36</v>
      </c>
      <c r="R30" s="29">
        <f t="shared" si="17"/>
        <v>99851.345324810463</v>
      </c>
      <c r="S30" s="29">
        <f t="shared" si="18"/>
        <v>399068.61453592038</v>
      </c>
      <c r="T30" s="35">
        <f t="shared" si="19"/>
        <v>79.14025616754121</v>
      </c>
      <c r="U30" s="42">
        <v>0.95864674002964168</v>
      </c>
      <c r="V30" s="43">
        <f>1-U30</f>
        <v>4.1353259970358325E-2</v>
      </c>
      <c r="W30" s="29">
        <f t="shared" ref="W30:W47" si="27">S30*U30</f>
        <v>382565.82637300575</v>
      </c>
      <c r="X30" s="29">
        <f t="shared" si="20"/>
        <v>6972994.8685887903</v>
      </c>
      <c r="Y30" s="35">
        <f t="shared" ref="Y30:Y47" si="28">X30/R30</f>
        <v>69.833759834742878</v>
      </c>
      <c r="Z30" s="36">
        <f t="shared" ref="Z30:Z47" si="29">T30-Y30</f>
        <v>9.3064963327983321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4128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99711.025840093193</v>
      </c>
      <c r="K31" s="5">
        <f t="shared" si="24"/>
        <v>0</v>
      </c>
      <c r="L31" s="5">
        <f t="shared" si="25"/>
        <v>498555.12920046598</v>
      </c>
      <c r="M31" s="5">
        <f t="shared" si="16"/>
        <v>7503192.4331431976</v>
      </c>
      <c r="N31" s="33">
        <f t="shared" si="26"/>
        <v>75.249375582356208</v>
      </c>
      <c r="O31" s="4"/>
      <c r="Q31" s="27" t="s">
        <v>38</v>
      </c>
      <c r="R31" s="29">
        <f t="shared" si="17"/>
        <v>99711.025840093193</v>
      </c>
      <c r="S31" s="29">
        <f t="shared" si="18"/>
        <v>498555.12920046598</v>
      </c>
      <c r="T31" s="35">
        <f t="shared" si="19"/>
        <v>75.249375582356208</v>
      </c>
      <c r="U31" s="42">
        <v>0.95864674002964168</v>
      </c>
      <c r="V31" s="43">
        <f>1-U31</f>
        <v>4.1353259970358325E-2</v>
      </c>
      <c r="W31" s="29">
        <f t="shared" si="27"/>
        <v>477938.24933308351</v>
      </c>
      <c r="X31" s="29">
        <f t="shared" si="20"/>
        <v>6590429.042215785</v>
      </c>
      <c r="Y31" s="35">
        <f t="shared" si="28"/>
        <v>66.095288727496111</v>
      </c>
      <c r="Z31" s="36">
        <f t="shared" si="29"/>
        <v>9.1540868548600969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4075</v>
      </c>
      <c r="E32" s="51">
        <v>1</v>
      </c>
      <c r="F32" s="3">
        <f t="shared" si="21"/>
        <v>2.4539877300613498E-4</v>
      </c>
      <c r="G32" s="2">
        <v>0.5</v>
      </c>
      <c r="H32" s="3">
        <f t="shared" si="22"/>
        <v>1.2262415695892092E-3</v>
      </c>
      <c r="I32" s="3">
        <f t="shared" si="23"/>
        <v>0.99877375843041083</v>
      </c>
      <c r="J32" s="5">
        <f t="shared" si="30"/>
        <v>99711.025840093193</v>
      </c>
      <c r="K32" s="5">
        <f t="shared" si="24"/>
        <v>122.26980483150608</v>
      </c>
      <c r="L32" s="5">
        <f t="shared" si="25"/>
        <v>498249.45468838722</v>
      </c>
      <c r="M32" s="5">
        <f t="shared" si="16"/>
        <v>7004637.3039427316</v>
      </c>
      <c r="N32" s="33">
        <f t="shared" si="26"/>
        <v>70.249375582356208</v>
      </c>
      <c r="O32" s="4"/>
      <c r="Q32" s="27" t="s">
        <v>40</v>
      </c>
      <c r="R32" s="29">
        <f t="shared" si="17"/>
        <v>99711.025840093193</v>
      </c>
      <c r="S32" s="29">
        <f t="shared" si="18"/>
        <v>498249.45468838722</v>
      </c>
      <c r="T32" s="35">
        <f t="shared" si="19"/>
        <v>70.249375582356208</v>
      </c>
      <c r="U32" s="42">
        <v>0.95864674002964168</v>
      </c>
      <c r="V32" s="43">
        <f>1-U32</f>
        <v>4.1353259970358325E-2</v>
      </c>
      <c r="W32" s="29">
        <f t="shared" si="27"/>
        <v>477645.21545856906</v>
      </c>
      <c r="X32" s="29">
        <f t="shared" si="20"/>
        <v>6112490.7928827014</v>
      </c>
      <c r="Y32" s="35">
        <f t="shared" si="28"/>
        <v>61.302055027347905</v>
      </c>
      <c r="Z32" s="36">
        <f t="shared" si="29"/>
        <v>8.9473205550083037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4275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99588.756035261686</v>
      </c>
      <c r="K33" s="5">
        <f t="shared" si="24"/>
        <v>0</v>
      </c>
      <c r="L33" s="5">
        <f t="shared" si="25"/>
        <v>497943.78017630841</v>
      </c>
      <c r="M33" s="5">
        <f t="shared" si="16"/>
        <v>6506387.8492543446</v>
      </c>
      <c r="N33" s="33">
        <f t="shared" si="26"/>
        <v>65.332554680677092</v>
      </c>
      <c r="O33" s="4"/>
      <c r="Q33" s="27" t="s">
        <v>42</v>
      </c>
      <c r="R33" s="29">
        <f t="shared" si="17"/>
        <v>99588.756035261686</v>
      </c>
      <c r="S33" s="29">
        <f t="shared" si="18"/>
        <v>497943.78017630841</v>
      </c>
      <c r="T33" s="35">
        <f t="shared" si="19"/>
        <v>65.332554680677092</v>
      </c>
      <c r="U33" s="42">
        <v>0.95864674002964168</v>
      </c>
      <c r="V33" s="43">
        <f>1-U33</f>
        <v>4.1353259970358325E-2</v>
      </c>
      <c r="W33" s="29">
        <f t="shared" si="27"/>
        <v>477352.18158405455</v>
      </c>
      <c r="X33" s="29">
        <f t="shared" si="20"/>
        <v>5634845.5774241323</v>
      </c>
      <c r="Y33" s="35">
        <f t="shared" si="28"/>
        <v>56.58114230715951</v>
      </c>
      <c r="Z33" s="36">
        <f t="shared" si="29"/>
        <v>8.7514123735175815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4721</v>
      </c>
      <c r="E34" s="51">
        <v>1</v>
      </c>
      <c r="F34" s="3">
        <f t="shared" si="21"/>
        <v>2.1181952976064393E-4</v>
      </c>
      <c r="G34" s="2">
        <v>0.5</v>
      </c>
      <c r="H34" s="3">
        <f t="shared" si="22"/>
        <v>1.0585371017254154E-3</v>
      </c>
      <c r="I34" s="3">
        <f t="shared" si="23"/>
        <v>0.99894146289827457</v>
      </c>
      <c r="J34" s="5">
        <f t="shared" si="30"/>
        <v>99588.756035261686</v>
      </c>
      <c r="K34" s="5">
        <f t="shared" si="24"/>
        <v>105.41839317800537</v>
      </c>
      <c r="L34" s="5">
        <f t="shared" si="25"/>
        <v>497680.23419336334</v>
      </c>
      <c r="M34" s="5">
        <f t="shared" si="16"/>
        <v>6008444.0690780366</v>
      </c>
      <c r="N34" s="33">
        <f t="shared" si="26"/>
        <v>60.332554680677092</v>
      </c>
      <c r="O34" s="4"/>
      <c r="Q34" s="27" t="s">
        <v>44</v>
      </c>
      <c r="R34" s="29">
        <f t="shared" si="17"/>
        <v>99588.756035261686</v>
      </c>
      <c r="S34" s="29">
        <f t="shared" si="18"/>
        <v>497680.23419336334</v>
      </c>
      <c r="T34" s="35">
        <f t="shared" si="19"/>
        <v>60.332554680677092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482341.83750349557</v>
      </c>
      <c r="X34" s="29">
        <f t="shared" si="20"/>
        <v>5157493.3958400777</v>
      </c>
      <c r="Y34" s="35">
        <f t="shared" si="28"/>
        <v>51.787908607011303</v>
      </c>
      <c r="Z34" s="36">
        <f t="shared" si="29"/>
        <v>8.5446460736657883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4785</v>
      </c>
      <c r="E35" s="51">
        <v>5</v>
      </c>
      <c r="F35" s="3">
        <f t="shared" si="21"/>
        <v>1.0449320794148381E-3</v>
      </c>
      <c r="G35" s="2">
        <v>0.5</v>
      </c>
      <c r="H35" s="3">
        <f t="shared" si="22"/>
        <v>5.211047420531527E-3</v>
      </c>
      <c r="I35" s="3">
        <f t="shared" si="23"/>
        <v>0.99478895257946842</v>
      </c>
      <c r="J35" s="5">
        <f t="shared" si="30"/>
        <v>99483.337642083672</v>
      </c>
      <c r="K35" s="5">
        <f t="shared" si="24"/>
        <v>518.41239000564713</v>
      </c>
      <c r="L35" s="5">
        <f t="shared" si="25"/>
        <v>496120.65723540424</v>
      </c>
      <c r="M35" s="5">
        <f t="shared" si="16"/>
        <v>5510763.8348846734</v>
      </c>
      <c r="N35" s="33">
        <f t="shared" si="26"/>
        <v>55.3938374555851</v>
      </c>
      <c r="O35" s="4"/>
      <c r="Q35" s="27" t="s">
        <v>46</v>
      </c>
      <c r="R35" s="29">
        <f t="shared" si="17"/>
        <v>99483.337642083672</v>
      </c>
      <c r="S35" s="29">
        <f t="shared" si="18"/>
        <v>496120.65723540424</v>
      </c>
      <c r="T35" s="35">
        <f t="shared" si="19"/>
        <v>55.3938374555851</v>
      </c>
      <c r="U35" s="42">
        <v>0.96192878092594225</v>
      </c>
      <c r="V35" s="43">
        <f t="shared" si="31"/>
        <v>3.8071219074057749E-2</v>
      </c>
      <c r="W35" s="29">
        <f t="shared" si="27"/>
        <v>477232.73900662968</v>
      </c>
      <c r="X35" s="29">
        <f t="shared" si="20"/>
        <v>4675151.558336582</v>
      </c>
      <c r="Y35" s="35">
        <f t="shared" si="28"/>
        <v>46.994317532415486</v>
      </c>
      <c r="Z35" s="36">
        <f t="shared" si="29"/>
        <v>8.3995199231696134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4750</v>
      </c>
      <c r="E36" s="51">
        <v>5</v>
      </c>
      <c r="F36" s="3">
        <f t="shared" si="21"/>
        <v>1.0526315789473684E-3</v>
      </c>
      <c r="G36" s="2">
        <v>0.5</v>
      </c>
      <c r="H36" s="3">
        <f t="shared" si="22"/>
        <v>5.2493438320209982E-3</v>
      </c>
      <c r="I36" s="3">
        <f t="shared" si="23"/>
        <v>0.99475065616797897</v>
      </c>
      <c r="J36" s="5">
        <f t="shared" si="30"/>
        <v>98964.925252078014</v>
      </c>
      <c r="K36" s="5">
        <f t="shared" si="24"/>
        <v>519.5009199584149</v>
      </c>
      <c r="L36" s="5">
        <f t="shared" si="25"/>
        <v>493525.87396049401</v>
      </c>
      <c r="M36" s="5">
        <f t="shared" si="16"/>
        <v>5014643.1776492689</v>
      </c>
      <c r="N36" s="33">
        <f t="shared" si="26"/>
        <v>50.670913607788272</v>
      </c>
      <c r="O36" s="4"/>
      <c r="Q36" s="27" t="s">
        <v>48</v>
      </c>
      <c r="R36" s="29">
        <f t="shared" si="17"/>
        <v>98964.925252078014</v>
      </c>
      <c r="S36" s="29">
        <f t="shared" si="18"/>
        <v>493525.87396049401</v>
      </c>
      <c r="T36" s="35">
        <f t="shared" si="19"/>
        <v>50.670913607788272</v>
      </c>
      <c r="U36" s="42">
        <v>0.95558309086652893</v>
      </c>
      <c r="V36" s="43">
        <f t="shared" si="31"/>
        <v>4.4416909133471072E-2</v>
      </c>
      <c r="W36" s="29">
        <f t="shared" si="27"/>
        <v>471604.98006177385</v>
      </c>
      <c r="X36" s="29">
        <f t="shared" si="20"/>
        <v>4197918.8193299519</v>
      </c>
      <c r="Y36" s="35">
        <f t="shared" si="28"/>
        <v>42.418248774879018</v>
      </c>
      <c r="Z36" s="36">
        <f t="shared" si="29"/>
        <v>8.2526648329092538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5245</v>
      </c>
      <c r="E37" s="51">
        <v>4</v>
      </c>
      <c r="F37" s="3">
        <f t="shared" si="21"/>
        <v>7.6263107721639652E-4</v>
      </c>
      <c r="G37" s="2">
        <v>0.5</v>
      </c>
      <c r="H37" s="3">
        <f t="shared" si="22"/>
        <v>3.8058991436726928E-3</v>
      </c>
      <c r="I37" s="3">
        <f t="shared" si="23"/>
        <v>0.99619410085632731</v>
      </c>
      <c r="J37" s="5">
        <f t="shared" si="30"/>
        <v>98445.424332119597</v>
      </c>
      <c r="K37" s="5">
        <f t="shared" si="24"/>
        <v>374.67335616410884</v>
      </c>
      <c r="L37" s="5">
        <f t="shared" si="25"/>
        <v>491290.4382701877</v>
      </c>
      <c r="M37" s="5">
        <f t="shared" si="16"/>
        <v>4521117.3036887748</v>
      </c>
      <c r="N37" s="33">
        <f t="shared" si="26"/>
        <v>45.925113679597182</v>
      </c>
      <c r="O37" s="4"/>
      <c r="Q37" s="27" t="s">
        <v>50</v>
      </c>
      <c r="R37" s="29">
        <f t="shared" si="17"/>
        <v>98445.424332119597</v>
      </c>
      <c r="S37" s="29">
        <f t="shared" si="18"/>
        <v>491290.4382701877</v>
      </c>
      <c r="T37" s="35">
        <f t="shared" si="19"/>
        <v>45.925113679597182</v>
      </c>
      <c r="U37" s="42">
        <v>0.95343645724036619</v>
      </c>
      <c r="V37" s="43">
        <f t="shared" si="31"/>
        <v>4.6563542759633814E-2</v>
      </c>
      <c r="W37" s="29">
        <f t="shared" si="27"/>
        <v>468414.21494039457</v>
      </c>
      <c r="X37" s="29">
        <f t="shared" si="20"/>
        <v>3726313.8392681782</v>
      </c>
      <c r="Y37" s="35">
        <f t="shared" si="28"/>
        <v>37.851569684914253</v>
      </c>
      <c r="Z37" s="36">
        <f t="shared" si="29"/>
        <v>8.0735439946829288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5587</v>
      </c>
      <c r="E38" s="51">
        <v>8</v>
      </c>
      <c r="F38" s="3">
        <f t="shared" si="21"/>
        <v>1.4318954716305711E-3</v>
      </c>
      <c r="G38" s="2">
        <v>0.5</v>
      </c>
      <c r="H38" s="3">
        <f t="shared" si="22"/>
        <v>7.1339397182093823E-3</v>
      </c>
      <c r="I38" s="3">
        <f t="shared" si="23"/>
        <v>0.99286606028179059</v>
      </c>
      <c r="J38" s="5">
        <f t="shared" si="30"/>
        <v>98070.750975955496</v>
      </c>
      <c r="K38" s="5">
        <f t="shared" si="24"/>
        <v>699.63082558199051</v>
      </c>
      <c r="L38" s="5">
        <f t="shared" si="25"/>
        <v>488604.67781582254</v>
      </c>
      <c r="M38" s="5">
        <f t="shared" si="16"/>
        <v>4029826.8654185873</v>
      </c>
      <c r="N38" s="33">
        <f t="shared" si="26"/>
        <v>41.091016692699746</v>
      </c>
      <c r="O38" s="4"/>
      <c r="Q38" s="27" t="s">
        <v>52</v>
      </c>
      <c r="R38" s="29">
        <f t="shared" si="17"/>
        <v>98070.750975955496</v>
      </c>
      <c r="S38" s="29">
        <f t="shared" si="18"/>
        <v>488604.67781582254</v>
      </c>
      <c r="T38" s="35">
        <f t="shared" si="19"/>
        <v>41.091016692699746</v>
      </c>
      <c r="U38" s="42">
        <v>0.93748024841036759</v>
      </c>
      <c r="V38" s="43">
        <f t="shared" si="31"/>
        <v>6.2519751589632411E-2</v>
      </c>
      <c r="W38" s="29">
        <f t="shared" si="27"/>
        <v>458057.23473324493</v>
      </c>
      <c r="X38" s="29">
        <f t="shared" si="20"/>
        <v>3257899.6243277835</v>
      </c>
      <c r="Y38" s="35">
        <f t="shared" si="28"/>
        <v>33.21989065961715</v>
      </c>
      <c r="Z38" s="36">
        <f t="shared" si="29"/>
        <v>7.8711260330825965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5532</v>
      </c>
      <c r="E39" s="51">
        <v>20</v>
      </c>
      <c r="F39" s="3">
        <f t="shared" si="21"/>
        <v>3.6153289949385392E-3</v>
      </c>
      <c r="G39" s="2">
        <v>0.5</v>
      </c>
      <c r="H39" s="3">
        <f t="shared" si="22"/>
        <v>1.791472590469366E-2</v>
      </c>
      <c r="I39" s="3">
        <f t="shared" si="23"/>
        <v>0.98208527409530633</v>
      </c>
      <c r="J39" s="5">
        <f t="shared" si="30"/>
        <v>97371.120150373506</v>
      </c>
      <c r="K39" s="5">
        <f t="shared" si="24"/>
        <v>1744.376928526935</v>
      </c>
      <c r="L39" s="5">
        <f t="shared" si="25"/>
        <v>482494.65843055019</v>
      </c>
      <c r="M39" s="5">
        <f t="shared" si="16"/>
        <v>3541222.1876027649</v>
      </c>
      <c r="N39" s="33">
        <f t="shared" si="26"/>
        <v>36.368300807610467</v>
      </c>
      <c r="O39" s="4"/>
      <c r="Q39" s="27" t="s">
        <v>54</v>
      </c>
      <c r="R39" s="29">
        <f t="shared" si="17"/>
        <v>97371.120150373506</v>
      </c>
      <c r="S39" s="29">
        <f t="shared" si="18"/>
        <v>482494.65843055019</v>
      </c>
      <c r="T39" s="35">
        <f t="shared" si="19"/>
        <v>36.368300807610467</v>
      </c>
      <c r="U39" s="42">
        <v>0.91788799906018037</v>
      </c>
      <c r="V39" s="43">
        <f t="shared" si="31"/>
        <v>8.2112000939819629E-2</v>
      </c>
      <c r="W39" s="29">
        <f t="shared" si="27"/>
        <v>442876.0565840429</v>
      </c>
      <c r="X39" s="29">
        <f t="shared" si="20"/>
        <v>2799842.3895945386</v>
      </c>
      <c r="Y39" s="35">
        <f t="shared" si="28"/>
        <v>28.754340971641771</v>
      </c>
      <c r="Z39" s="36">
        <f t="shared" si="29"/>
        <v>7.6139598359686964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4681</v>
      </c>
      <c r="E40" s="51">
        <v>17</v>
      </c>
      <c r="F40" s="3">
        <f t="shared" si="21"/>
        <v>3.6317026276436659E-3</v>
      </c>
      <c r="G40" s="2">
        <v>0.5</v>
      </c>
      <c r="H40" s="3">
        <f t="shared" si="22"/>
        <v>1.7995130729332065E-2</v>
      </c>
      <c r="I40" s="3">
        <f t="shared" si="23"/>
        <v>0.98200486927066799</v>
      </c>
      <c r="J40" s="5">
        <f t="shared" si="30"/>
        <v>95626.743221846569</v>
      </c>
      <c r="K40" s="5">
        <f t="shared" si="24"/>
        <v>1720.815745497398</v>
      </c>
      <c r="L40" s="5">
        <f t="shared" si="25"/>
        <v>473831.6767454893</v>
      </c>
      <c r="M40" s="5">
        <f t="shared" si="16"/>
        <v>3058727.5291722147</v>
      </c>
      <c r="N40" s="33">
        <f t="shared" si="26"/>
        <v>31.986110016067428</v>
      </c>
      <c r="O40" s="4"/>
      <c r="Q40" s="27" t="s">
        <v>56</v>
      </c>
      <c r="R40" s="29">
        <f t="shared" si="17"/>
        <v>95626.743221846569</v>
      </c>
      <c r="S40" s="29">
        <f t="shared" si="18"/>
        <v>473831.6767454893</v>
      </c>
      <c r="T40" s="35">
        <f t="shared" si="19"/>
        <v>31.986110016067428</v>
      </c>
      <c r="U40" s="42">
        <v>0.89571782863194893</v>
      </c>
      <c r="V40" s="43">
        <f t="shared" si="31"/>
        <v>0.10428217136805107</v>
      </c>
      <c r="W40" s="29">
        <f t="shared" si="27"/>
        <v>424419.4806315052</v>
      </c>
      <c r="X40" s="29">
        <f t="shared" si="20"/>
        <v>2356966.3330104956</v>
      </c>
      <c r="Y40" s="35">
        <f t="shared" si="28"/>
        <v>24.647564620521667</v>
      </c>
      <c r="Z40" s="36">
        <f t="shared" si="29"/>
        <v>7.3385453955457614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3661</v>
      </c>
      <c r="E41" s="51">
        <v>29</v>
      </c>
      <c r="F41" s="3">
        <f t="shared" si="21"/>
        <v>7.9213329691341164E-3</v>
      </c>
      <c r="G41" s="2">
        <v>0.5</v>
      </c>
      <c r="H41" s="3">
        <f t="shared" si="22"/>
        <v>3.8837551895004686E-2</v>
      </c>
      <c r="I41" s="3">
        <f t="shared" si="23"/>
        <v>0.96116244810499529</v>
      </c>
      <c r="J41" s="5">
        <f t="shared" si="30"/>
        <v>93905.92747634917</v>
      </c>
      <c r="K41" s="5">
        <f t="shared" si="24"/>
        <v>3647.0763316112575</v>
      </c>
      <c r="L41" s="5">
        <f t="shared" si="25"/>
        <v>460411.94655271771</v>
      </c>
      <c r="M41" s="5">
        <f t="shared" si="16"/>
        <v>2584895.8524267254</v>
      </c>
      <c r="N41" s="33">
        <f t="shared" si="26"/>
        <v>27.526439724241566</v>
      </c>
      <c r="O41" s="4"/>
      <c r="Q41" s="27" t="s">
        <v>58</v>
      </c>
      <c r="R41" s="29">
        <f t="shared" si="17"/>
        <v>93905.92747634917</v>
      </c>
      <c r="S41" s="29">
        <f t="shared" si="18"/>
        <v>460411.94655271771</v>
      </c>
      <c r="T41" s="35">
        <f t="shared" si="19"/>
        <v>27.526439724241566</v>
      </c>
      <c r="U41" s="42">
        <v>0.86473435856680392</v>
      </c>
      <c r="V41" s="43">
        <f t="shared" si="31"/>
        <v>0.13526564143319608</v>
      </c>
      <c r="W41" s="29">
        <f t="shared" si="27"/>
        <v>398134.02927875798</v>
      </c>
      <c r="X41" s="29">
        <f t="shared" si="20"/>
        <v>1932546.8523789903</v>
      </c>
      <c r="Y41" s="35">
        <f t="shared" si="28"/>
        <v>20.579604550157018</v>
      </c>
      <c r="Z41" s="36">
        <f t="shared" si="29"/>
        <v>6.9468351740845478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2871</v>
      </c>
      <c r="E42" s="51">
        <v>25</v>
      </c>
      <c r="F42" s="3">
        <f t="shared" si="21"/>
        <v>8.7077673284569838E-3</v>
      </c>
      <c r="G42" s="2">
        <v>0.5</v>
      </c>
      <c r="H42" s="3">
        <f t="shared" si="22"/>
        <v>4.261121527185955E-2</v>
      </c>
      <c r="I42" s="3">
        <f t="shared" si="23"/>
        <v>0.95738878472814049</v>
      </c>
      <c r="J42" s="5">
        <f t="shared" si="30"/>
        <v>90258.851144737913</v>
      </c>
      <c r="K42" s="5">
        <f t="shared" si="24"/>
        <v>3846.0393363191538</v>
      </c>
      <c r="L42" s="5">
        <f t="shared" si="25"/>
        <v>441679.15738289163</v>
      </c>
      <c r="M42" s="5">
        <f t="shared" si="16"/>
        <v>2124483.9058740078</v>
      </c>
      <c r="N42" s="33">
        <f t="shared" si="26"/>
        <v>23.537679451151149</v>
      </c>
      <c r="O42" s="4"/>
      <c r="Q42" s="27" t="s">
        <v>60</v>
      </c>
      <c r="R42" s="29">
        <f t="shared" si="17"/>
        <v>90258.851144737913</v>
      </c>
      <c r="S42" s="29">
        <f t="shared" si="18"/>
        <v>441679.15738289163</v>
      </c>
      <c r="T42" s="35">
        <f t="shared" si="19"/>
        <v>23.537679451151149</v>
      </c>
      <c r="U42" s="42">
        <v>0.81758889711164551</v>
      </c>
      <c r="V42" s="43">
        <f t="shared" si="31"/>
        <v>0.18241110288835449</v>
      </c>
      <c r="W42" s="29">
        <f t="shared" si="27"/>
        <v>361111.97516187927</v>
      </c>
      <c r="X42" s="29">
        <f t="shared" si="20"/>
        <v>1534412.8231002323</v>
      </c>
      <c r="Y42" s="35">
        <f t="shared" si="28"/>
        <v>17.000136869010973</v>
      </c>
      <c r="Z42" s="36">
        <f t="shared" si="29"/>
        <v>6.5375425821401763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2126</v>
      </c>
      <c r="E43" s="51">
        <v>33</v>
      </c>
      <c r="F43" s="3">
        <f t="shared" si="21"/>
        <v>1.5522107243650047E-2</v>
      </c>
      <c r="G43" s="2">
        <v>0.5</v>
      </c>
      <c r="H43" s="3">
        <f t="shared" si="22"/>
        <v>7.4711342540185646E-2</v>
      </c>
      <c r="I43" s="3">
        <f t="shared" si="23"/>
        <v>0.92528865745981437</v>
      </c>
      <c r="J43" s="5">
        <f t="shared" si="30"/>
        <v>86412.811808418759</v>
      </c>
      <c r="K43" s="5">
        <f t="shared" si="24"/>
        <v>6456.0171828793727</v>
      </c>
      <c r="L43" s="5">
        <f t="shared" si="25"/>
        <v>415924.01608489541</v>
      </c>
      <c r="M43" s="5">
        <f t="shared" si="16"/>
        <v>1682804.7484911161</v>
      </c>
      <c r="N43" s="33">
        <f t="shared" si="26"/>
        <v>19.474019109827982</v>
      </c>
      <c r="O43" s="4"/>
      <c r="Q43" s="27" t="s">
        <v>62</v>
      </c>
      <c r="R43" s="29">
        <f t="shared" si="17"/>
        <v>86412.811808418759</v>
      </c>
      <c r="S43" s="29">
        <f t="shared" si="18"/>
        <v>415924.01608489541</v>
      </c>
      <c r="T43" s="35">
        <f t="shared" si="19"/>
        <v>19.474019109827982</v>
      </c>
      <c r="U43" s="42">
        <v>0.77888026534586052</v>
      </c>
      <c r="V43" s="43">
        <f t="shared" si="31"/>
        <v>0.22111973465413948</v>
      </c>
      <c r="W43" s="29">
        <f t="shared" si="27"/>
        <v>323955.00801191927</v>
      </c>
      <c r="X43" s="29">
        <f t="shared" si="20"/>
        <v>1173300.847938353</v>
      </c>
      <c r="Y43" s="35">
        <f t="shared" si="28"/>
        <v>13.577857535056442</v>
      </c>
      <c r="Z43" s="36">
        <f t="shared" si="29"/>
        <v>5.8961615747715399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1467</v>
      </c>
      <c r="E44" s="51">
        <v>35</v>
      </c>
      <c r="F44" s="3">
        <f t="shared" si="21"/>
        <v>2.3858214042263123E-2</v>
      </c>
      <c r="G44" s="2">
        <v>0.5</v>
      </c>
      <c r="H44" s="3">
        <f t="shared" si="22"/>
        <v>0.11257639112254746</v>
      </c>
      <c r="I44" s="3">
        <f t="shared" si="23"/>
        <v>0.88742360887745253</v>
      </c>
      <c r="J44" s="5">
        <f t="shared" si="30"/>
        <v>79956.794625539391</v>
      </c>
      <c r="K44" s="5">
        <f t="shared" si="24"/>
        <v>9001.2473846699231</v>
      </c>
      <c r="L44" s="5">
        <f t="shared" si="25"/>
        <v>377280.85466602212</v>
      </c>
      <c r="M44" s="5">
        <f t="shared" si="16"/>
        <v>1266880.7324062206</v>
      </c>
      <c r="N44" s="33">
        <f t="shared" si="26"/>
        <v>15.844566285321799</v>
      </c>
      <c r="O44" s="4"/>
      <c r="Q44" s="27" t="s">
        <v>64</v>
      </c>
      <c r="R44" s="29">
        <f t="shared" si="17"/>
        <v>79956.794625539391</v>
      </c>
      <c r="S44" s="29">
        <f t="shared" si="18"/>
        <v>377280.85466602212</v>
      </c>
      <c r="T44" s="35">
        <f t="shared" si="19"/>
        <v>15.844566285321799</v>
      </c>
      <c r="U44" s="42">
        <v>0.71980976748499381</v>
      </c>
      <c r="V44" s="43">
        <f t="shared" si="31"/>
        <v>0.28019023251500619</v>
      </c>
      <c r="W44" s="29">
        <f t="shared" si="27"/>
        <v>271570.44427368912</v>
      </c>
      <c r="X44" s="29">
        <f t="shared" si="20"/>
        <v>849345.83992643375</v>
      </c>
      <c r="Y44" s="35">
        <f t="shared" si="28"/>
        <v>10.622559895055373</v>
      </c>
      <c r="Z44" s="36">
        <f t="shared" si="29"/>
        <v>5.2220063902664258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968</v>
      </c>
      <c r="E45" s="51">
        <v>42</v>
      </c>
      <c r="F45" s="3">
        <f t="shared" si="21"/>
        <v>4.3388429752066117E-2</v>
      </c>
      <c r="G45" s="2">
        <v>0.5</v>
      </c>
      <c r="H45" s="3">
        <f t="shared" si="22"/>
        <v>0.19571295433364397</v>
      </c>
      <c r="I45" s="3">
        <f t="shared" si="23"/>
        <v>0.804287045666356</v>
      </c>
      <c r="J45" s="5">
        <f t="shared" si="30"/>
        <v>70955.547240869462</v>
      </c>
      <c r="K45" s="5">
        <f t="shared" si="24"/>
        <v>13886.919776871002</v>
      </c>
      <c r="L45" s="5">
        <f t="shared" si="25"/>
        <v>320060.43676216976</v>
      </c>
      <c r="M45" s="5">
        <f t="shared" si="16"/>
        <v>889599.87774019851</v>
      </c>
      <c r="N45" s="33">
        <f t="shared" si="26"/>
        <v>12.537425364648596</v>
      </c>
      <c r="O45" s="4"/>
      <c r="Q45" s="27" t="s">
        <v>66</v>
      </c>
      <c r="R45" s="29">
        <f t="shared" si="17"/>
        <v>70955.547240869462</v>
      </c>
      <c r="S45" s="29">
        <f t="shared" si="18"/>
        <v>320060.43676216976</v>
      </c>
      <c r="T45" s="35">
        <f t="shared" si="19"/>
        <v>12.537425364648596</v>
      </c>
      <c r="U45" s="42">
        <v>0.68480776711742686</v>
      </c>
      <c r="V45" s="43">
        <f t="shared" si="31"/>
        <v>0.31519223288257314</v>
      </c>
      <c r="W45" s="29">
        <f t="shared" si="27"/>
        <v>219179.87304172988</v>
      </c>
      <c r="X45" s="29">
        <f t="shared" si="20"/>
        <v>577775.39565274457</v>
      </c>
      <c r="Y45" s="35">
        <f t="shared" si="28"/>
        <v>8.1427797842414993</v>
      </c>
      <c r="Z45" s="36">
        <f t="shared" si="29"/>
        <v>4.3946455804070972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585</v>
      </c>
      <c r="E46" s="51">
        <v>41</v>
      </c>
      <c r="F46" s="3">
        <f t="shared" si="21"/>
        <v>7.0085470085470086E-2</v>
      </c>
      <c r="G46" s="2">
        <v>0.5</v>
      </c>
      <c r="H46" s="3">
        <f t="shared" si="22"/>
        <v>0.29818181818181816</v>
      </c>
      <c r="I46" s="3">
        <f t="shared" si="23"/>
        <v>0.7018181818181819</v>
      </c>
      <c r="J46" s="5">
        <f t="shared" si="30"/>
        <v>57068.627463998455</v>
      </c>
      <c r="K46" s="5">
        <f t="shared" si="24"/>
        <v>17016.827098355901</v>
      </c>
      <c r="L46" s="5">
        <f t="shared" si="25"/>
        <v>242801.06957410256</v>
      </c>
      <c r="M46" s="5">
        <f>L46+M47</f>
        <v>569539.4409780287</v>
      </c>
      <c r="N46" s="33">
        <f t="shared" si="26"/>
        <v>9.9799043062200976</v>
      </c>
      <c r="O46" s="4"/>
      <c r="Q46" s="27" t="s">
        <v>68</v>
      </c>
      <c r="R46" s="29">
        <f t="shared" si="17"/>
        <v>57068.627463998455</v>
      </c>
      <c r="S46" s="29">
        <f t="shared" si="18"/>
        <v>242801.06957410256</v>
      </c>
      <c r="T46" s="35">
        <f t="shared" si="19"/>
        <v>9.9799043062200976</v>
      </c>
      <c r="U46" s="42">
        <v>0.65629805890441617</v>
      </c>
      <c r="V46" s="43">
        <f t="shared" si="31"/>
        <v>0.34370194109558383</v>
      </c>
      <c r="W46" s="29">
        <f t="shared" si="27"/>
        <v>159349.87066139962</v>
      </c>
      <c r="X46" s="29">
        <f>X47+W46</f>
        <v>358595.52261101466</v>
      </c>
      <c r="Y46" s="35">
        <f t="shared" si="28"/>
        <v>6.2835841432708959</v>
      </c>
      <c r="Z46" s="36">
        <f t="shared" si="29"/>
        <v>3.6963201629492017</v>
      </c>
    </row>
    <row r="47" spans="1:26" s="2" customFormat="1" x14ac:dyDescent="0.25">
      <c r="A47" s="12">
        <v>19</v>
      </c>
      <c r="B47" s="13" t="s">
        <v>69</v>
      </c>
      <c r="C47" s="12"/>
      <c r="D47">
        <v>465</v>
      </c>
      <c r="E47" s="51">
        <v>57</v>
      </c>
      <c r="F47" s="17">
        <f t="shared" si="21"/>
        <v>0.12258064516129032</v>
      </c>
      <c r="G47" s="12"/>
      <c r="H47" s="17">
        <v>1</v>
      </c>
      <c r="I47" s="17">
        <f t="shared" si="23"/>
        <v>0</v>
      </c>
      <c r="J47" s="21">
        <f t="shared" si="30"/>
        <v>40051.800365642557</v>
      </c>
      <c r="K47" s="21">
        <f t="shared" si="24"/>
        <v>40051.800365642557</v>
      </c>
      <c r="L47" s="21">
        <f>K47/F47</f>
        <v>326738.37140392617</v>
      </c>
      <c r="M47" s="21">
        <f>L47</f>
        <v>326738.37140392617</v>
      </c>
      <c r="N47" s="34">
        <f t="shared" si="26"/>
        <v>8.1578947368421062</v>
      </c>
      <c r="O47" s="4"/>
      <c r="Q47" s="30" t="s">
        <v>69</v>
      </c>
      <c r="R47" s="31">
        <f t="shared" si="17"/>
        <v>40051.800365642557</v>
      </c>
      <c r="S47" s="31">
        <f t="shared" si="18"/>
        <v>326738.37140392617</v>
      </c>
      <c r="T47" s="38">
        <f t="shared" si="19"/>
        <v>8.1578947368421062</v>
      </c>
      <c r="U47" s="44">
        <v>0.6098018151143324</v>
      </c>
      <c r="V47" s="45">
        <f t="shared" si="31"/>
        <v>0.3901981848856676</v>
      </c>
      <c r="W47" s="31">
        <f t="shared" si="27"/>
        <v>199245.65194961507</v>
      </c>
      <c r="X47" s="31">
        <f>W47</f>
        <v>199245.65194961507</v>
      </c>
      <c r="Y47" s="38">
        <f t="shared" si="28"/>
        <v>4.9746990180379758</v>
      </c>
      <c r="Z47" s="37">
        <f t="shared" si="29"/>
        <v>3.1831957188041304</v>
      </c>
    </row>
    <row r="48" spans="1:26" s="2" customFormat="1" ht="13.2" x14ac:dyDescent="0.25">
      <c r="B48" s="2" t="s">
        <v>70</v>
      </c>
      <c r="D48" s="25">
        <f>SUM(D29:D47)</f>
        <v>63438</v>
      </c>
      <c r="E48" s="25">
        <f>SUM(E29:E47)</f>
        <v>325</v>
      </c>
    </row>
    <row r="51" spans="1:26" s="2" customFormat="1" ht="18" thickBot="1" x14ac:dyDescent="0.35">
      <c r="B51" s="119" t="s">
        <v>89</v>
      </c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Q51" s="105" t="s">
        <v>92</v>
      </c>
      <c r="R51" s="106"/>
      <c r="S51" s="106"/>
      <c r="T51" s="106"/>
      <c r="U51" s="106"/>
      <c r="V51" s="106"/>
      <c r="W51" s="106"/>
      <c r="X51" s="106"/>
      <c r="Y51" s="106"/>
      <c r="Z51" s="107"/>
    </row>
    <row r="52" spans="1:26" s="9" customFormat="1" ht="14.25" customHeight="1" x14ac:dyDescent="0.35">
      <c r="A52" s="7"/>
      <c r="B52" s="11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108" t="s">
        <v>14</v>
      </c>
      <c r="S52" s="108"/>
      <c r="T52" s="108"/>
      <c r="U52" s="109" t="s">
        <v>15</v>
      </c>
      <c r="V52" s="110" t="s">
        <v>16</v>
      </c>
      <c r="W52" s="111" t="s">
        <v>17</v>
      </c>
      <c r="X52" s="111" t="s">
        <v>18</v>
      </c>
      <c r="Y52" s="104" t="s">
        <v>19</v>
      </c>
      <c r="Z52" s="104" t="s">
        <v>20</v>
      </c>
    </row>
    <row r="53" spans="1:26" s="10" customFormat="1" ht="35.549999999999997" customHeight="1" thickBot="1" x14ac:dyDescent="0.35">
      <c r="B53" s="11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109"/>
      <c r="V53" s="110"/>
      <c r="W53" s="111"/>
      <c r="X53" s="111"/>
      <c r="Y53" s="104"/>
      <c r="Z53" s="104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1315</v>
      </c>
      <c r="E54" s="49">
        <f>E4+E29</f>
        <v>1</v>
      </c>
      <c r="F54" s="3">
        <f>E54/D54</f>
        <v>7.6045627376425851E-4</v>
      </c>
      <c r="G54" s="2">
        <v>0.3</v>
      </c>
      <c r="H54" s="18">
        <f>C54*F54/(1+(1-G54)*C54*F54)</f>
        <v>7.6005168351447904E-4</v>
      </c>
      <c r="I54" s="18">
        <f>1-H54</f>
        <v>0.99923994831648555</v>
      </c>
      <c r="J54" s="19">
        <v>100000</v>
      </c>
      <c r="K54" s="20">
        <f>J54*H54</f>
        <v>76.005168351447907</v>
      </c>
      <c r="L54" s="20">
        <f>C54*(J55+G54*K54)</f>
        <v>99946.796382153989</v>
      </c>
      <c r="M54" s="5">
        <f t="shared" ref="M54:M70" si="32">L54+M55</f>
        <v>7583058.4717712915</v>
      </c>
      <c r="N54" s="32">
        <f>M54/J54</f>
        <v>75.83058471771291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99946.796382153989</v>
      </c>
      <c r="T54" s="35">
        <f t="shared" ref="T54:T72" si="35">N54</f>
        <v>75.83058471771291</v>
      </c>
      <c r="U54" s="42">
        <v>0.96170886472285344</v>
      </c>
      <c r="V54" s="43">
        <f>1-U54</f>
        <v>3.829113527714656E-2</v>
      </c>
      <c r="W54" s="29">
        <f>S54*U54</f>
        <v>96119.720081367501</v>
      </c>
      <c r="X54" s="29">
        <f t="shared" ref="X54:X70" si="36">X55+W54</f>
        <v>6727403.5723371841</v>
      </c>
      <c r="Y54" s="40">
        <f>X54/R54</f>
        <v>67.274035723371838</v>
      </c>
      <c r="Z54" s="36">
        <f>T54-Y54</f>
        <v>8.5565489943410711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5812</v>
      </c>
      <c r="E55" s="49">
        <f t="shared" si="37"/>
        <v>4</v>
      </c>
      <c r="F55" s="3">
        <f t="shared" ref="F55:F72" si="38">E55/D55</f>
        <v>6.8823124569855469E-4</v>
      </c>
      <c r="G55" s="2">
        <v>0.4</v>
      </c>
      <c r="H55" s="3">
        <f t="shared" ref="H55:H71" si="39">C55*F55/(1+(1-G55)*C55*F55)</f>
        <v>2.7483853236223714E-3</v>
      </c>
      <c r="I55" s="3">
        <f t="shared" ref="I55:I72" si="40">1-H55</f>
        <v>0.99725161467637757</v>
      </c>
      <c r="J55" s="5">
        <f>I54*J54</f>
        <v>99923.994831648553</v>
      </c>
      <c r="K55" s="5">
        <f t="shared" ref="K55:K72" si="41">J55*H55</f>
        <v>274.62964087302061</v>
      </c>
      <c r="L55" s="5">
        <f t="shared" ref="L55:L71" si="42">C55*(J56+G55*K55)</f>
        <v>399036.86818849895</v>
      </c>
      <c r="M55" s="5">
        <f t="shared" si="32"/>
        <v>7483111.6753891371</v>
      </c>
      <c r="N55" s="33">
        <f t="shared" ref="N55:N72" si="43">M55/J55</f>
        <v>74.888035531372083</v>
      </c>
      <c r="O55" s="4"/>
      <c r="Q55" s="27" t="s">
        <v>36</v>
      </c>
      <c r="R55" s="29">
        <f t="shared" si="33"/>
        <v>99923.994831648553</v>
      </c>
      <c r="S55" s="29">
        <f t="shared" si="34"/>
        <v>399036.86818849895</v>
      </c>
      <c r="T55" s="35">
        <f t="shared" si="35"/>
        <v>74.888035531372083</v>
      </c>
      <c r="U55" s="42">
        <v>0.96170886472285344</v>
      </c>
      <c r="V55" s="43">
        <f>1-U55</f>
        <v>3.829113527714656E-2</v>
      </c>
      <c r="W55" s="29">
        <f t="shared" ref="W55:W72" si="44">S55*U55</f>
        <v>383757.29348812421</v>
      </c>
      <c r="X55" s="29">
        <f t="shared" si="36"/>
        <v>6631283.8522558166</v>
      </c>
      <c r="Y55" s="35">
        <f t="shared" ref="Y55:Y72" si="45">X55/R55</f>
        <v>66.363278043758868</v>
      </c>
      <c r="Z55" s="36">
        <f t="shared" ref="Z55:Z72" si="46">T55-Y55</f>
        <v>8.5247574876132148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8398</v>
      </c>
      <c r="E56" s="49">
        <f t="shared" si="37"/>
        <v>3</v>
      </c>
      <c r="F56" s="3">
        <f t="shared" si="38"/>
        <v>3.5722791140747797E-4</v>
      </c>
      <c r="G56" s="2">
        <v>0.5</v>
      </c>
      <c r="H56" s="3">
        <f t="shared" si="39"/>
        <v>1.7845458330854797E-3</v>
      </c>
      <c r="I56" s="3">
        <f t="shared" si="40"/>
        <v>0.99821545416691448</v>
      </c>
      <c r="J56" s="5">
        <f t="shared" ref="J56:J72" si="47">I55*J55</f>
        <v>99649.365190775527</v>
      </c>
      <c r="K56" s="5">
        <f t="shared" si="41"/>
        <v>177.82885942081171</v>
      </c>
      <c r="L56" s="5">
        <f t="shared" si="42"/>
        <v>497802.2538053256</v>
      </c>
      <c r="M56" s="5">
        <f t="shared" si="32"/>
        <v>7084074.8072006386</v>
      </c>
      <c r="N56" s="33">
        <f t="shared" si="43"/>
        <v>71.09001440840494</v>
      </c>
      <c r="O56" s="4"/>
      <c r="Q56" s="27" t="s">
        <v>38</v>
      </c>
      <c r="R56" s="29">
        <f t="shared" si="33"/>
        <v>99649.365190775527</v>
      </c>
      <c r="S56" s="29">
        <f t="shared" si="34"/>
        <v>497802.2538053256</v>
      </c>
      <c r="T56" s="35">
        <f t="shared" si="35"/>
        <v>71.09001440840494</v>
      </c>
      <c r="U56" s="42">
        <v>0.96170886472285344</v>
      </c>
      <c r="V56" s="43">
        <f>1-U56</f>
        <v>3.829113527714656E-2</v>
      </c>
      <c r="W56" s="29">
        <f t="shared" si="44"/>
        <v>478740.84036359744</v>
      </c>
      <c r="X56" s="29">
        <f t="shared" si="36"/>
        <v>6247526.5587676922</v>
      </c>
      <c r="Y56" s="35">
        <f t="shared" si="45"/>
        <v>62.695096419400187</v>
      </c>
      <c r="Z56" s="36">
        <f t="shared" si="46"/>
        <v>8.3949179890047532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8502</v>
      </c>
      <c r="E57" s="49">
        <f t="shared" si="37"/>
        <v>3</v>
      </c>
      <c r="F57" s="3">
        <f t="shared" si="38"/>
        <v>3.5285815102328866E-4</v>
      </c>
      <c r="G57" s="2">
        <v>0.5</v>
      </c>
      <c r="H57" s="3">
        <f t="shared" si="39"/>
        <v>1.7627357659086903E-3</v>
      </c>
      <c r="I57" s="3">
        <f t="shared" si="40"/>
        <v>0.99823726423409131</v>
      </c>
      <c r="J57" s="5">
        <f t="shared" si="47"/>
        <v>99471.536331354713</v>
      </c>
      <c r="K57" s="5">
        <f t="shared" si="41"/>
        <v>175.34203478116467</v>
      </c>
      <c r="L57" s="5">
        <f t="shared" si="42"/>
        <v>496919.3265698207</v>
      </c>
      <c r="M57" s="5">
        <f t="shared" si="32"/>
        <v>6586272.5533953132</v>
      </c>
      <c r="N57" s="33">
        <f t="shared" si="43"/>
        <v>66.21263525533017</v>
      </c>
      <c r="O57" s="4"/>
      <c r="Q57" s="27" t="s">
        <v>40</v>
      </c>
      <c r="R57" s="29">
        <f t="shared" si="33"/>
        <v>99471.536331354713</v>
      </c>
      <c r="S57" s="29">
        <f t="shared" si="34"/>
        <v>496919.3265698207</v>
      </c>
      <c r="T57" s="35">
        <f t="shared" si="35"/>
        <v>66.21263525533017</v>
      </c>
      <c r="U57" s="42">
        <v>0.96170886472285344</v>
      </c>
      <c r="V57" s="43">
        <f>1-U57</f>
        <v>3.829113527714656E-2</v>
      </c>
      <c r="W57" s="29">
        <f t="shared" si="44"/>
        <v>477891.72141430713</v>
      </c>
      <c r="X57" s="29">
        <f t="shared" si="36"/>
        <v>5768785.7184040947</v>
      </c>
      <c r="Y57" s="35">
        <f t="shared" si="45"/>
        <v>57.99433618062757</v>
      </c>
      <c r="Z57" s="36">
        <f t="shared" si="46"/>
        <v>8.2182990747025997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8844</v>
      </c>
      <c r="E58" s="49">
        <f t="shared" si="37"/>
        <v>6</v>
      </c>
      <c r="F58" s="3">
        <f t="shared" si="38"/>
        <v>6.7842605156037987E-4</v>
      </c>
      <c r="G58" s="2">
        <v>0.5</v>
      </c>
      <c r="H58" s="3">
        <f t="shared" si="39"/>
        <v>3.3863867253640365E-3</v>
      </c>
      <c r="I58" s="3">
        <f t="shared" si="40"/>
        <v>0.99661361327463593</v>
      </c>
      <c r="J58" s="5">
        <f t="shared" si="47"/>
        <v>99296.194296573551</v>
      </c>
      <c r="K58" s="5">
        <f t="shared" si="41"/>
        <v>336.25531424508483</v>
      </c>
      <c r="L58" s="5">
        <f t="shared" si="42"/>
        <v>495640.33319725504</v>
      </c>
      <c r="M58" s="5">
        <f t="shared" si="32"/>
        <v>6089353.2268254925</v>
      </c>
      <c r="N58" s="33">
        <f t="shared" si="43"/>
        <v>61.325142116102427</v>
      </c>
      <c r="O58" s="4"/>
      <c r="Q58" s="27" t="s">
        <v>42</v>
      </c>
      <c r="R58" s="29">
        <f t="shared" si="33"/>
        <v>99296.194296573551</v>
      </c>
      <c r="S58" s="29">
        <f t="shared" si="34"/>
        <v>495640.33319725504</v>
      </c>
      <c r="T58" s="35">
        <f t="shared" si="35"/>
        <v>61.325142116102427</v>
      </c>
      <c r="U58" s="42">
        <v>0.96170886472285344</v>
      </c>
      <c r="V58" s="43">
        <f>1-U58</f>
        <v>3.829113527714656E-2</v>
      </c>
      <c r="W58" s="29">
        <f t="shared" si="44"/>
        <v>476661.70214998897</v>
      </c>
      <c r="X58" s="29">
        <f t="shared" si="36"/>
        <v>5290893.9969897876</v>
      </c>
      <c r="Y58" s="35">
        <f t="shared" si="45"/>
        <v>53.283955487631033</v>
      </c>
      <c r="Z58" s="36">
        <f t="shared" si="46"/>
        <v>8.0411866284713938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9229</v>
      </c>
      <c r="E59" s="49">
        <f t="shared" si="37"/>
        <v>8</v>
      </c>
      <c r="F59" s="3">
        <f t="shared" si="38"/>
        <v>8.6683280962184417E-4</v>
      </c>
      <c r="G59" s="2">
        <v>0.5</v>
      </c>
      <c r="H59" s="3">
        <f t="shared" si="39"/>
        <v>4.3247918693912852E-3</v>
      </c>
      <c r="I59" s="3">
        <f t="shared" si="40"/>
        <v>0.99567520813060872</v>
      </c>
      <c r="J59" s="5">
        <f t="shared" si="47"/>
        <v>98959.938982328458</v>
      </c>
      <c r="K59" s="5">
        <f t="shared" si="41"/>
        <v>427.98113950623184</v>
      </c>
      <c r="L59" s="5">
        <f t="shared" si="42"/>
        <v>493729.74206287676</v>
      </c>
      <c r="M59" s="5">
        <f t="shared" si="32"/>
        <v>5593712.8936282378</v>
      </c>
      <c r="N59" s="33">
        <f t="shared" si="43"/>
        <v>56.525023672732075</v>
      </c>
      <c r="O59" s="4"/>
      <c r="Q59" s="27" t="s">
        <v>44</v>
      </c>
      <c r="R59" s="29">
        <f t="shared" si="33"/>
        <v>98959.938982328458</v>
      </c>
      <c r="S59" s="29">
        <f t="shared" si="34"/>
        <v>493729.74206287676</v>
      </c>
      <c r="T59" s="35">
        <f t="shared" si="35"/>
        <v>56.525023672732075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475507.01124730601</v>
      </c>
      <c r="X59" s="29">
        <f t="shared" si="36"/>
        <v>4814232.2948397985</v>
      </c>
      <c r="Y59" s="35">
        <f t="shared" si="45"/>
        <v>48.648294899408626</v>
      </c>
      <c r="Z59" s="36">
        <f t="shared" si="46"/>
        <v>7.8767287733234497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9820</v>
      </c>
      <c r="E60" s="49">
        <f t="shared" si="37"/>
        <v>14</v>
      </c>
      <c r="F60" s="3">
        <f t="shared" si="38"/>
        <v>1.4256619144602852E-3</v>
      </c>
      <c r="G60" s="2">
        <v>0.5</v>
      </c>
      <c r="H60" s="3">
        <f t="shared" si="39"/>
        <v>7.1029934043632679E-3</v>
      </c>
      <c r="I60" s="3">
        <f t="shared" si="40"/>
        <v>0.99289700659563673</v>
      </c>
      <c r="J60" s="5">
        <f t="shared" si="47"/>
        <v>98531.95784282223</v>
      </c>
      <c r="K60" s="5">
        <f t="shared" si="41"/>
        <v>699.87184667656584</v>
      </c>
      <c r="L60" s="5">
        <f t="shared" si="42"/>
        <v>490910.10959741974</v>
      </c>
      <c r="M60" s="5">
        <f t="shared" si="32"/>
        <v>5099983.1515653608</v>
      </c>
      <c r="N60" s="33">
        <f t="shared" si="43"/>
        <v>51.75968551950254</v>
      </c>
      <c r="O60" s="4"/>
      <c r="Q60" s="27" t="s">
        <v>46</v>
      </c>
      <c r="R60" s="29">
        <f t="shared" si="33"/>
        <v>98531.95784282223</v>
      </c>
      <c r="S60" s="29">
        <f t="shared" si="34"/>
        <v>490910.10959741974</v>
      </c>
      <c r="T60" s="35">
        <f t="shared" si="35"/>
        <v>51.75968551950254</v>
      </c>
      <c r="U60" s="42">
        <v>0.95736753435116873</v>
      </c>
      <c r="V60" s="43">
        <f t="shared" si="48"/>
        <v>4.2632465648831275E-2</v>
      </c>
      <c r="W60" s="29">
        <f t="shared" si="44"/>
        <v>469981.40121334372</v>
      </c>
      <c r="X60" s="29">
        <f t="shared" si="36"/>
        <v>4338725.2835924923</v>
      </c>
      <c r="Y60" s="35">
        <f t="shared" si="45"/>
        <v>44.03368590841977</v>
      </c>
      <c r="Z60" s="36">
        <f t="shared" si="46"/>
        <v>7.72599961108277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9407</v>
      </c>
      <c r="E61" s="49">
        <f t="shared" si="37"/>
        <v>19</v>
      </c>
      <c r="F61" s="3">
        <f t="shared" si="38"/>
        <v>2.0197725098331028E-3</v>
      </c>
      <c r="G61" s="2">
        <v>0.5</v>
      </c>
      <c r="H61" s="3">
        <f t="shared" si="39"/>
        <v>1.0048125231371302E-2</v>
      </c>
      <c r="I61" s="3">
        <f t="shared" si="40"/>
        <v>0.98995187476862867</v>
      </c>
      <c r="J61" s="5">
        <f t="shared" si="47"/>
        <v>97832.085996145659</v>
      </c>
      <c r="K61" s="5">
        <f t="shared" si="41"/>
        <v>983.02905173555826</v>
      </c>
      <c r="L61" s="5">
        <f t="shared" si="42"/>
        <v>486702.85735138936</v>
      </c>
      <c r="M61" s="5">
        <f t="shared" si="32"/>
        <v>4609073.0419679414</v>
      </c>
      <c r="N61" s="33">
        <f t="shared" si="43"/>
        <v>47.112079795063629</v>
      </c>
      <c r="O61" s="4"/>
      <c r="Q61" s="27" t="s">
        <v>48</v>
      </c>
      <c r="R61" s="29">
        <f t="shared" si="33"/>
        <v>97832.085996145659</v>
      </c>
      <c r="S61" s="29">
        <f t="shared" si="34"/>
        <v>486702.85735138936</v>
      </c>
      <c r="T61" s="35">
        <f t="shared" si="35"/>
        <v>47.112079795063629</v>
      </c>
      <c r="U61" s="42">
        <v>0.95681081085376496</v>
      </c>
      <c r="V61" s="43">
        <f t="shared" si="48"/>
        <v>4.3189189146235041E-2</v>
      </c>
      <c r="W61" s="29">
        <f t="shared" si="44"/>
        <v>465682.55558722717</v>
      </c>
      <c r="X61" s="29">
        <f t="shared" si="36"/>
        <v>3868743.8823791491</v>
      </c>
      <c r="Y61" s="35">
        <f t="shared" si="45"/>
        <v>39.544734664367354</v>
      </c>
      <c r="Z61" s="36">
        <f t="shared" si="46"/>
        <v>7.5673451306962747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10565</v>
      </c>
      <c r="E62" s="49">
        <f t="shared" si="37"/>
        <v>29</v>
      </c>
      <c r="F62" s="3">
        <f t="shared" si="38"/>
        <v>2.7449124467581638E-3</v>
      </c>
      <c r="G62" s="2">
        <v>0.5</v>
      </c>
      <c r="H62" s="3">
        <f t="shared" si="39"/>
        <v>1.36310223266745E-2</v>
      </c>
      <c r="I62" s="3">
        <f t="shared" si="40"/>
        <v>0.98636897767332554</v>
      </c>
      <c r="J62" s="5">
        <f t="shared" si="47"/>
        <v>96849.056944410098</v>
      </c>
      <c r="K62" s="5">
        <f t="shared" si="41"/>
        <v>1320.1516575266241</v>
      </c>
      <c r="L62" s="5">
        <f t="shared" si="42"/>
        <v>480944.90557823394</v>
      </c>
      <c r="M62" s="5">
        <f t="shared" si="32"/>
        <v>4122370.1846165517</v>
      </c>
      <c r="N62" s="33">
        <f t="shared" si="43"/>
        <v>42.564897528973674</v>
      </c>
      <c r="O62" s="4"/>
      <c r="Q62" s="27" t="s">
        <v>50</v>
      </c>
      <c r="R62" s="29">
        <f t="shared" si="33"/>
        <v>96849.056944410098</v>
      </c>
      <c r="S62" s="29">
        <f t="shared" si="34"/>
        <v>480944.90557823394</v>
      </c>
      <c r="T62" s="35">
        <f t="shared" si="35"/>
        <v>42.564897528973674</v>
      </c>
      <c r="U62" s="42">
        <v>0.94800928093814252</v>
      </c>
      <c r="V62" s="43">
        <f t="shared" si="48"/>
        <v>5.1990719061857482E-2</v>
      </c>
      <c r="W62" s="29">
        <f t="shared" si="44"/>
        <v>455940.23410808441</v>
      </c>
      <c r="X62" s="29">
        <f t="shared" si="36"/>
        <v>3403061.3267919221</v>
      </c>
      <c r="Y62" s="35">
        <f t="shared" si="45"/>
        <v>35.137784859848743</v>
      </c>
      <c r="Z62" s="36">
        <f t="shared" si="46"/>
        <v>7.4271126691249307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11141</v>
      </c>
      <c r="E63" s="49">
        <f t="shared" si="37"/>
        <v>37</v>
      </c>
      <c r="F63" s="3">
        <f t="shared" si="38"/>
        <v>3.3210663315680817E-3</v>
      </c>
      <c r="G63" s="2">
        <v>0.5</v>
      </c>
      <c r="H63" s="3">
        <f t="shared" si="39"/>
        <v>1.6468598388747941E-2</v>
      </c>
      <c r="I63" s="3">
        <f t="shared" si="40"/>
        <v>0.98353140161125208</v>
      </c>
      <c r="J63" s="5">
        <f t="shared" si="47"/>
        <v>95528.905286883484</v>
      </c>
      <c r="K63" s="5">
        <f t="shared" si="41"/>
        <v>1573.2271756864241</v>
      </c>
      <c r="L63" s="5">
        <f t="shared" si="42"/>
        <v>473711.45849520137</v>
      </c>
      <c r="M63" s="5">
        <f t="shared" si="32"/>
        <v>3641425.279038318</v>
      </c>
      <c r="N63" s="33">
        <f t="shared" si="43"/>
        <v>38.118570165781023</v>
      </c>
      <c r="O63" s="4"/>
      <c r="Q63" s="27" t="s">
        <v>52</v>
      </c>
      <c r="R63" s="29">
        <f t="shared" si="33"/>
        <v>95528.905286883484</v>
      </c>
      <c r="S63" s="29">
        <f t="shared" si="34"/>
        <v>473711.45849520137</v>
      </c>
      <c r="T63" s="35">
        <f t="shared" si="35"/>
        <v>38.118570165781023</v>
      </c>
      <c r="U63" s="42">
        <v>0.94216194080535964</v>
      </c>
      <c r="V63" s="43">
        <f t="shared" si="48"/>
        <v>5.7838059194640357E-2</v>
      </c>
      <c r="W63" s="29">
        <f t="shared" si="44"/>
        <v>446312.90711757651</v>
      </c>
      <c r="X63" s="29">
        <f t="shared" si="36"/>
        <v>2947121.0926838377</v>
      </c>
      <c r="Y63" s="35">
        <f t="shared" si="45"/>
        <v>30.850569090405873</v>
      </c>
      <c r="Z63" s="36">
        <f t="shared" si="46"/>
        <v>7.2680010753751496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11003</v>
      </c>
      <c r="E64" s="49">
        <f t="shared" si="37"/>
        <v>59</v>
      </c>
      <c r="F64" s="3">
        <f t="shared" si="38"/>
        <v>5.3621739525583929E-3</v>
      </c>
      <c r="G64" s="2">
        <v>0.5</v>
      </c>
      <c r="H64" s="3">
        <f t="shared" si="39"/>
        <v>2.6456212725886729E-2</v>
      </c>
      <c r="I64" s="3">
        <f t="shared" si="40"/>
        <v>0.97354378727411328</v>
      </c>
      <c r="J64" s="5">
        <f t="shared" si="47"/>
        <v>93955.678111197063</v>
      </c>
      <c r="K64" s="5">
        <f t="shared" si="41"/>
        <v>2485.7114069147688</v>
      </c>
      <c r="L64" s="5">
        <f t="shared" si="42"/>
        <v>463564.11203869845</v>
      </c>
      <c r="M64" s="5">
        <f t="shared" si="32"/>
        <v>3167713.8205431164</v>
      </c>
      <c r="N64" s="33">
        <f t="shared" si="43"/>
        <v>33.714980129185058</v>
      </c>
      <c r="O64" s="4"/>
      <c r="Q64" s="27" t="s">
        <v>54</v>
      </c>
      <c r="R64" s="29">
        <f t="shared" si="33"/>
        <v>93955.678111197063</v>
      </c>
      <c r="S64" s="29">
        <f t="shared" si="34"/>
        <v>463564.11203869845</v>
      </c>
      <c r="T64" s="35">
        <f t="shared" si="35"/>
        <v>33.714980129185058</v>
      </c>
      <c r="U64" s="42">
        <v>0.92489605986448908</v>
      </c>
      <c r="V64" s="43">
        <f t="shared" si="48"/>
        <v>7.5103940135510916E-2</v>
      </c>
      <c r="W64" s="29">
        <f t="shared" si="44"/>
        <v>428748.62071917276</v>
      </c>
      <c r="X64" s="29">
        <f t="shared" si="36"/>
        <v>2500808.1855662614</v>
      </c>
      <c r="Y64" s="35">
        <f t="shared" si="45"/>
        <v>26.616892516134481</v>
      </c>
      <c r="Z64" s="36">
        <f t="shared" si="46"/>
        <v>7.098087613050577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9495</v>
      </c>
      <c r="E65" s="49">
        <f t="shared" si="37"/>
        <v>64</v>
      </c>
      <c r="F65" s="3">
        <f t="shared" si="38"/>
        <v>6.7403896787783047E-3</v>
      </c>
      <c r="G65" s="2">
        <v>0.5</v>
      </c>
      <c r="H65" s="3">
        <f t="shared" si="39"/>
        <v>3.3143448990160543E-2</v>
      </c>
      <c r="I65" s="3">
        <f t="shared" si="40"/>
        <v>0.96685655100983947</v>
      </c>
      <c r="J65" s="5">
        <f t="shared" si="47"/>
        <v>91469.966704282298</v>
      </c>
      <c r="K65" s="5">
        <f t="shared" si="41"/>
        <v>3031.6301755950635</v>
      </c>
      <c r="L65" s="5">
        <f t="shared" si="42"/>
        <v>449770.75808242382</v>
      </c>
      <c r="M65" s="5">
        <f t="shared" si="32"/>
        <v>2704149.7085044179</v>
      </c>
      <c r="N65" s="33">
        <f t="shared" si="43"/>
        <v>29.563252354150244</v>
      </c>
      <c r="O65" s="4"/>
      <c r="Q65" s="27" t="s">
        <v>56</v>
      </c>
      <c r="R65" s="29">
        <f t="shared" si="33"/>
        <v>91469.966704282298</v>
      </c>
      <c r="S65" s="29">
        <f t="shared" si="34"/>
        <v>449770.75808242382</v>
      </c>
      <c r="T65" s="35">
        <f t="shared" si="35"/>
        <v>29.563252354150244</v>
      </c>
      <c r="U65" s="42">
        <v>0.89970667843387275</v>
      </c>
      <c r="V65" s="43">
        <f t="shared" si="48"/>
        <v>0.10029332156612725</v>
      </c>
      <c r="W65" s="29">
        <f t="shared" si="44"/>
        <v>404661.75481102249</v>
      </c>
      <c r="X65" s="29">
        <f t="shared" si="36"/>
        <v>2072059.5648470887</v>
      </c>
      <c r="Y65" s="35">
        <f t="shared" si="45"/>
        <v>22.652895146949717</v>
      </c>
      <c r="Z65" s="36">
        <f t="shared" si="46"/>
        <v>6.9103572072005264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7308</v>
      </c>
      <c r="E66" s="49">
        <f t="shared" si="37"/>
        <v>76</v>
      </c>
      <c r="F66" s="3">
        <f t="shared" si="38"/>
        <v>1.0399562123700055E-2</v>
      </c>
      <c r="G66" s="2">
        <v>0.5</v>
      </c>
      <c r="H66" s="3">
        <f t="shared" si="39"/>
        <v>5.0680181381701779E-2</v>
      </c>
      <c r="I66" s="3">
        <f t="shared" si="40"/>
        <v>0.94931981861829817</v>
      </c>
      <c r="J66" s="5">
        <f t="shared" si="47"/>
        <v>88438.336528687243</v>
      </c>
      <c r="K66" s="5">
        <f t="shared" si="41"/>
        <v>4482.0709363698516</v>
      </c>
      <c r="L66" s="5">
        <f t="shared" si="42"/>
        <v>430986.50530251156</v>
      </c>
      <c r="M66" s="5">
        <f t="shared" si="32"/>
        <v>2254378.9504219941</v>
      </c>
      <c r="N66" s="33">
        <f t="shared" si="43"/>
        <v>25.490969628207882</v>
      </c>
      <c r="O66" s="4"/>
      <c r="Q66" s="27" t="s">
        <v>58</v>
      </c>
      <c r="R66" s="29">
        <f t="shared" si="33"/>
        <v>88438.336528687243</v>
      </c>
      <c r="S66" s="29">
        <f t="shared" si="34"/>
        <v>430986.50530251156</v>
      </c>
      <c r="T66" s="35">
        <f t="shared" si="35"/>
        <v>25.490969628207882</v>
      </c>
      <c r="U66" s="42">
        <v>0.86438699185239576</v>
      </c>
      <c r="V66" s="43">
        <f t="shared" si="48"/>
        <v>0.13561300814760424</v>
      </c>
      <c r="W66" s="29">
        <f t="shared" si="44"/>
        <v>372539.12884741457</v>
      </c>
      <c r="X66" s="29">
        <f t="shared" si="36"/>
        <v>1667397.8100360662</v>
      </c>
      <c r="Y66" s="35">
        <f t="shared" si="45"/>
        <v>18.853789832367585</v>
      </c>
      <c r="Z66" s="36">
        <f t="shared" si="46"/>
        <v>6.6371797958402965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5692</v>
      </c>
      <c r="E67" s="49">
        <f t="shared" si="37"/>
        <v>80</v>
      </c>
      <c r="F67" s="3">
        <f t="shared" si="38"/>
        <v>1.4054813773717497E-2</v>
      </c>
      <c r="G67" s="2">
        <v>0.5</v>
      </c>
      <c r="H67" s="3">
        <f t="shared" si="39"/>
        <v>6.7888662593346902E-2</v>
      </c>
      <c r="I67" s="3">
        <f t="shared" si="40"/>
        <v>0.93211133740665308</v>
      </c>
      <c r="J67" s="5">
        <f t="shared" si="47"/>
        <v>83956.265592317388</v>
      </c>
      <c r="K67" s="5">
        <f t="shared" si="41"/>
        <v>5699.6785873942554</v>
      </c>
      <c r="L67" s="5">
        <f t="shared" si="42"/>
        <v>405532.13149310125</v>
      </c>
      <c r="M67" s="5">
        <f t="shared" si="32"/>
        <v>1823392.4451194825</v>
      </c>
      <c r="N67" s="33">
        <f t="shared" si="43"/>
        <v>21.71836053277644</v>
      </c>
      <c r="O67" s="4"/>
      <c r="Q67" s="27" t="s">
        <v>60</v>
      </c>
      <c r="R67" s="29">
        <f t="shared" si="33"/>
        <v>83956.265592317388</v>
      </c>
      <c r="S67" s="29">
        <f t="shared" si="34"/>
        <v>405532.13149310125</v>
      </c>
      <c r="T67" s="35">
        <f t="shared" si="35"/>
        <v>21.71836053277644</v>
      </c>
      <c r="U67" s="42">
        <v>0.82345390469096191</v>
      </c>
      <c r="V67" s="43">
        <f t="shared" si="48"/>
        <v>0.17654609530903809</v>
      </c>
      <c r="W67" s="29">
        <f t="shared" si="44"/>
        <v>333937.01715564285</v>
      </c>
      <c r="X67" s="29">
        <f t="shared" si="36"/>
        <v>1294858.6811886516</v>
      </c>
      <c r="Y67" s="35">
        <f t="shared" si="45"/>
        <v>15.423014256926891</v>
      </c>
      <c r="Z67" s="36">
        <f t="shared" si="46"/>
        <v>6.2953462758495498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4061</v>
      </c>
      <c r="E68" s="49">
        <f t="shared" si="37"/>
        <v>85</v>
      </c>
      <c r="F68" s="3">
        <f t="shared" si="38"/>
        <v>2.0930805220389068E-2</v>
      </c>
      <c r="G68" s="2">
        <v>0.5</v>
      </c>
      <c r="H68" s="3">
        <f t="shared" si="39"/>
        <v>9.9450099450099444E-2</v>
      </c>
      <c r="I68" s="3">
        <f t="shared" si="40"/>
        <v>0.90054990054990058</v>
      </c>
      <c r="J68" s="5">
        <f t="shared" si="47"/>
        <v>78256.587004923131</v>
      </c>
      <c r="K68" s="5">
        <f t="shared" si="41"/>
        <v>7782.6253602649649</v>
      </c>
      <c r="L68" s="5">
        <f t="shared" si="42"/>
        <v>371826.37162395322</v>
      </c>
      <c r="M68" s="5">
        <f t="shared" si="32"/>
        <v>1417860.3136263811</v>
      </c>
      <c r="N68" s="33">
        <f t="shared" si="43"/>
        <v>18.118095458688778</v>
      </c>
      <c r="O68" s="4"/>
      <c r="Q68" s="27" t="s">
        <v>62</v>
      </c>
      <c r="R68" s="29">
        <f t="shared" si="33"/>
        <v>78256.587004923131</v>
      </c>
      <c r="S68" s="29">
        <f t="shared" si="34"/>
        <v>371826.37162395322</v>
      </c>
      <c r="T68" s="35">
        <f t="shared" si="35"/>
        <v>18.118095458688778</v>
      </c>
      <c r="U68" s="42">
        <v>0.7557222850963411</v>
      </c>
      <c r="V68" s="43">
        <f t="shared" si="48"/>
        <v>0.2442777149036589</v>
      </c>
      <c r="W68" s="29">
        <f t="shared" si="44"/>
        <v>280997.47522273526</v>
      </c>
      <c r="X68" s="29">
        <f t="shared" si="36"/>
        <v>960921.66403300874</v>
      </c>
      <c r="Y68" s="35">
        <f t="shared" si="45"/>
        <v>12.279115417754637</v>
      </c>
      <c r="Z68" s="36">
        <f t="shared" si="46"/>
        <v>5.8389800409341408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2792</v>
      </c>
      <c r="E69" s="49">
        <f t="shared" si="37"/>
        <v>86</v>
      </c>
      <c r="F69" s="3">
        <f t="shared" si="38"/>
        <v>3.0802292263610316E-2</v>
      </c>
      <c r="G69" s="2">
        <v>0.5</v>
      </c>
      <c r="H69" s="3">
        <f t="shared" si="39"/>
        <v>0.14299966744263387</v>
      </c>
      <c r="I69" s="3">
        <f t="shared" si="40"/>
        <v>0.85700033255736607</v>
      </c>
      <c r="J69" s="5">
        <f t="shared" si="47"/>
        <v>70473.961644658164</v>
      </c>
      <c r="K69" s="5">
        <f t="shared" si="41"/>
        <v>10077.753078551052</v>
      </c>
      <c r="L69" s="5">
        <f t="shared" si="42"/>
        <v>327175.42552691314</v>
      </c>
      <c r="M69" s="5">
        <f t="shared" si="32"/>
        <v>1046033.9420024279</v>
      </c>
      <c r="N69" s="33">
        <f t="shared" si="43"/>
        <v>14.842842910928024</v>
      </c>
      <c r="O69" s="4"/>
      <c r="Q69" s="27" t="s">
        <v>64</v>
      </c>
      <c r="R69" s="29">
        <f t="shared" si="33"/>
        <v>70473.961644658164</v>
      </c>
      <c r="S69" s="29">
        <f t="shared" si="34"/>
        <v>327175.42552691314</v>
      </c>
      <c r="T69" s="35">
        <f t="shared" si="35"/>
        <v>14.842842910928024</v>
      </c>
      <c r="U69" s="42">
        <v>0.69850988448397933</v>
      </c>
      <c r="V69" s="43">
        <f t="shared" si="48"/>
        <v>0.30149011551602067</v>
      </c>
      <c r="W69" s="29">
        <f t="shared" si="44"/>
        <v>228535.26869080088</v>
      </c>
      <c r="X69" s="29">
        <f t="shared" si="36"/>
        <v>679924.18881027342</v>
      </c>
      <c r="Y69" s="35">
        <f t="shared" si="45"/>
        <v>9.6478780664916801</v>
      </c>
      <c r="Z69" s="36">
        <f t="shared" si="46"/>
        <v>5.1949648444363437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1709</v>
      </c>
      <c r="E70" s="49">
        <f t="shared" si="37"/>
        <v>81</v>
      </c>
      <c r="F70" s="3">
        <f t="shared" si="38"/>
        <v>4.7396138092451724E-2</v>
      </c>
      <c r="G70" s="2">
        <v>0.5</v>
      </c>
      <c r="H70" s="3">
        <f t="shared" si="39"/>
        <v>0.21187549045252418</v>
      </c>
      <c r="I70" s="3">
        <f t="shared" si="40"/>
        <v>0.78812450954747582</v>
      </c>
      <c r="J70" s="5">
        <f t="shared" si="47"/>
        <v>60396.208566107111</v>
      </c>
      <c r="K70" s="5">
        <f t="shared" si="41"/>
        <v>12796.476311416887</v>
      </c>
      <c r="L70" s="5">
        <f t="shared" si="42"/>
        <v>269989.85205199331</v>
      </c>
      <c r="M70" s="5">
        <f t="shared" si="32"/>
        <v>718858.51647551474</v>
      </c>
      <c r="N70" s="33">
        <f t="shared" si="43"/>
        <v>11.902378204563668</v>
      </c>
      <c r="O70" s="4"/>
      <c r="Q70" s="27" t="s">
        <v>66</v>
      </c>
      <c r="R70" s="29">
        <f t="shared" si="33"/>
        <v>60396.208566107111</v>
      </c>
      <c r="S70" s="29">
        <f t="shared" si="34"/>
        <v>269989.85205199331</v>
      </c>
      <c r="T70" s="35">
        <f t="shared" si="35"/>
        <v>11.902378204563668</v>
      </c>
      <c r="U70" s="42">
        <v>0.67065690345363116</v>
      </c>
      <c r="V70" s="43">
        <f t="shared" si="48"/>
        <v>0.32934309654636884</v>
      </c>
      <c r="W70" s="29">
        <f t="shared" si="44"/>
        <v>181070.55814109385</v>
      </c>
      <c r="X70" s="29">
        <f t="shared" si="36"/>
        <v>451388.92011947255</v>
      </c>
      <c r="Y70" s="35">
        <f t="shared" si="45"/>
        <v>7.4737956377742076</v>
      </c>
      <c r="Z70" s="36">
        <f t="shared" si="46"/>
        <v>4.4285825667894603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999</v>
      </c>
      <c r="E71" s="49">
        <f t="shared" si="49"/>
        <v>78</v>
      </c>
      <c r="F71" s="3">
        <f t="shared" si="38"/>
        <v>7.8078078078078081E-2</v>
      </c>
      <c r="G71" s="2">
        <v>0.5</v>
      </c>
      <c r="H71" s="3">
        <f t="shared" si="39"/>
        <v>0.32663316582914576</v>
      </c>
      <c r="I71" s="3">
        <f t="shared" si="40"/>
        <v>0.6733668341708543</v>
      </c>
      <c r="J71" s="5">
        <f t="shared" si="47"/>
        <v>47599.732254690221</v>
      </c>
      <c r="K71" s="5">
        <f t="shared" si="41"/>
        <v>15547.651238969169</v>
      </c>
      <c r="L71" s="5">
        <f t="shared" si="42"/>
        <v>199129.5331760282</v>
      </c>
      <c r="M71" s="5">
        <f>L71+M72</f>
        <v>448868.66442352138</v>
      </c>
      <c r="N71" s="33">
        <f t="shared" si="43"/>
        <v>9.4300670016750416</v>
      </c>
      <c r="O71" s="4"/>
      <c r="Q71" s="27" t="s">
        <v>68</v>
      </c>
      <c r="R71" s="29">
        <f t="shared" si="33"/>
        <v>47599.732254690221</v>
      </c>
      <c r="S71" s="29">
        <f t="shared" si="34"/>
        <v>199129.5331760282</v>
      </c>
      <c r="T71" s="35">
        <f t="shared" si="35"/>
        <v>9.4300670016750416</v>
      </c>
      <c r="U71" s="42">
        <v>0.63527807449444496</v>
      </c>
      <c r="V71" s="43">
        <f t="shared" si="48"/>
        <v>0.36472192550555504</v>
      </c>
      <c r="W71" s="29">
        <f t="shared" si="44"/>
        <v>126502.6264110449</v>
      </c>
      <c r="X71" s="29">
        <f>X72+W71</f>
        <v>270318.36197837867</v>
      </c>
      <c r="Y71" s="35">
        <f t="shared" si="45"/>
        <v>5.6789891281739919</v>
      </c>
      <c r="Z71" s="36">
        <f t="shared" si="46"/>
        <v>3.7510778735010497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748</v>
      </c>
      <c r="E72" s="50">
        <f t="shared" si="49"/>
        <v>96</v>
      </c>
      <c r="F72" s="17">
        <f t="shared" si="38"/>
        <v>0.12834224598930483</v>
      </c>
      <c r="G72" s="12"/>
      <c r="H72" s="17">
        <v>1</v>
      </c>
      <c r="I72" s="17">
        <f t="shared" si="40"/>
        <v>0</v>
      </c>
      <c r="J72" s="21">
        <f t="shared" si="47"/>
        <v>32052.081015721054</v>
      </c>
      <c r="K72" s="21">
        <f t="shared" si="41"/>
        <v>32052.081015721054</v>
      </c>
      <c r="L72" s="21">
        <f>K72/F72</f>
        <v>249739.13124749318</v>
      </c>
      <c r="M72" s="21">
        <f>L72</f>
        <v>249739.13124749318</v>
      </c>
      <c r="N72" s="34">
        <f t="shared" si="43"/>
        <v>7.7916666666666652</v>
      </c>
      <c r="O72" s="4"/>
      <c r="Q72" s="30" t="s">
        <v>69</v>
      </c>
      <c r="R72" s="31">
        <f t="shared" si="33"/>
        <v>32052.081015721054</v>
      </c>
      <c r="S72" s="31">
        <f t="shared" si="34"/>
        <v>249739.13124749318</v>
      </c>
      <c r="T72" s="38">
        <f t="shared" si="35"/>
        <v>7.7916666666666652</v>
      </c>
      <c r="U72" s="44">
        <v>0.57586384179742911</v>
      </c>
      <c r="V72" s="45">
        <f t="shared" si="48"/>
        <v>0.42413615820257089</v>
      </c>
      <c r="W72" s="31">
        <f t="shared" si="44"/>
        <v>143815.73556733379</v>
      </c>
      <c r="X72" s="31">
        <f>W72</f>
        <v>143815.73556733379</v>
      </c>
      <c r="Y72" s="38">
        <f t="shared" si="45"/>
        <v>4.4869391006716342</v>
      </c>
      <c r="Z72" s="37">
        <f t="shared" si="46"/>
        <v>3.304727565995031</v>
      </c>
    </row>
    <row r="73" spans="1:26" s="2" customFormat="1" ht="13.2" x14ac:dyDescent="0.25">
      <c r="B73" s="2" t="s">
        <v>70</v>
      </c>
      <c r="D73" s="25">
        <f>SUM(D54:D72)</f>
        <v>126840</v>
      </c>
      <c r="E73" s="25">
        <f>SUM(E54:E72)</f>
        <v>829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72.01767232257275</v>
      </c>
      <c r="F78" s="55">
        <f>$Y$4</f>
        <v>65.42528351553058</v>
      </c>
      <c r="G78" s="55">
        <f>E78-F78</f>
        <v>6.5923888070421697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80.021569894064854</v>
      </c>
      <c r="F79" s="55">
        <f>$Y$29</f>
        <v>70.687597874679227</v>
      </c>
      <c r="G79" s="55">
        <f t="shared" ref="G79:G80" si="50">E79-F79</f>
        <v>9.3339720193856266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75.83058471771291</v>
      </c>
      <c r="F80" s="55">
        <f>$Y$54</f>
        <v>67.274035723371838</v>
      </c>
      <c r="G80" s="55">
        <f t="shared" si="50"/>
        <v>8.5565489943410711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0BD52-6858-A14B-B143-4ED1FCC27442}">
  <dimension ref="A1:Z80"/>
  <sheetViews>
    <sheetView topLeftCell="A58" workbookViewId="0">
      <selection activeCell="D68" sqref="D68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117" t="s">
        <v>87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Q1" s="105" t="s">
        <v>90</v>
      </c>
      <c r="R1" s="106"/>
      <c r="S1" s="106"/>
      <c r="T1" s="106"/>
      <c r="U1" s="106"/>
      <c r="V1" s="106"/>
      <c r="W1" s="106"/>
      <c r="X1" s="106"/>
      <c r="Y1" s="106"/>
      <c r="Z1" s="107"/>
    </row>
    <row r="2" spans="1:26" s="9" customFormat="1" ht="35.549999999999997" customHeight="1" x14ac:dyDescent="0.25">
      <c r="A2" s="7"/>
      <c r="B2" s="11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114" t="s">
        <v>14</v>
      </c>
      <c r="S2" s="114"/>
      <c r="T2" s="114"/>
      <c r="U2" s="109" t="s">
        <v>15</v>
      </c>
      <c r="V2" s="109" t="s">
        <v>16</v>
      </c>
      <c r="W2" s="115" t="s">
        <v>17</v>
      </c>
      <c r="X2" s="115" t="s">
        <v>18</v>
      </c>
      <c r="Y2" s="116" t="s">
        <v>19</v>
      </c>
      <c r="Z2" s="116" t="s">
        <v>20</v>
      </c>
    </row>
    <row r="3" spans="1:26" s="10" customFormat="1" ht="23.25" customHeight="1" thickBot="1" x14ac:dyDescent="0.35">
      <c r="B3" s="11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109"/>
      <c r="V3" s="109"/>
      <c r="W3" s="115"/>
      <c r="X3" s="115"/>
      <c r="Y3" s="116"/>
      <c r="Z3" s="116"/>
    </row>
    <row r="4" spans="1:26" s="2" customFormat="1" x14ac:dyDescent="0.25">
      <c r="A4" s="2">
        <v>1</v>
      </c>
      <c r="B4" s="1">
        <v>0</v>
      </c>
      <c r="C4" s="1">
        <v>1</v>
      </c>
      <c r="D4">
        <v>574</v>
      </c>
      <c r="E4" s="51">
        <v>3</v>
      </c>
      <c r="F4" s="3">
        <f>E4/D4</f>
        <v>5.2264808362369342E-3</v>
      </c>
      <c r="G4" s="2">
        <v>0.3</v>
      </c>
      <c r="H4" s="18">
        <f>C4*F4/(1+(1-G4)*C4*F4)</f>
        <v>5.2074292657524742E-3</v>
      </c>
      <c r="I4" s="18">
        <f>1-H4</f>
        <v>0.99479257073424754</v>
      </c>
      <c r="J4" s="41">
        <v>100000</v>
      </c>
      <c r="K4" s="20">
        <f>J4*H4</f>
        <v>520.74292657524745</v>
      </c>
      <c r="L4" s="20">
        <f>C4*(J5+G4*K4)</f>
        <v>99635.479951397327</v>
      </c>
      <c r="M4" s="5">
        <f t="shared" ref="M4:M20" si="0">L4+M5</f>
        <v>7051819.6335265143</v>
      </c>
      <c r="N4" s="32">
        <f>M4/J4</f>
        <v>70.518196335265145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99635.479951397327</v>
      </c>
      <c r="T4" s="35">
        <f t="shared" ref="T4:T22" si="3">N4</f>
        <v>70.518196335265145</v>
      </c>
      <c r="U4" s="42">
        <v>0.96680194174873568</v>
      </c>
      <c r="V4" s="43">
        <f>1-U4</f>
        <v>3.3198058251264317E-2</v>
      </c>
      <c r="W4" s="29">
        <f>S4*U4</f>
        <v>96327.775484078156</v>
      </c>
      <c r="X4" s="29">
        <f t="shared" ref="X4:X20" si="4">X5+W4</f>
        <v>6432438.1970457882</v>
      </c>
      <c r="Y4" s="40">
        <f>X4/R4</f>
        <v>64.324381970457878</v>
      </c>
      <c r="Z4" s="36">
        <f>T4-Y4</f>
        <v>6.1938143648072668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2840</v>
      </c>
      <c r="E5" s="51">
        <v>2</v>
      </c>
      <c r="F5" s="3">
        <f t="shared" ref="F5:F22" si="5">E5/D5</f>
        <v>7.0422535211267609E-4</v>
      </c>
      <c r="G5" s="2">
        <v>0.4</v>
      </c>
      <c r="H5" s="3">
        <f t="shared" ref="H5:H21" si="6">C5*F5/(1+(1-G5)*C5*F5)</f>
        <v>2.8121484814398199E-3</v>
      </c>
      <c r="I5" s="3">
        <f t="shared" ref="I5:I22" si="7">1-H5</f>
        <v>0.99718785151856015</v>
      </c>
      <c r="J5" s="5">
        <f>I4*J4</f>
        <v>99479.257073424757</v>
      </c>
      <c r="K5" s="5">
        <f t="shared" ref="K5:K22" si="8">J5*H5</f>
        <v>279.7504417137929</v>
      </c>
      <c r="L5" s="5">
        <f t="shared" ref="L5:L21" si="9">C5*(J6+G5*K5)</f>
        <v>397245.62723358592</v>
      </c>
      <c r="M5" s="5">
        <f t="shared" si="0"/>
        <v>6952184.1535751168</v>
      </c>
      <c r="N5" s="33">
        <f t="shared" ref="N5:N22" si="10">M5/J5</f>
        <v>69.885766722642202</v>
      </c>
      <c r="O5" s="4"/>
      <c r="Q5" s="27" t="s">
        <v>36</v>
      </c>
      <c r="R5" s="29">
        <f t="shared" si="1"/>
        <v>99479.257073424757</v>
      </c>
      <c r="S5" s="29">
        <f t="shared" si="2"/>
        <v>397245.62723358592</v>
      </c>
      <c r="T5" s="35">
        <f t="shared" si="3"/>
        <v>69.885766722642202</v>
      </c>
      <c r="U5" s="42">
        <v>0.96680194174873568</v>
      </c>
      <c r="V5" s="43">
        <f>1-U5</f>
        <v>3.3198058251264317E-2</v>
      </c>
      <c r="W5" s="29">
        <f t="shared" ref="W5:W22" si="11">S5*U5</f>
        <v>384057.84376062528</v>
      </c>
      <c r="X5" s="29">
        <f t="shared" si="4"/>
        <v>6336110.4215617096</v>
      </c>
      <c r="Y5" s="35">
        <f t="shared" ref="Y5:Y22" si="12">X5/R5</f>
        <v>63.692779861484922</v>
      </c>
      <c r="Z5" s="36">
        <f t="shared" ref="Z5:Z22" si="13">T5-Y5</f>
        <v>6.19298686115728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4173</v>
      </c>
      <c r="E6" s="51">
        <v>3</v>
      </c>
      <c r="F6" s="3">
        <f t="shared" si="5"/>
        <v>7.1890726096333576E-4</v>
      </c>
      <c r="G6" s="2">
        <v>0.5</v>
      </c>
      <c r="H6" s="3">
        <f t="shared" si="6"/>
        <v>3.5880875493362039E-3</v>
      </c>
      <c r="I6" s="3">
        <f t="shared" si="7"/>
        <v>0.99641191245066385</v>
      </c>
      <c r="J6" s="5">
        <f t="shared" ref="J6:J22" si="14">I5*J5</f>
        <v>99199.506631710959</v>
      </c>
      <c r="K6" s="5">
        <f t="shared" si="8"/>
        <v>355.93651464553631</v>
      </c>
      <c r="L6" s="5">
        <f t="shared" si="9"/>
        <v>495107.69187194097</v>
      </c>
      <c r="M6" s="5">
        <f t="shared" si="0"/>
        <v>6554938.5263415305</v>
      </c>
      <c r="N6" s="33">
        <f t="shared" si="10"/>
        <v>66.078337976795169</v>
      </c>
      <c r="O6" s="4"/>
      <c r="Q6" s="27" t="s">
        <v>38</v>
      </c>
      <c r="R6" s="29">
        <f t="shared" si="1"/>
        <v>99199.506631710959</v>
      </c>
      <c r="S6" s="29">
        <f t="shared" si="2"/>
        <v>495107.69187194097</v>
      </c>
      <c r="T6" s="35">
        <f t="shared" si="3"/>
        <v>66.078337976795169</v>
      </c>
      <c r="U6" s="42">
        <v>0.96680194174873568</v>
      </c>
      <c r="V6" s="43">
        <f>1-U6</f>
        <v>3.3198058251264317E-2</v>
      </c>
      <c r="W6" s="29">
        <f t="shared" si="11"/>
        <v>478671.07787652727</v>
      </c>
      <c r="X6" s="29">
        <f t="shared" si="4"/>
        <v>5952052.5778010841</v>
      </c>
      <c r="Y6" s="35">
        <f t="shared" si="12"/>
        <v>60.000828430515604</v>
      </c>
      <c r="Z6" s="36">
        <f t="shared" si="13"/>
        <v>6.0775095462795647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4379</v>
      </c>
      <c r="E7" s="51">
        <v>7</v>
      </c>
      <c r="F7" s="3">
        <f t="shared" si="5"/>
        <v>1.5985384791048184E-3</v>
      </c>
      <c r="G7" s="2">
        <v>0.5</v>
      </c>
      <c r="H7" s="3">
        <f t="shared" si="6"/>
        <v>7.960877971113384E-3</v>
      </c>
      <c r="I7" s="3">
        <f t="shared" si="7"/>
        <v>0.99203912202888667</v>
      </c>
      <c r="J7" s="5">
        <f t="shared" si="14"/>
        <v>98843.570117065436</v>
      </c>
      <c r="K7" s="5">
        <f t="shared" si="8"/>
        <v>786.88159993114743</v>
      </c>
      <c r="L7" s="5">
        <f t="shared" si="9"/>
        <v>492250.64658549929</v>
      </c>
      <c r="M7" s="5">
        <f t="shared" si="0"/>
        <v>6059830.8344695894</v>
      </c>
      <c r="N7" s="33">
        <f t="shared" si="10"/>
        <v>61.307284098425676</v>
      </c>
      <c r="O7" s="4"/>
      <c r="Q7" s="27" t="s">
        <v>40</v>
      </c>
      <c r="R7" s="29">
        <f t="shared" si="1"/>
        <v>98843.570117065436</v>
      </c>
      <c r="S7" s="29">
        <f t="shared" si="2"/>
        <v>492250.64658549929</v>
      </c>
      <c r="T7" s="35">
        <f t="shared" si="3"/>
        <v>61.307284098425676</v>
      </c>
      <c r="U7" s="42">
        <v>0.96680194174873568</v>
      </c>
      <c r="V7" s="43">
        <f>1-U7</f>
        <v>3.3198058251264317E-2</v>
      </c>
      <c r="W7" s="29">
        <f t="shared" si="11"/>
        <v>475908.88094593136</v>
      </c>
      <c r="X7" s="29">
        <f t="shared" si="4"/>
        <v>5473381.4999245573</v>
      </c>
      <c r="Y7" s="35">
        <f t="shared" si="12"/>
        <v>55.374178547397214</v>
      </c>
      <c r="Z7" s="36">
        <f t="shared" si="13"/>
        <v>5.9331055510284614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4561</v>
      </c>
      <c r="E8" s="51">
        <v>3</v>
      </c>
      <c r="F8" s="3">
        <f t="shared" si="5"/>
        <v>6.5775049331286996E-4</v>
      </c>
      <c r="G8" s="2">
        <v>0.5</v>
      </c>
      <c r="H8" s="3">
        <f t="shared" si="6"/>
        <v>3.2833533982707668E-3</v>
      </c>
      <c r="I8" s="3">
        <f t="shared" si="7"/>
        <v>0.99671664660172921</v>
      </c>
      <c r="J8" s="5">
        <f t="shared" si="14"/>
        <v>98056.688517134287</v>
      </c>
      <c r="K8" s="5">
        <f t="shared" si="8"/>
        <v>321.95476146591096</v>
      </c>
      <c r="L8" s="5">
        <f t="shared" si="9"/>
        <v>489478.5556820067</v>
      </c>
      <c r="M8" s="5">
        <f t="shared" si="0"/>
        <v>5567580.1878840905</v>
      </c>
      <c r="N8" s="33">
        <f t="shared" si="10"/>
        <v>56.779198564422451</v>
      </c>
      <c r="O8" s="4"/>
      <c r="Q8" s="27" t="s">
        <v>42</v>
      </c>
      <c r="R8" s="29">
        <f t="shared" si="1"/>
        <v>98056.688517134287</v>
      </c>
      <c r="S8" s="29">
        <f t="shared" si="2"/>
        <v>489478.5556820067</v>
      </c>
      <c r="T8" s="35">
        <f t="shared" si="3"/>
        <v>56.779198564422451</v>
      </c>
      <c r="U8" s="42">
        <v>0.96680194174873568</v>
      </c>
      <c r="V8" s="43">
        <f>1-U8</f>
        <v>3.3198058251264317E-2</v>
      </c>
      <c r="W8" s="29">
        <f t="shared" si="11"/>
        <v>473228.81807773071</v>
      </c>
      <c r="X8" s="29">
        <f t="shared" si="4"/>
        <v>4997472.6189786261</v>
      </c>
      <c r="Y8" s="35">
        <f t="shared" si="12"/>
        <v>50.965137560252963</v>
      </c>
      <c r="Z8" s="36">
        <f t="shared" si="13"/>
        <v>5.8140610041694885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4453</v>
      </c>
      <c r="E9" s="51">
        <v>6</v>
      </c>
      <c r="F9" s="3">
        <f t="shared" si="5"/>
        <v>1.3474062429822591E-3</v>
      </c>
      <c r="G9" s="2">
        <v>0.5</v>
      </c>
      <c r="H9" s="3">
        <f t="shared" si="6"/>
        <v>6.7144136078782449E-3</v>
      </c>
      <c r="I9" s="3">
        <f t="shared" si="7"/>
        <v>0.99328558639212172</v>
      </c>
      <c r="J9" s="5">
        <f t="shared" si="14"/>
        <v>97734.733755668378</v>
      </c>
      <c r="K9" s="5">
        <f t="shared" si="8"/>
        <v>656.23142629141705</v>
      </c>
      <c r="L9" s="5">
        <f t="shared" si="9"/>
        <v>487033.0902126134</v>
      </c>
      <c r="M9" s="5">
        <f t="shared" si="0"/>
        <v>5078101.6322020842</v>
      </c>
      <c r="N9" s="33">
        <f t="shared" si="10"/>
        <v>51.958003435064015</v>
      </c>
      <c r="O9" s="4"/>
      <c r="Q9" s="27" t="s">
        <v>44</v>
      </c>
      <c r="R9" s="29">
        <f t="shared" si="1"/>
        <v>97734.733755668378</v>
      </c>
      <c r="S9" s="29">
        <f t="shared" si="2"/>
        <v>487033.0902126134</v>
      </c>
      <c r="T9" s="35">
        <f t="shared" si="3"/>
        <v>51.958003435064015</v>
      </c>
      <c r="U9" s="42">
        <v>0.9555940589531835</v>
      </c>
      <c r="V9" s="43">
        <f t="shared" ref="V9:V22" si="15">1-U9</f>
        <v>4.4405941046816499E-2</v>
      </c>
      <c r="W9" s="29">
        <f t="shared" si="11"/>
        <v>465405.92752078321</v>
      </c>
      <c r="X9" s="29">
        <f t="shared" si="4"/>
        <v>4524243.8009008951</v>
      </c>
      <c r="Y9" s="35">
        <f t="shared" si="12"/>
        <v>46.291053620826993</v>
      </c>
      <c r="Z9" s="36">
        <f t="shared" si="13"/>
        <v>5.6669498142370216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4951</v>
      </c>
      <c r="E10" s="51">
        <v>13</v>
      </c>
      <c r="F10" s="3">
        <f t="shared" si="5"/>
        <v>2.6257321753181176E-3</v>
      </c>
      <c r="G10" s="2">
        <v>0.5</v>
      </c>
      <c r="H10" s="3">
        <f t="shared" si="6"/>
        <v>1.3043042038727803E-2</v>
      </c>
      <c r="I10" s="3">
        <f t="shared" si="7"/>
        <v>0.98695695796127225</v>
      </c>
      <c r="J10" s="5">
        <f t="shared" si="14"/>
        <v>97078.502329376963</v>
      </c>
      <c r="K10" s="5">
        <f t="shared" si="8"/>
        <v>1266.1989869387987</v>
      </c>
      <c r="L10" s="5">
        <f t="shared" si="9"/>
        <v>482227.01417953789</v>
      </c>
      <c r="M10" s="5">
        <f t="shared" si="0"/>
        <v>4591068.5419894708</v>
      </c>
      <c r="N10" s="33">
        <f t="shared" si="10"/>
        <v>47.292329731380349</v>
      </c>
      <c r="O10" s="4"/>
      <c r="Q10" s="27" t="s">
        <v>46</v>
      </c>
      <c r="R10" s="29">
        <f t="shared" si="1"/>
        <v>97078.502329376963</v>
      </c>
      <c r="S10" s="29">
        <f t="shared" si="2"/>
        <v>482227.01417953789</v>
      </c>
      <c r="T10" s="35">
        <f t="shared" si="3"/>
        <v>47.292329731380349</v>
      </c>
      <c r="U10" s="42">
        <v>0.96363095511775332</v>
      </c>
      <c r="V10" s="43">
        <f t="shared" si="15"/>
        <v>3.6369044882246682E-2</v>
      </c>
      <c r="W10" s="29">
        <f t="shared" si="11"/>
        <v>464688.87825741048</v>
      </c>
      <c r="X10" s="29">
        <f t="shared" si="4"/>
        <v>4058837.873380112</v>
      </c>
      <c r="Y10" s="35">
        <f t="shared" si="12"/>
        <v>41.809852603709416</v>
      </c>
      <c r="Z10" s="36">
        <f t="shared" si="13"/>
        <v>5.4824771276709328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4605</v>
      </c>
      <c r="E11" s="51">
        <v>17</v>
      </c>
      <c r="F11" s="3">
        <f t="shared" si="5"/>
        <v>3.6916395222584149E-3</v>
      </c>
      <c r="G11" s="2">
        <v>0.5</v>
      </c>
      <c r="H11" s="3">
        <f t="shared" si="6"/>
        <v>1.8289402904787522E-2</v>
      </c>
      <c r="I11" s="3">
        <f t="shared" si="7"/>
        <v>0.98171059709521247</v>
      </c>
      <c r="J11" s="5">
        <f t="shared" si="14"/>
        <v>95812.303342438172</v>
      </c>
      <c r="K11" s="5">
        <f t="shared" si="8"/>
        <v>1752.3498190655719</v>
      </c>
      <c r="L11" s="5">
        <f t="shared" si="9"/>
        <v>474680.64216452697</v>
      </c>
      <c r="M11" s="5">
        <f t="shared" si="0"/>
        <v>4108841.5278099333</v>
      </c>
      <c r="N11" s="33">
        <f t="shared" si="10"/>
        <v>42.884278787503099</v>
      </c>
      <c r="O11" s="4"/>
      <c r="Q11" s="27" t="s">
        <v>48</v>
      </c>
      <c r="R11" s="29">
        <f t="shared" si="1"/>
        <v>95812.303342438172</v>
      </c>
      <c r="S11" s="29">
        <f t="shared" si="2"/>
        <v>474680.64216452697</v>
      </c>
      <c r="T11" s="35">
        <f t="shared" si="3"/>
        <v>42.884278787503099</v>
      </c>
      <c r="U11" s="42">
        <v>0.96005435016735896</v>
      </c>
      <c r="V11" s="43">
        <f t="shared" si="15"/>
        <v>3.9945649832641039E-2</v>
      </c>
      <c r="W11" s="29">
        <f t="shared" si="11"/>
        <v>455719.2154502896</v>
      </c>
      <c r="X11" s="29">
        <f t="shared" si="4"/>
        <v>3594148.9951227014</v>
      </c>
      <c r="Y11" s="35">
        <f t="shared" si="12"/>
        <v>37.512395274300268</v>
      </c>
      <c r="Z11" s="36">
        <f t="shared" si="13"/>
        <v>5.3718835132028318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5173</v>
      </c>
      <c r="E12" s="51">
        <v>17</v>
      </c>
      <c r="F12" s="3">
        <f t="shared" si="5"/>
        <v>3.2862942199884011E-3</v>
      </c>
      <c r="G12" s="2">
        <v>0.5</v>
      </c>
      <c r="H12" s="3">
        <f t="shared" si="6"/>
        <v>1.6297574537436486E-2</v>
      </c>
      <c r="I12" s="3">
        <f t="shared" si="7"/>
        <v>0.98370242546256348</v>
      </c>
      <c r="J12" s="5">
        <f t="shared" si="14"/>
        <v>94059.953523372606</v>
      </c>
      <c r="K12" s="5">
        <f t="shared" si="8"/>
        <v>1532.9491035349768</v>
      </c>
      <c r="L12" s="5">
        <f t="shared" si="9"/>
        <v>466467.3948580256</v>
      </c>
      <c r="M12" s="5">
        <f t="shared" si="0"/>
        <v>3634160.8856454063</v>
      </c>
      <c r="N12" s="33">
        <f t="shared" si="10"/>
        <v>38.636643433407258</v>
      </c>
      <c r="O12" s="4"/>
      <c r="Q12" s="27" t="s">
        <v>50</v>
      </c>
      <c r="R12" s="29">
        <f t="shared" si="1"/>
        <v>94059.953523372606</v>
      </c>
      <c r="S12" s="29">
        <f t="shared" si="2"/>
        <v>466467.3948580256</v>
      </c>
      <c r="T12" s="35">
        <f t="shared" si="3"/>
        <v>38.636643433407258</v>
      </c>
      <c r="U12" s="42">
        <v>0.94127750867207383</v>
      </c>
      <c r="V12" s="43">
        <f t="shared" si="15"/>
        <v>5.8722491327926174E-2</v>
      </c>
      <c r="W12" s="29">
        <f t="shared" si="11"/>
        <v>439075.26730871486</v>
      </c>
      <c r="X12" s="29">
        <f t="shared" si="4"/>
        <v>3138429.7796724117</v>
      </c>
      <c r="Y12" s="35">
        <f t="shared" si="12"/>
        <v>33.366269725963186</v>
      </c>
      <c r="Z12" s="36">
        <f t="shared" si="13"/>
        <v>5.2703737074440724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5540</v>
      </c>
      <c r="E13" s="51">
        <v>26</v>
      </c>
      <c r="F13" s="3">
        <f t="shared" si="5"/>
        <v>4.6931407942238266E-3</v>
      </c>
      <c r="G13" s="2">
        <v>0.5</v>
      </c>
      <c r="H13" s="3">
        <f t="shared" si="6"/>
        <v>2.3193577163247103E-2</v>
      </c>
      <c r="I13" s="3">
        <f t="shared" si="7"/>
        <v>0.9768064228367529</v>
      </c>
      <c r="J13" s="5">
        <f t="shared" si="14"/>
        <v>92527.004419837627</v>
      </c>
      <c r="K13" s="5">
        <f t="shared" si="8"/>
        <v>2146.0322166956098</v>
      </c>
      <c r="L13" s="5">
        <f t="shared" si="9"/>
        <v>457269.94155744911</v>
      </c>
      <c r="M13" s="5">
        <f t="shared" si="0"/>
        <v>3167693.4907873808</v>
      </c>
      <c r="N13" s="33">
        <f t="shared" si="10"/>
        <v>34.235340381431747</v>
      </c>
      <c r="O13" s="4"/>
      <c r="Q13" s="27" t="s">
        <v>52</v>
      </c>
      <c r="R13" s="29">
        <f t="shared" si="1"/>
        <v>92527.004419837627</v>
      </c>
      <c r="S13" s="29">
        <f t="shared" si="2"/>
        <v>457269.94155744911</v>
      </c>
      <c r="T13" s="35">
        <f t="shared" si="3"/>
        <v>34.235340381431747</v>
      </c>
      <c r="U13" s="42">
        <v>0.95386474178345915</v>
      </c>
      <c r="V13" s="43">
        <f t="shared" si="15"/>
        <v>4.6135258216540853E-2</v>
      </c>
      <c r="W13" s="29">
        <f t="shared" si="11"/>
        <v>436173.67472903366</v>
      </c>
      <c r="X13" s="29">
        <f t="shared" si="4"/>
        <v>2699354.5123636969</v>
      </c>
      <c r="Y13" s="35">
        <f t="shared" si="12"/>
        <v>29.173693985763144</v>
      </c>
      <c r="Z13" s="36">
        <f t="shared" si="13"/>
        <v>5.0616463956686033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5522</v>
      </c>
      <c r="E14" s="51">
        <v>38</v>
      </c>
      <c r="F14" s="3">
        <f t="shared" si="5"/>
        <v>6.8815646504889532E-3</v>
      </c>
      <c r="G14" s="2">
        <v>0.5</v>
      </c>
      <c r="H14" s="3">
        <f t="shared" si="6"/>
        <v>3.3825885704112511E-2</v>
      </c>
      <c r="I14" s="3">
        <f t="shared" si="7"/>
        <v>0.96617411429588751</v>
      </c>
      <c r="J14" s="5">
        <f t="shared" si="14"/>
        <v>90380.972203142024</v>
      </c>
      <c r="K14" s="5">
        <f t="shared" si="8"/>
        <v>3057.216435570052</v>
      </c>
      <c r="L14" s="5">
        <f t="shared" si="9"/>
        <v>444261.81992678501</v>
      </c>
      <c r="M14" s="5">
        <f t="shared" si="0"/>
        <v>2710423.5492299316</v>
      </c>
      <c r="N14" s="33">
        <f t="shared" si="10"/>
        <v>29.988873577703181</v>
      </c>
      <c r="O14" s="4"/>
      <c r="Q14" s="27" t="s">
        <v>54</v>
      </c>
      <c r="R14" s="29">
        <f t="shared" si="1"/>
        <v>90380.972203142024</v>
      </c>
      <c r="S14" s="29">
        <f t="shared" si="2"/>
        <v>444261.81992678501</v>
      </c>
      <c r="T14" s="35">
        <f t="shared" si="3"/>
        <v>29.988873577703181</v>
      </c>
      <c r="U14" s="42">
        <v>0.94210046609890041</v>
      </c>
      <c r="V14" s="43">
        <f t="shared" si="15"/>
        <v>5.7899533901099587E-2</v>
      </c>
      <c r="W14" s="29">
        <f t="shared" si="11"/>
        <v>418539.26762296993</v>
      </c>
      <c r="X14" s="29">
        <f t="shared" si="4"/>
        <v>2263180.8376346631</v>
      </c>
      <c r="Y14" s="35">
        <f t="shared" si="12"/>
        <v>25.040456884529789</v>
      </c>
      <c r="Z14" s="36">
        <f t="shared" si="13"/>
        <v>4.9484166931733924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4929</v>
      </c>
      <c r="E15" s="51">
        <v>47</v>
      </c>
      <c r="F15" s="3">
        <f t="shared" si="5"/>
        <v>9.5354027186041797E-3</v>
      </c>
      <c r="G15" s="2">
        <v>0.5</v>
      </c>
      <c r="H15" s="3">
        <f t="shared" si="6"/>
        <v>4.6566927573565835E-2</v>
      </c>
      <c r="I15" s="3">
        <f t="shared" si="7"/>
        <v>0.95343307242643416</v>
      </c>
      <c r="J15" s="5">
        <f t="shared" si="14"/>
        <v>87323.755767571973</v>
      </c>
      <c r="K15" s="5">
        <f t="shared" si="8"/>
        <v>4066.3990102802759</v>
      </c>
      <c r="L15" s="5">
        <f t="shared" si="9"/>
        <v>426452.78131215915</v>
      </c>
      <c r="M15" s="5">
        <f t="shared" si="0"/>
        <v>2266161.7293031467</v>
      </c>
      <c r="N15" s="33">
        <f t="shared" si="10"/>
        <v>25.951262739259032</v>
      </c>
      <c r="O15" s="4"/>
      <c r="Q15" s="27" t="s">
        <v>56</v>
      </c>
      <c r="R15" s="29">
        <f t="shared" si="1"/>
        <v>87323.755767571973</v>
      </c>
      <c r="S15" s="29">
        <f t="shared" si="2"/>
        <v>426452.78131215915</v>
      </c>
      <c r="T15" s="35">
        <f t="shared" si="3"/>
        <v>25.951262739259032</v>
      </c>
      <c r="U15" s="42">
        <v>0.91645683631107144</v>
      </c>
      <c r="V15" s="43">
        <f t="shared" si="15"/>
        <v>8.3543163688928557E-2</v>
      </c>
      <c r="W15" s="29">
        <f t="shared" si="11"/>
        <v>390825.56679739855</v>
      </c>
      <c r="X15" s="29">
        <f t="shared" si="4"/>
        <v>1844641.5700116933</v>
      </c>
      <c r="Y15" s="35">
        <f t="shared" si="12"/>
        <v>21.124166657713872</v>
      </c>
      <c r="Z15" s="36">
        <f t="shared" si="13"/>
        <v>4.8270960815451609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3846</v>
      </c>
      <c r="E16" s="51">
        <v>43</v>
      </c>
      <c r="F16" s="3">
        <f t="shared" si="5"/>
        <v>1.1180447217888715E-2</v>
      </c>
      <c r="G16" s="2">
        <v>0.5</v>
      </c>
      <c r="H16" s="3">
        <f t="shared" si="6"/>
        <v>5.4382192993550016E-2</v>
      </c>
      <c r="I16" s="3">
        <f t="shared" si="7"/>
        <v>0.94561780700645004</v>
      </c>
      <c r="J16" s="5">
        <f t="shared" si="14"/>
        <v>83257.356757291695</v>
      </c>
      <c r="K16" s="5">
        <f t="shared" si="8"/>
        <v>4527.7176433078821</v>
      </c>
      <c r="L16" s="5">
        <f t="shared" si="9"/>
        <v>404967.48967818881</v>
      </c>
      <c r="M16" s="5">
        <f t="shared" si="0"/>
        <v>1839708.9479909874</v>
      </c>
      <c r="N16" s="33">
        <f t="shared" si="10"/>
        <v>22.096653312619914</v>
      </c>
      <c r="O16" s="4"/>
      <c r="Q16" s="27" t="s">
        <v>58</v>
      </c>
      <c r="R16" s="29">
        <f t="shared" si="1"/>
        <v>83257.356757291695</v>
      </c>
      <c r="S16" s="29">
        <f t="shared" si="2"/>
        <v>404967.48967818881</v>
      </c>
      <c r="T16" s="35">
        <f t="shared" si="3"/>
        <v>22.096653312619914</v>
      </c>
      <c r="U16" s="42">
        <v>0.8859396016463057</v>
      </c>
      <c r="V16" s="43">
        <f t="shared" si="15"/>
        <v>0.1140603983536943</v>
      </c>
      <c r="W16" s="29">
        <f t="shared" si="11"/>
        <v>358776.73648519901</v>
      </c>
      <c r="X16" s="29">
        <f t="shared" si="4"/>
        <v>1453816.0032142948</v>
      </c>
      <c r="Y16" s="35">
        <f t="shared" si="12"/>
        <v>17.461712211839696</v>
      </c>
      <c r="Z16" s="36">
        <f t="shared" si="13"/>
        <v>4.6349411007802175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2983</v>
      </c>
      <c r="E17" s="51">
        <v>63</v>
      </c>
      <c r="F17" s="3">
        <f t="shared" si="5"/>
        <v>2.1119678176332552E-2</v>
      </c>
      <c r="G17" s="2">
        <v>0.5</v>
      </c>
      <c r="H17" s="3">
        <f t="shared" si="6"/>
        <v>0.10030249960197421</v>
      </c>
      <c r="I17" s="3">
        <f t="shared" si="7"/>
        <v>0.89969750039802576</v>
      </c>
      <c r="J17" s="5">
        <f t="shared" si="14"/>
        <v>78729.639113983823</v>
      </c>
      <c r="K17" s="5">
        <f t="shared" si="8"/>
        <v>7896.7795958939359</v>
      </c>
      <c r="L17" s="5">
        <f t="shared" si="9"/>
        <v>373906.2465801842</v>
      </c>
      <c r="M17" s="5">
        <f t="shared" si="0"/>
        <v>1434741.4583127988</v>
      </c>
      <c r="N17" s="33">
        <f t="shared" si="10"/>
        <v>18.223650895129818</v>
      </c>
      <c r="O17" s="4"/>
      <c r="Q17" s="27" t="s">
        <v>60</v>
      </c>
      <c r="R17" s="29">
        <f t="shared" si="1"/>
        <v>78729.639113983823</v>
      </c>
      <c r="S17" s="29">
        <f t="shared" si="2"/>
        <v>373906.2465801842</v>
      </c>
      <c r="T17" s="35">
        <f t="shared" si="3"/>
        <v>18.223650895129818</v>
      </c>
      <c r="U17" s="42">
        <v>0.85631920960893304</v>
      </c>
      <c r="V17" s="43">
        <f t="shared" si="15"/>
        <v>0.14368079039106696</v>
      </c>
      <c r="W17" s="29">
        <f t="shared" si="11"/>
        <v>320183.10153938615</v>
      </c>
      <c r="X17" s="29">
        <f t="shared" si="4"/>
        <v>1095039.2667290957</v>
      </c>
      <c r="Y17" s="35">
        <f t="shared" si="12"/>
        <v>13.908856677771773</v>
      </c>
      <c r="Z17" s="36">
        <f t="shared" si="13"/>
        <v>4.3147942173580454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2031</v>
      </c>
      <c r="E18" s="51">
        <v>58</v>
      </c>
      <c r="F18" s="3">
        <f t="shared" si="5"/>
        <v>2.8557360905957656E-2</v>
      </c>
      <c r="G18" s="2">
        <v>0.5</v>
      </c>
      <c r="H18" s="3">
        <f t="shared" si="6"/>
        <v>0.13327205882352941</v>
      </c>
      <c r="I18" s="3">
        <f t="shared" si="7"/>
        <v>0.86672794117647056</v>
      </c>
      <c r="J18" s="5">
        <f t="shared" si="14"/>
        <v>70832.859518089885</v>
      </c>
      <c r="K18" s="5">
        <f t="shared" si="8"/>
        <v>9440.0410203336705</v>
      </c>
      <c r="L18" s="5">
        <f t="shared" si="9"/>
        <v>330564.19503961521</v>
      </c>
      <c r="M18" s="5">
        <f t="shared" si="0"/>
        <v>1060835.2117326146</v>
      </c>
      <c r="N18" s="33">
        <f t="shared" si="10"/>
        <v>14.97659728761465</v>
      </c>
      <c r="O18" s="4"/>
      <c r="Q18" s="27" t="s">
        <v>62</v>
      </c>
      <c r="R18" s="29">
        <f t="shared" si="1"/>
        <v>70832.859518089885</v>
      </c>
      <c r="S18" s="29">
        <f t="shared" si="2"/>
        <v>330564.19503961521</v>
      </c>
      <c r="T18" s="35">
        <f t="shared" si="3"/>
        <v>14.97659728761465</v>
      </c>
      <c r="U18" s="42">
        <v>0.77613843304153718</v>
      </c>
      <c r="V18" s="43">
        <f t="shared" si="15"/>
        <v>0.22386156695846282</v>
      </c>
      <c r="W18" s="29">
        <f t="shared" si="11"/>
        <v>256563.57635768404</v>
      </c>
      <c r="X18" s="29">
        <f t="shared" si="4"/>
        <v>774856.16518970951</v>
      </c>
      <c r="Y18" s="35">
        <f t="shared" si="12"/>
        <v>10.939219035648565</v>
      </c>
      <c r="Z18" s="36">
        <f t="shared" si="13"/>
        <v>4.0373782519660857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1413</v>
      </c>
      <c r="E19" s="51">
        <v>66</v>
      </c>
      <c r="F19" s="3">
        <f t="shared" si="5"/>
        <v>4.6709129511677279E-2</v>
      </c>
      <c r="G19" s="2">
        <v>0.5</v>
      </c>
      <c r="H19" s="3">
        <f t="shared" si="6"/>
        <v>0.20912547528517109</v>
      </c>
      <c r="I19" s="3">
        <f t="shared" si="7"/>
        <v>0.79087452471482889</v>
      </c>
      <c r="J19" s="5">
        <f t="shared" si="14"/>
        <v>61392.818497756212</v>
      </c>
      <c r="K19" s="5">
        <f t="shared" si="8"/>
        <v>12838.80234743951</v>
      </c>
      <c r="L19" s="5">
        <f t="shared" si="9"/>
        <v>274867.08662018226</v>
      </c>
      <c r="M19" s="5">
        <f t="shared" si="0"/>
        <v>730271.0166929994</v>
      </c>
      <c r="N19" s="33">
        <f t="shared" si="10"/>
        <v>11.895056043398453</v>
      </c>
      <c r="O19" s="4"/>
      <c r="Q19" s="27" t="s">
        <v>64</v>
      </c>
      <c r="R19" s="29">
        <f t="shared" si="1"/>
        <v>61392.818497756212</v>
      </c>
      <c r="S19" s="29">
        <f t="shared" si="2"/>
        <v>274867.08662018226</v>
      </c>
      <c r="T19" s="35">
        <f t="shared" si="3"/>
        <v>11.895056043398453</v>
      </c>
      <c r="U19" s="42">
        <v>0.73716277889453141</v>
      </c>
      <c r="V19" s="43">
        <f t="shared" si="15"/>
        <v>0.26283722110546859</v>
      </c>
      <c r="W19" s="29">
        <f t="shared" si="11"/>
        <v>202621.78539957743</v>
      </c>
      <c r="X19" s="29">
        <f t="shared" si="4"/>
        <v>518292.58883202542</v>
      </c>
      <c r="Y19" s="35">
        <f t="shared" si="12"/>
        <v>8.4422348006545427</v>
      </c>
      <c r="Z19" s="36">
        <f t="shared" si="13"/>
        <v>3.4528212427439104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800</v>
      </c>
      <c r="E20" s="51">
        <v>58</v>
      </c>
      <c r="F20" s="3">
        <f t="shared" si="5"/>
        <v>7.2499999999999995E-2</v>
      </c>
      <c r="G20" s="2">
        <v>0.5</v>
      </c>
      <c r="H20" s="3">
        <f t="shared" si="6"/>
        <v>0.30687830687830692</v>
      </c>
      <c r="I20" s="3">
        <f t="shared" si="7"/>
        <v>0.69312169312169303</v>
      </c>
      <c r="J20" s="5">
        <f t="shared" si="14"/>
        <v>48554.016150316696</v>
      </c>
      <c r="K20" s="5">
        <f t="shared" si="8"/>
        <v>14900.174268351157</v>
      </c>
      <c r="L20" s="5">
        <f t="shared" si="9"/>
        <v>205519.64508070555</v>
      </c>
      <c r="M20" s="5">
        <f t="shared" si="0"/>
        <v>455403.93007281714</v>
      </c>
      <c r="N20" s="33">
        <f t="shared" si="10"/>
        <v>9.3793256702586234</v>
      </c>
      <c r="O20" s="4"/>
      <c r="Q20" s="27" t="s">
        <v>66</v>
      </c>
      <c r="R20" s="29">
        <f t="shared" si="1"/>
        <v>48554.016150316696</v>
      </c>
      <c r="S20" s="29">
        <f t="shared" si="2"/>
        <v>205519.64508070555</v>
      </c>
      <c r="T20" s="35">
        <f t="shared" si="3"/>
        <v>9.3793256702586234</v>
      </c>
      <c r="U20" s="42">
        <v>0.7271372759570951</v>
      </c>
      <c r="V20" s="43">
        <f t="shared" si="15"/>
        <v>0.2728627240429049</v>
      </c>
      <c r="W20" s="29">
        <f t="shared" si="11"/>
        <v>149440.99487965324</v>
      </c>
      <c r="X20" s="29">
        <f t="shared" si="4"/>
        <v>315670.80343244795</v>
      </c>
      <c r="Y20" s="35">
        <f t="shared" si="12"/>
        <v>6.5014354828068939</v>
      </c>
      <c r="Z20" s="36">
        <f t="shared" si="13"/>
        <v>2.8778901874517295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420</v>
      </c>
      <c r="E21" s="51">
        <v>55</v>
      </c>
      <c r="F21" s="3">
        <f t="shared" si="5"/>
        <v>0.13095238095238096</v>
      </c>
      <c r="G21" s="2">
        <v>0.5</v>
      </c>
      <c r="H21" s="3">
        <f t="shared" si="6"/>
        <v>0.4932735426008969</v>
      </c>
      <c r="I21" s="3">
        <f t="shared" si="7"/>
        <v>0.50672645739910305</v>
      </c>
      <c r="J21" s="5">
        <f t="shared" si="14"/>
        <v>33653.841881965534</v>
      </c>
      <c r="K21" s="5">
        <f t="shared" si="8"/>
        <v>16600.549807247575</v>
      </c>
      <c r="L21" s="5">
        <f t="shared" si="9"/>
        <v>126767.83489170874</v>
      </c>
      <c r="M21" s="5">
        <f>L21+M22</f>
        <v>249884.28499211156</v>
      </c>
      <c r="N21" s="33">
        <f t="shared" si="10"/>
        <v>7.4251339822815261</v>
      </c>
      <c r="O21" s="4"/>
      <c r="Q21" s="27" t="s">
        <v>68</v>
      </c>
      <c r="R21" s="29">
        <f t="shared" si="1"/>
        <v>33653.841881965534</v>
      </c>
      <c r="S21" s="29">
        <f t="shared" si="2"/>
        <v>126767.83489170874</v>
      </c>
      <c r="T21" s="35">
        <f t="shared" si="3"/>
        <v>7.4251339822815261</v>
      </c>
      <c r="U21" s="42">
        <v>0.68635947845240242</v>
      </c>
      <c r="V21" s="43">
        <f t="shared" si="15"/>
        <v>0.31364052154759758</v>
      </c>
      <c r="W21" s="29">
        <f t="shared" si="11"/>
        <v>87008.305040813473</v>
      </c>
      <c r="X21" s="29">
        <f>X22+W21</f>
        <v>166229.80855279474</v>
      </c>
      <c r="Y21" s="35">
        <f t="shared" si="12"/>
        <v>4.9394006525559329</v>
      </c>
      <c r="Z21" s="36">
        <f t="shared" si="13"/>
        <v>2.4857333297255932</v>
      </c>
    </row>
    <row r="22" spans="1:26" s="2" customFormat="1" x14ac:dyDescent="0.25">
      <c r="A22" s="12">
        <v>19</v>
      </c>
      <c r="B22" s="13" t="s">
        <v>69</v>
      </c>
      <c r="C22" s="12"/>
      <c r="D22">
        <v>296</v>
      </c>
      <c r="E22" s="51">
        <v>41</v>
      </c>
      <c r="F22" s="17">
        <f t="shared" si="5"/>
        <v>0.13851351351351351</v>
      </c>
      <c r="G22" s="12"/>
      <c r="H22" s="17">
        <v>1</v>
      </c>
      <c r="I22" s="17">
        <f t="shared" si="7"/>
        <v>0</v>
      </c>
      <c r="J22" s="21">
        <f t="shared" si="14"/>
        <v>17053.29207471796</v>
      </c>
      <c r="K22" s="21">
        <f t="shared" si="8"/>
        <v>17053.29207471796</v>
      </c>
      <c r="L22" s="21">
        <f>K22/F22</f>
        <v>123116.45010040283</v>
      </c>
      <c r="M22" s="21">
        <f>L22</f>
        <v>123116.45010040283</v>
      </c>
      <c r="N22" s="34">
        <f t="shared" si="10"/>
        <v>7.2195121951219514</v>
      </c>
      <c r="O22" s="4"/>
      <c r="Q22" s="30" t="s">
        <v>69</v>
      </c>
      <c r="R22" s="31">
        <f t="shared" si="1"/>
        <v>17053.29207471796</v>
      </c>
      <c r="S22" s="31">
        <f t="shared" si="2"/>
        <v>123116.45010040283</v>
      </c>
      <c r="T22" s="38">
        <f t="shared" si="3"/>
        <v>7.2195121951219514</v>
      </c>
      <c r="U22" s="44">
        <v>0.64346806172022719</v>
      </c>
      <c r="V22" s="45">
        <f t="shared" si="15"/>
        <v>0.35653193827977281</v>
      </c>
      <c r="W22" s="31">
        <f t="shared" si="11"/>
        <v>79221.503511981282</v>
      </c>
      <c r="X22" s="31">
        <f>W22</f>
        <v>79221.503511981282</v>
      </c>
      <c r="Y22" s="38">
        <f t="shared" si="12"/>
        <v>4.6455255187606648</v>
      </c>
      <c r="Z22" s="37">
        <f t="shared" si="13"/>
        <v>2.5739866763612866</v>
      </c>
    </row>
    <row r="23" spans="1:26" s="2" customFormat="1" ht="13.2" x14ac:dyDescent="0.25">
      <c r="B23" s="2" t="s">
        <v>70</v>
      </c>
      <c r="D23" s="25">
        <f>SUM(D4:D22)</f>
        <v>63489</v>
      </c>
      <c r="E23" s="25">
        <f>SUM(E4:E22)</f>
        <v>566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118" t="s">
        <v>88</v>
      </c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Q26" s="105" t="s">
        <v>91</v>
      </c>
      <c r="R26" s="106"/>
      <c r="S26" s="106"/>
      <c r="T26" s="106"/>
      <c r="U26" s="106"/>
      <c r="V26" s="106"/>
      <c r="W26" s="106"/>
      <c r="X26" s="106"/>
      <c r="Y26" s="106"/>
      <c r="Z26" s="107"/>
    </row>
    <row r="27" spans="1:26" s="9" customFormat="1" ht="14.25" customHeight="1" x14ac:dyDescent="0.35">
      <c r="A27" s="7"/>
      <c r="B27" s="11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108" t="s">
        <v>14</v>
      </c>
      <c r="S27" s="108"/>
      <c r="T27" s="108"/>
      <c r="U27" s="109" t="s">
        <v>15</v>
      </c>
      <c r="V27" s="110" t="s">
        <v>16</v>
      </c>
      <c r="W27" s="111" t="s">
        <v>17</v>
      </c>
      <c r="X27" s="111" t="s">
        <v>18</v>
      </c>
      <c r="Y27" s="104" t="s">
        <v>19</v>
      </c>
      <c r="Z27" s="104" t="s">
        <v>20</v>
      </c>
    </row>
    <row r="28" spans="1:26" s="10" customFormat="1" ht="32.549999999999997" customHeight="1" thickBot="1" x14ac:dyDescent="0.35">
      <c r="B28" s="11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109"/>
      <c r="V28" s="110"/>
      <c r="W28" s="111"/>
      <c r="X28" s="111"/>
      <c r="Y28" s="104"/>
      <c r="Z28" s="104"/>
    </row>
    <row r="29" spans="1:26" s="2" customFormat="1" x14ac:dyDescent="0.25">
      <c r="A29" s="2">
        <v>1</v>
      </c>
      <c r="B29" s="1">
        <v>0</v>
      </c>
      <c r="C29" s="1">
        <v>1</v>
      </c>
      <c r="D29">
        <v>526</v>
      </c>
      <c r="E29" s="51">
        <v>2</v>
      </c>
      <c r="F29" s="3">
        <f>E29/D29</f>
        <v>3.8022813688212928E-3</v>
      </c>
      <c r="G29" s="2">
        <v>0.3</v>
      </c>
      <c r="H29" s="18">
        <f>C29*F29/(1+(1-G29)*C29*F29)</f>
        <v>3.7921880925293893E-3</v>
      </c>
      <c r="I29" s="18">
        <f>1-H29</f>
        <v>0.99620781190747065</v>
      </c>
      <c r="J29" s="19">
        <v>100000</v>
      </c>
      <c r="K29" s="20">
        <f>J29*H29</f>
        <v>379.21880925293891</v>
      </c>
      <c r="L29" s="20">
        <f>C29*(J30+G29*K29)</f>
        <v>99734.546833522938</v>
      </c>
      <c r="M29" s="5">
        <f t="shared" ref="M29:M45" si="16">L29+M30</f>
        <v>7898698.7563025355</v>
      </c>
      <c r="N29" s="32">
        <f>M29/J29</f>
        <v>78.986987563025352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99734.546833522938</v>
      </c>
      <c r="T29" s="35">
        <f t="shared" ref="T29:T47" si="19">N29</f>
        <v>78.986987563025352</v>
      </c>
      <c r="U29" s="42">
        <v>0.95864674002964168</v>
      </c>
      <c r="V29" s="43">
        <f>1-U29</f>
        <v>4.1353259970358325E-2</v>
      </c>
      <c r="W29" s="29">
        <f>S29*U29</f>
        <v>95610.198190290379</v>
      </c>
      <c r="X29" s="29">
        <f t="shared" ref="X29:X45" si="20">X30+W29</f>
        <v>6988274.5866028881</v>
      </c>
      <c r="Y29" s="40">
        <f>X29/R29</f>
        <v>69.882745866028884</v>
      </c>
      <c r="Z29" s="36">
        <f>T29-Y29</f>
        <v>9.1042416969964677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2644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99620.78119074706</v>
      </c>
      <c r="K30" s="5">
        <f t="shared" ref="K30:K47" si="24">J30*H30</f>
        <v>0</v>
      </c>
      <c r="L30" s="5">
        <f t="shared" ref="L30:L46" si="25">C30*(J31+G30*K30)</f>
        <v>398483.12476298824</v>
      </c>
      <c r="M30" s="5">
        <f t="shared" si="16"/>
        <v>7798964.2094690129</v>
      </c>
      <c r="N30" s="33">
        <f t="shared" ref="N30:N47" si="26">M30/J30</f>
        <v>78.286519300988914</v>
      </c>
      <c r="O30" s="4"/>
      <c r="Q30" s="27" t="s">
        <v>36</v>
      </c>
      <c r="R30" s="29">
        <f t="shared" si="17"/>
        <v>99620.78119074706</v>
      </c>
      <c r="S30" s="29">
        <f t="shared" si="18"/>
        <v>398483.12476298824</v>
      </c>
      <c r="T30" s="35">
        <f t="shared" si="19"/>
        <v>78.286519300988914</v>
      </c>
      <c r="U30" s="42">
        <v>0.95864674002964168</v>
      </c>
      <c r="V30" s="43">
        <f>1-U30</f>
        <v>4.1353259970358325E-2</v>
      </c>
      <c r="W30" s="29">
        <f t="shared" ref="W30:W47" si="27">S30*U30</f>
        <v>382004.54851086368</v>
      </c>
      <c r="X30" s="29">
        <f t="shared" si="20"/>
        <v>6892664.3884125976</v>
      </c>
      <c r="Y30" s="35">
        <f t="shared" ref="Y30:Y47" si="28">X30/R30</f>
        <v>69.189021668229998</v>
      </c>
      <c r="Z30" s="36">
        <f t="shared" ref="Z30:Z47" si="29">T30-Y30</f>
        <v>9.0974976327589161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3922</v>
      </c>
      <c r="E31" s="51">
        <v>2</v>
      </c>
      <c r="F31" s="3">
        <f t="shared" si="21"/>
        <v>5.099439061703213E-4</v>
      </c>
      <c r="G31" s="2">
        <v>0.5</v>
      </c>
      <c r="H31" s="3">
        <f t="shared" si="22"/>
        <v>2.5464731347084289E-3</v>
      </c>
      <c r="I31" s="3">
        <f t="shared" si="23"/>
        <v>0.99745352686529154</v>
      </c>
      <c r="J31" s="5">
        <f t="shared" ref="J31:J47" si="30">I30*J30</f>
        <v>99620.78119074706</v>
      </c>
      <c r="K31" s="5">
        <f t="shared" si="24"/>
        <v>253.68164296090416</v>
      </c>
      <c r="L31" s="5">
        <f t="shared" si="25"/>
        <v>497469.70184633305</v>
      </c>
      <c r="M31" s="5">
        <f t="shared" si="16"/>
        <v>7400481.0847060243</v>
      </c>
      <c r="N31" s="33">
        <f t="shared" si="26"/>
        <v>74.286519300988914</v>
      </c>
      <c r="O31" s="4"/>
      <c r="Q31" s="27" t="s">
        <v>38</v>
      </c>
      <c r="R31" s="29">
        <f t="shared" si="17"/>
        <v>99620.78119074706</v>
      </c>
      <c r="S31" s="29">
        <f t="shared" si="18"/>
        <v>497469.70184633305</v>
      </c>
      <c r="T31" s="35">
        <f t="shared" si="19"/>
        <v>74.286519300988914</v>
      </c>
      <c r="U31" s="42">
        <v>0.95864674002964168</v>
      </c>
      <c r="V31" s="43">
        <f>1-U31</f>
        <v>4.1353259970358325E-2</v>
      </c>
      <c r="W31" s="29">
        <f t="shared" si="27"/>
        <v>476897.70793850499</v>
      </c>
      <c r="X31" s="29">
        <f t="shared" si="20"/>
        <v>6510659.8399017341</v>
      </c>
      <c r="Y31" s="35">
        <f t="shared" si="28"/>
        <v>65.354434708111427</v>
      </c>
      <c r="Z31" s="36">
        <f t="shared" si="29"/>
        <v>8.9320845928774872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4063</v>
      </c>
      <c r="E32" s="51">
        <v>2</v>
      </c>
      <c r="F32" s="3">
        <f t="shared" si="21"/>
        <v>4.9224710804824019E-4</v>
      </c>
      <c r="G32" s="2">
        <v>0.5</v>
      </c>
      <c r="H32" s="3">
        <f t="shared" si="22"/>
        <v>2.4582104228121921E-3</v>
      </c>
      <c r="I32" s="3">
        <f t="shared" si="23"/>
        <v>0.99754178957718775</v>
      </c>
      <c r="J32" s="5">
        <f t="shared" si="30"/>
        <v>99367.099547786158</v>
      </c>
      <c r="K32" s="5">
        <f t="shared" si="24"/>
        <v>244.2652397929846</v>
      </c>
      <c r="L32" s="5">
        <f t="shared" si="25"/>
        <v>496224.83463944832</v>
      </c>
      <c r="M32" s="5">
        <f t="shared" si="16"/>
        <v>6903011.382859691</v>
      </c>
      <c r="N32" s="33">
        <f t="shared" si="26"/>
        <v>69.469788433746089</v>
      </c>
      <c r="O32" s="4"/>
      <c r="Q32" s="27" t="s">
        <v>40</v>
      </c>
      <c r="R32" s="29">
        <f t="shared" si="17"/>
        <v>99367.099547786158</v>
      </c>
      <c r="S32" s="29">
        <f t="shared" si="18"/>
        <v>496224.83463944832</v>
      </c>
      <c r="T32" s="35">
        <f t="shared" si="19"/>
        <v>69.469788433746089</v>
      </c>
      <c r="U32" s="42">
        <v>0.95864674002964168</v>
      </c>
      <c r="V32" s="43">
        <f>1-U32</f>
        <v>4.1353259970358325E-2</v>
      </c>
      <c r="W32" s="29">
        <f t="shared" si="27"/>
        <v>475704.32004885515</v>
      </c>
      <c r="X32" s="29">
        <f t="shared" si="20"/>
        <v>6033762.1319632288</v>
      </c>
      <c r="Y32" s="35">
        <f t="shared" si="28"/>
        <v>60.721930693584966</v>
      </c>
      <c r="Z32" s="36">
        <f t="shared" si="29"/>
        <v>8.7478577401611233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4130</v>
      </c>
      <c r="E33" s="51">
        <v>3</v>
      </c>
      <c r="F33" s="3">
        <f t="shared" si="21"/>
        <v>7.2639225181598058E-4</v>
      </c>
      <c r="G33" s="2">
        <v>0.5</v>
      </c>
      <c r="H33" s="3">
        <f t="shared" si="22"/>
        <v>3.6253776435045317E-3</v>
      </c>
      <c r="I33" s="3">
        <f t="shared" si="23"/>
        <v>0.99637462235649543</v>
      </c>
      <c r="J33" s="5">
        <f t="shared" si="30"/>
        <v>99122.834307993166</v>
      </c>
      <c r="K33" s="5">
        <f t="shared" si="24"/>
        <v>359.35770746100241</v>
      </c>
      <c r="L33" s="5">
        <f t="shared" si="25"/>
        <v>494715.77727131324</v>
      </c>
      <c r="M33" s="5">
        <f t="shared" si="16"/>
        <v>6406786.5482202424</v>
      </c>
      <c r="N33" s="33">
        <f t="shared" si="26"/>
        <v>64.634819947875584</v>
      </c>
      <c r="O33" s="4"/>
      <c r="Q33" s="27" t="s">
        <v>42</v>
      </c>
      <c r="R33" s="29">
        <f t="shared" si="17"/>
        <v>99122.834307993166</v>
      </c>
      <c r="S33" s="29">
        <f t="shared" si="18"/>
        <v>494715.77727131324</v>
      </c>
      <c r="T33" s="35">
        <f t="shared" si="19"/>
        <v>64.634819947875584</v>
      </c>
      <c r="U33" s="42">
        <v>0.95864674002964168</v>
      </c>
      <c r="V33" s="43">
        <f>1-U33</f>
        <v>4.1353259970358325E-2</v>
      </c>
      <c r="W33" s="29">
        <f t="shared" si="27"/>
        <v>474257.66712237475</v>
      </c>
      <c r="X33" s="29">
        <f t="shared" si="20"/>
        <v>5558057.8119143732</v>
      </c>
      <c r="Y33" s="35">
        <f t="shared" si="28"/>
        <v>56.072426204485325</v>
      </c>
      <c r="Z33" s="36">
        <f t="shared" si="29"/>
        <v>8.5623937433902597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4544</v>
      </c>
      <c r="E34" s="51">
        <v>2</v>
      </c>
      <c r="F34" s="3">
        <f t="shared" si="21"/>
        <v>4.4014084507042255E-4</v>
      </c>
      <c r="G34" s="2">
        <v>0.5</v>
      </c>
      <c r="H34" s="3">
        <f t="shared" si="22"/>
        <v>2.1982853374367993E-3</v>
      </c>
      <c r="I34" s="3">
        <f t="shared" si="23"/>
        <v>0.99780171466256318</v>
      </c>
      <c r="J34" s="5">
        <f t="shared" si="30"/>
        <v>98763.476600532158</v>
      </c>
      <c r="K34" s="5">
        <f t="shared" si="24"/>
        <v>217.11030248523227</v>
      </c>
      <c r="L34" s="5">
        <f t="shared" si="25"/>
        <v>493274.6072464477</v>
      </c>
      <c r="M34" s="5">
        <f t="shared" si="16"/>
        <v>5912070.7709489288</v>
      </c>
      <c r="N34" s="33">
        <f t="shared" si="26"/>
        <v>59.860901766970336</v>
      </c>
      <c r="O34" s="4"/>
      <c r="Q34" s="27" t="s">
        <v>44</v>
      </c>
      <c r="R34" s="29">
        <f t="shared" si="17"/>
        <v>98763.476600532158</v>
      </c>
      <c r="S34" s="29">
        <f t="shared" si="18"/>
        <v>493274.6072464477</v>
      </c>
      <c r="T34" s="35">
        <f t="shared" si="19"/>
        <v>59.860901766970336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478071.99102189997</v>
      </c>
      <c r="X34" s="29">
        <f t="shared" si="20"/>
        <v>5083800.144791998</v>
      </c>
      <c r="Y34" s="35">
        <f t="shared" si="28"/>
        <v>51.474495631157289</v>
      </c>
      <c r="Z34" s="36">
        <f t="shared" si="29"/>
        <v>8.3864061358130471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4834</v>
      </c>
      <c r="E35" s="51">
        <v>7</v>
      </c>
      <c r="F35" s="3">
        <f t="shared" si="21"/>
        <v>1.4480761274306992E-3</v>
      </c>
      <c r="G35" s="2">
        <v>0.5</v>
      </c>
      <c r="H35" s="3">
        <f t="shared" si="22"/>
        <v>7.2142636298052143E-3</v>
      </c>
      <c r="I35" s="3">
        <f t="shared" si="23"/>
        <v>0.99278573637019474</v>
      </c>
      <c r="J35" s="5">
        <f t="shared" si="30"/>
        <v>98546.366298046923</v>
      </c>
      <c r="K35" s="5">
        <f t="shared" si="24"/>
        <v>710.93946623346221</v>
      </c>
      <c r="L35" s="5">
        <f t="shared" si="25"/>
        <v>490954.48282465094</v>
      </c>
      <c r="M35" s="5">
        <f t="shared" si="16"/>
        <v>5418796.1637024814</v>
      </c>
      <c r="N35" s="33">
        <f t="shared" si="26"/>
        <v>54.987275201134189</v>
      </c>
      <c r="O35" s="4"/>
      <c r="Q35" s="27" t="s">
        <v>46</v>
      </c>
      <c r="R35" s="29">
        <f t="shared" si="17"/>
        <v>98546.366298046923</v>
      </c>
      <c r="S35" s="29">
        <f t="shared" si="18"/>
        <v>490954.48282465094</v>
      </c>
      <c r="T35" s="35">
        <f t="shared" si="19"/>
        <v>54.987275201134189</v>
      </c>
      <c r="U35" s="42">
        <v>0.96192878092594225</v>
      </c>
      <c r="V35" s="43">
        <f t="shared" si="31"/>
        <v>3.8071219074057749E-2</v>
      </c>
      <c r="W35" s="29">
        <f t="shared" si="27"/>
        <v>472263.24715364294</v>
      </c>
      <c r="X35" s="29">
        <f t="shared" si="20"/>
        <v>4605728.1537700985</v>
      </c>
      <c r="Y35" s="35">
        <f t="shared" si="28"/>
        <v>46.736661398964017</v>
      </c>
      <c r="Z35" s="36">
        <f t="shared" si="29"/>
        <v>8.2506138021701716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4526</v>
      </c>
      <c r="E36" s="51">
        <v>5</v>
      </c>
      <c r="F36" s="3">
        <f t="shared" si="21"/>
        <v>1.104728236853734E-3</v>
      </c>
      <c r="G36" s="2">
        <v>0.5</v>
      </c>
      <c r="H36" s="3">
        <f t="shared" si="22"/>
        <v>5.5084278946788594E-3</v>
      </c>
      <c r="I36" s="3">
        <f t="shared" si="23"/>
        <v>0.99449157210532113</v>
      </c>
      <c r="J36" s="5">
        <f t="shared" si="30"/>
        <v>97835.426831813456</v>
      </c>
      <c r="K36" s="5">
        <f t="shared" si="24"/>
        <v>538.91939424817383</v>
      </c>
      <c r="L36" s="5">
        <f t="shared" si="25"/>
        <v>487829.83567344677</v>
      </c>
      <c r="M36" s="5">
        <f t="shared" si="16"/>
        <v>4927841.6808778308</v>
      </c>
      <c r="N36" s="33">
        <f t="shared" si="26"/>
        <v>50.368683824001359</v>
      </c>
      <c r="O36" s="4"/>
      <c r="Q36" s="27" t="s">
        <v>48</v>
      </c>
      <c r="R36" s="29">
        <f t="shared" si="17"/>
        <v>97835.426831813456</v>
      </c>
      <c r="S36" s="29">
        <f t="shared" si="18"/>
        <v>487829.83567344677</v>
      </c>
      <c r="T36" s="35">
        <f t="shared" si="19"/>
        <v>50.368683824001359</v>
      </c>
      <c r="U36" s="42">
        <v>0.95558309086652893</v>
      </c>
      <c r="V36" s="43">
        <f t="shared" si="31"/>
        <v>4.4416909133471072E-2</v>
      </c>
      <c r="W36" s="29">
        <f t="shared" si="27"/>
        <v>466161.94218974316</v>
      </c>
      <c r="X36" s="29">
        <f t="shared" si="20"/>
        <v>4133464.9066164559</v>
      </c>
      <c r="Y36" s="35">
        <f t="shared" si="28"/>
        <v>42.249163114729356</v>
      </c>
      <c r="Z36" s="36">
        <f t="shared" si="29"/>
        <v>8.1195207092720025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5032</v>
      </c>
      <c r="E37" s="51">
        <v>7</v>
      </c>
      <c r="F37" s="3">
        <f t="shared" si="21"/>
        <v>1.3910969793322733E-3</v>
      </c>
      <c r="G37" s="2">
        <v>0.5</v>
      </c>
      <c r="H37" s="3">
        <f t="shared" si="22"/>
        <v>6.931379344489552E-3</v>
      </c>
      <c r="I37" s="3">
        <f t="shared" si="23"/>
        <v>0.99306862065551049</v>
      </c>
      <c r="J37" s="5">
        <f t="shared" si="30"/>
        <v>97296.507437565277</v>
      </c>
      <c r="K37" s="5">
        <f t="shared" si="24"/>
        <v>674.39900194371398</v>
      </c>
      <c r="L37" s="5">
        <f t="shared" si="25"/>
        <v>484796.53968296712</v>
      </c>
      <c r="M37" s="5">
        <f t="shared" si="16"/>
        <v>4440011.8452043841</v>
      </c>
      <c r="N37" s="33">
        <f t="shared" si="26"/>
        <v>45.633825531235225</v>
      </c>
      <c r="O37" s="4"/>
      <c r="Q37" s="27" t="s">
        <v>50</v>
      </c>
      <c r="R37" s="29">
        <f t="shared" si="17"/>
        <v>97296.507437565277</v>
      </c>
      <c r="S37" s="29">
        <f t="shared" si="18"/>
        <v>484796.53968296712</v>
      </c>
      <c r="T37" s="35">
        <f t="shared" si="19"/>
        <v>45.633825531235225</v>
      </c>
      <c r="U37" s="42">
        <v>0.95343645724036619</v>
      </c>
      <c r="V37" s="43">
        <f t="shared" si="31"/>
        <v>4.6563542759633814E-2</v>
      </c>
      <c r="W37" s="29">
        <f t="shared" si="27"/>
        <v>462222.69527771679</v>
      </c>
      <c r="X37" s="29">
        <f t="shared" si="20"/>
        <v>3667302.9644267126</v>
      </c>
      <c r="Y37" s="35">
        <f t="shared" si="28"/>
        <v>37.692030896175837</v>
      </c>
      <c r="Z37" s="36">
        <f t="shared" si="29"/>
        <v>7.941794635059388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5482</v>
      </c>
      <c r="E38" s="51">
        <v>7</v>
      </c>
      <c r="F38" s="3">
        <f t="shared" si="21"/>
        <v>1.2769062385990515E-3</v>
      </c>
      <c r="G38" s="2">
        <v>0.5</v>
      </c>
      <c r="H38" s="3">
        <f t="shared" si="22"/>
        <v>6.3642149286298761E-3</v>
      </c>
      <c r="I38" s="3">
        <f t="shared" si="23"/>
        <v>0.99363578507137007</v>
      </c>
      <c r="J38" s="5">
        <f t="shared" si="30"/>
        <v>96622.108435621572</v>
      </c>
      <c r="K38" s="5">
        <f t="shared" si="24"/>
        <v>614.92386494167749</v>
      </c>
      <c r="L38" s="5">
        <f t="shared" si="25"/>
        <v>481573.2325157536</v>
      </c>
      <c r="M38" s="5">
        <f t="shared" si="16"/>
        <v>3955215.3055214169</v>
      </c>
      <c r="N38" s="33">
        <f t="shared" si="26"/>
        <v>40.93488922524125</v>
      </c>
      <c r="O38" s="4"/>
      <c r="Q38" s="27" t="s">
        <v>52</v>
      </c>
      <c r="R38" s="29">
        <f t="shared" si="17"/>
        <v>96622.108435621572</v>
      </c>
      <c r="S38" s="29">
        <f t="shared" si="18"/>
        <v>481573.2325157536</v>
      </c>
      <c r="T38" s="35">
        <f t="shared" si="19"/>
        <v>40.93488922524125</v>
      </c>
      <c r="U38" s="42">
        <v>0.93748024841036759</v>
      </c>
      <c r="V38" s="43">
        <f t="shared" si="31"/>
        <v>6.2519751589632411E-2</v>
      </c>
      <c r="W38" s="29">
        <f t="shared" si="27"/>
        <v>451465.3936466524</v>
      </c>
      <c r="X38" s="29">
        <f t="shared" si="20"/>
        <v>3205080.2691489956</v>
      </c>
      <c r="Y38" s="35">
        <f t="shared" si="28"/>
        <v>33.171292999515856</v>
      </c>
      <c r="Z38" s="36">
        <f t="shared" si="29"/>
        <v>7.7635962257253937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5618</v>
      </c>
      <c r="E39" s="51">
        <v>17</v>
      </c>
      <c r="F39" s="3">
        <f t="shared" si="21"/>
        <v>3.025987896048416E-3</v>
      </c>
      <c r="G39" s="2">
        <v>0.5</v>
      </c>
      <c r="H39" s="3">
        <f t="shared" si="22"/>
        <v>1.5016341312604896E-2</v>
      </c>
      <c r="I39" s="3">
        <f t="shared" si="23"/>
        <v>0.98498365868739512</v>
      </c>
      <c r="J39" s="5">
        <f t="shared" si="30"/>
        <v>96007.184570679892</v>
      </c>
      <c r="K39" s="5">
        <f t="shared" si="24"/>
        <v>1441.6766519755838</v>
      </c>
      <c r="L39" s="5">
        <f t="shared" si="25"/>
        <v>476431.73122346052</v>
      </c>
      <c r="M39" s="5">
        <f t="shared" si="16"/>
        <v>3473642.0730056632</v>
      </c>
      <c r="N39" s="33">
        <f t="shared" si="26"/>
        <v>36.181063829117804</v>
      </c>
      <c r="O39" s="4"/>
      <c r="Q39" s="27" t="s">
        <v>54</v>
      </c>
      <c r="R39" s="29">
        <f t="shared" si="17"/>
        <v>96007.184570679892</v>
      </c>
      <c r="S39" s="29">
        <f t="shared" si="18"/>
        <v>476431.73122346052</v>
      </c>
      <c r="T39" s="35">
        <f t="shared" si="19"/>
        <v>36.181063829117804</v>
      </c>
      <c r="U39" s="42">
        <v>0.91788799906018037</v>
      </c>
      <c r="V39" s="43">
        <f t="shared" si="31"/>
        <v>8.2112000939819629E-2</v>
      </c>
      <c r="W39" s="29">
        <f t="shared" si="27"/>
        <v>437310.96846147982</v>
      </c>
      <c r="X39" s="29">
        <f t="shared" si="20"/>
        <v>2753614.8755023433</v>
      </c>
      <c r="Y39" s="35">
        <f t="shared" si="28"/>
        <v>28.681341795573115</v>
      </c>
      <c r="Z39" s="36">
        <f t="shared" si="29"/>
        <v>7.499722033544689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5064</v>
      </c>
      <c r="E40" s="51">
        <v>23</v>
      </c>
      <c r="F40" s="3">
        <f t="shared" si="21"/>
        <v>4.5418641390205369E-3</v>
      </c>
      <c r="G40" s="2">
        <v>0.5</v>
      </c>
      <c r="H40" s="3">
        <f t="shared" si="22"/>
        <v>2.2454359074489894E-2</v>
      </c>
      <c r="I40" s="3">
        <f t="shared" si="23"/>
        <v>0.97754564092551011</v>
      </c>
      <c r="J40" s="5">
        <f t="shared" si="30"/>
        <v>94565.507918704316</v>
      </c>
      <c r="K40" s="5">
        <f t="shared" si="24"/>
        <v>2123.4078708681041</v>
      </c>
      <c r="L40" s="5">
        <f t="shared" si="25"/>
        <v>467519.0199163513</v>
      </c>
      <c r="M40" s="5">
        <f t="shared" si="16"/>
        <v>2997210.3417822025</v>
      </c>
      <c r="N40" s="33">
        <f t="shared" si="26"/>
        <v>31.694540723651926</v>
      </c>
      <c r="O40" s="4"/>
      <c r="Q40" s="27" t="s">
        <v>56</v>
      </c>
      <c r="R40" s="29">
        <f t="shared" si="17"/>
        <v>94565.507918704316</v>
      </c>
      <c r="S40" s="29">
        <f t="shared" si="18"/>
        <v>467519.0199163513</v>
      </c>
      <c r="T40" s="35">
        <f t="shared" si="19"/>
        <v>31.694540723651926</v>
      </c>
      <c r="U40" s="42">
        <v>0.89571782863194893</v>
      </c>
      <c r="V40" s="43">
        <f t="shared" si="31"/>
        <v>0.10428217136805107</v>
      </c>
      <c r="W40" s="29">
        <f t="shared" si="27"/>
        <v>418765.12136361108</v>
      </c>
      <c r="X40" s="29">
        <f t="shared" si="20"/>
        <v>2316303.9070408633</v>
      </c>
      <c r="Y40" s="35">
        <f t="shared" si="28"/>
        <v>24.494172960315868</v>
      </c>
      <c r="Z40" s="36">
        <f t="shared" si="29"/>
        <v>7.2003677633360574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4004</v>
      </c>
      <c r="E41" s="51">
        <v>23</v>
      </c>
      <c r="F41" s="3">
        <f t="shared" si="21"/>
        <v>5.744255744255744E-3</v>
      </c>
      <c r="G41" s="2">
        <v>0.5</v>
      </c>
      <c r="H41" s="3">
        <f t="shared" si="22"/>
        <v>2.8314662070663545E-2</v>
      </c>
      <c r="I41" s="3">
        <f t="shared" si="23"/>
        <v>0.97168533792933642</v>
      </c>
      <c r="J41" s="5">
        <f t="shared" si="30"/>
        <v>92442.100047836211</v>
      </c>
      <c r="K41" s="5">
        <f t="shared" si="24"/>
        <v>2617.4668239569528</v>
      </c>
      <c r="L41" s="5">
        <f t="shared" si="25"/>
        <v>455666.83317928866</v>
      </c>
      <c r="M41" s="5">
        <f t="shared" si="16"/>
        <v>2529691.3218658511</v>
      </c>
      <c r="N41" s="33">
        <f t="shared" si="26"/>
        <v>27.365143376846763</v>
      </c>
      <c r="O41" s="4"/>
      <c r="Q41" s="27" t="s">
        <v>58</v>
      </c>
      <c r="R41" s="29">
        <f t="shared" si="17"/>
        <v>92442.100047836211</v>
      </c>
      <c r="S41" s="29">
        <f t="shared" si="18"/>
        <v>455666.83317928866</v>
      </c>
      <c r="T41" s="35">
        <f t="shared" si="19"/>
        <v>27.365143376846763</v>
      </c>
      <c r="U41" s="42">
        <v>0.86473435856680392</v>
      </c>
      <c r="V41" s="43">
        <f t="shared" si="31"/>
        <v>0.13526564143319608</v>
      </c>
      <c r="W41" s="29">
        <f t="shared" si="27"/>
        <v>394030.76670945901</v>
      </c>
      <c r="X41" s="29">
        <f t="shared" si="20"/>
        <v>1897538.7856772521</v>
      </c>
      <c r="Y41" s="35">
        <f t="shared" si="28"/>
        <v>20.526781463157249</v>
      </c>
      <c r="Z41" s="36">
        <f t="shared" si="29"/>
        <v>6.8383619136895142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3107</v>
      </c>
      <c r="E42" s="51">
        <v>22</v>
      </c>
      <c r="F42" s="3">
        <f t="shared" si="21"/>
        <v>7.0807853234631478E-3</v>
      </c>
      <c r="G42" s="2">
        <v>0.5</v>
      </c>
      <c r="H42" s="3">
        <f t="shared" si="22"/>
        <v>3.478810879190386E-2</v>
      </c>
      <c r="I42" s="3">
        <f t="shared" si="23"/>
        <v>0.96521189120809614</v>
      </c>
      <c r="J42" s="5">
        <f t="shared" si="30"/>
        <v>89824.633223879253</v>
      </c>
      <c r="K42" s="5">
        <f t="shared" si="24"/>
        <v>3124.8291127851735</v>
      </c>
      <c r="L42" s="5">
        <f t="shared" si="25"/>
        <v>441311.09333743335</v>
      </c>
      <c r="M42" s="5">
        <f t="shared" si="16"/>
        <v>2074024.4886865625</v>
      </c>
      <c r="N42" s="33">
        <f t="shared" si="26"/>
        <v>23.089707291286746</v>
      </c>
      <c r="O42" s="4"/>
      <c r="Q42" s="27" t="s">
        <v>60</v>
      </c>
      <c r="R42" s="29">
        <f t="shared" si="17"/>
        <v>89824.633223879253</v>
      </c>
      <c r="S42" s="29">
        <f t="shared" si="18"/>
        <v>441311.09333743335</v>
      </c>
      <c r="T42" s="35">
        <f t="shared" si="19"/>
        <v>23.089707291286746</v>
      </c>
      <c r="U42" s="42">
        <v>0.81758889711164551</v>
      </c>
      <c r="V42" s="43">
        <f t="shared" si="31"/>
        <v>0.18241110288835449</v>
      </c>
      <c r="W42" s="29">
        <f t="shared" si="27"/>
        <v>360811.05008488661</v>
      </c>
      <c r="X42" s="29">
        <f t="shared" si="20"/>
        <v>1503508.0189677931</v>
      </c>
      <c r="Y42" s="35">
        <f t="shared" si="28"/>
        <v>16.738259484126633</v>
      </c>
      <c r="Z42" s="36">
        <f t="shared" si="29"/>
        <v>6.3514478071601133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2342</v>
      </c>
      <c r="E43" s="51">
        <v>34</v>
      </c>
      <c r="F43" s="3">
        <f t="shared" si="21"/>
        <v>1.4517506404782237E-2</v>
      </c>
      <c r="G43" s="2">
        <v>0.5</v>
      </c>
      <c r="H43" s="3">
        <f t="shared" si="22"/>
        <v>7.0045323444581795E-2</v>
      </c>
      <c r="I43" s="3">
        <f t="shared" si="23"/>
        <v>0.92995467655541819</v>
      </c>
      <c r="J43" s="5">
        <f t="shared" si="30"/>
        <v>86699.804111094083</v>
      </c>
      <c r="K43" s="5">
        <f t="shared" si="24"/>
        <v>6072.9158215434672</v>
      </c>
      <c r="L43" s="5">
        <f t="shared" si="25"/>
        <v>418316.73100161168</v>
      </c>
      <c r="M43" s="5">
        <f t="shared" si="16"/>
        <v>1632713.3953491291</v>
      </c>
      <c r="N43" s="33">
        <f t="shared" si="26"/>
        <v>18.83180028016012</v>
      </c>
      <c r="O43" s="4"/>
      <c r="Q43" s="27" t="s">
        <v>62</v>
      </c>
      <c r="R43" s="29">
        <f t="shared" si="17"/>
        <v>86699.804111094083</v>
      </c>
      <c r="S43" s="29">
        <f t="shared" si="18"/>
        <v>418316.73100161168</v>
      </c>
      <c r="T43" s="35">
        <f t="shared" si="19"/>
        <v>18.83180028016012</v>
      </c>
      <c r="U43" s="42">
        <v>0.77888026534586052</v>
      </c>
      <c r="V43" s="43">
        <f t="shared" si="31"/>
        <v>0.22111973465413948</v>
      </c>
      <c r="W43" s="29">
        <f t="shared" si="27"/>
        <v>325818.64644114824</v>
      </c>
      <c r="X43" s="29">
        <f t="shared" si="20"/>
        <v>1142696.9688829065</v>
      </c>
      <c r="Y43" s="35">
        <f t="shared" si="28"/>
        <v>13.179925613426931</v>
      </c>
      <c r="Z43" s="36">
        <f t="shared" si="29"/>
        <v>5.6518746667331889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1685</v>
      </c>
      <c r="E44" s="51">
        <v>57</v>
      </c>
      <c r="F44" s="3">
        <f t="shared" si="21"/>
        <v>3.3827893175074182E-2</v>
      </c>
      <c r="G44" s="2">
        <v>0.5</v>
      </c>
      <c r="H44" s="3">
        <f t="shared" si="22"/>
        <v>0.15595075239398082</v>
      </c>
      <c r="I44" s="3">
        <f t="shared" si="23"/>
        <v>0.84404924760601918</v>
      </c>
      <c r="J44" s="5">
        <f t="shared" si="30"/>
        <v>80626.88828955061</v>
      </c>
      <c r="K44" s="5">
        <f t="shared" si="24"/>
        <v>12573.82389194086</v>
      </c>
      <c r="L44" s="5">
        <f t="shared" si="25"/>
        <v>371699.88171790086</v>
      </c>
      <c r="M44" s="5">
        <f t="shared" si="16"/>
        <v>1214396.6643475173</v>
      </c>
      <c r="N44" s="33">
        <f t="shared" si="26"/>
        <v>15.061931448803108</v>
      </c>
      <c r="O44" s="4"/>
      <c r="Q44" s="27" t="s">
        <v>64</v>
      </c>
      <c r="R44" s="29">
        <f t="shared" si="17"/>
        <v>80626.88828955061</v>
      </c>
      <c r="S44" s="29">
        <f t="shared" si="18"/>
        <v>371699.88171790086</v>
      </c>
      <c r="T44" s="35">
        <f t="shared" si="19"/>
        <v>15.061931448803108</v>
      </c>
      <c r="U44" s="42">
        <v>0.71980976748499381</v>
      </c>
      <c r="V44" s="43">
        <f t="shared" si="31"/>
        <v>0.28019023251500619</v>
      </c>
      <c r="W44" s="29">
        <f t="shared" si="27"/>
        <v>267553.20543356193</v>
      </c>
      <c r="X44" s="29">
        <f t="shared" si="20"/>
        <v>816878.32244175824</v>
      </c>
      <c r="Y44" s="35">
        <f t="shared" si="28"/>
        <v>10.131586866011139</v>
      </c>
      <c r="Z44" s="36">
        <f t="shared" si="29"/>
        <v>4.9303445827919692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1062</v>
      </c>
      <c r="E45" s="51">
        <v>33</v>
      </c>
      <c r="F45" s="3">
        <f t="shared" si="21"/>
        <v>3.1073446327683617E-2</v>
      </c>
      <c r="G45" s="2">
        <v>0.5</v>
      </c>
      <c r="H45" s="3">
        <f t="shared" si="22"/>
        <v>0.14416775884665792</v>
      </c>
      <c r="I45" s="3">
        <f t="shared" si="23"/>
        <v>0.85583224115334211</v>
      </c>
      <c r="J45" s="5">
        <f t="shared" si="30"/>
        <v>68053.064397609749</v>
      </c>
      <c r="K45" s="5">
        <f t="shared" si="24"/>
        <v>9811.0577768506846</v>
      </c>
      <c r="L45" s="5">
        <f t="shared" si="25"/>
        <v>315737.67754592205</v>
      </c>
      <c r="M45" s="5">
        <f t="shared" si="16"/>
        <v>842696.78262961656</v>
      </c>
      <c r="N45" s="33">
        <f t="shared" si="26"/>
        <v>12.382936611142744</v>
      </c>
      <c r="O45" s="4"/>
      <c r="Q45" s="27" t="s">
        <v>66</v>
      </c>
      <c r="R45" s="29">
        <f t="shared" si="17"/>
        <v>68053.064397609749</v>
      </c>
      <c r="S45" s="29">
        <f t="shared" si="18"/>
        <v>315737.67754592205</v>
      </c>
      <c r="T45" s="35">
        <f t="shared" si="19"/>
        <v>12.382936611142744</v>
      </c>
      <c r="U45" s="42">
        <v>0.68480776711742686</v>
      </c>
      <c r="V45" s="43">
        <f t="shared" si="31"/>
        <v>0.31519223288257314</v>
      </c>
      <c r="W45" s="29">
        <f t="shared" si="27"/>
        <v>216219.613955065</v>
      </c>
      <c r="X45" s="29">
        <f t="shared" si="20"/>
        <v>549325.11700819631</v>
      </c>
      <c r="Y45" s="35">
        <f t="shared" si="28"/>
        <v>8.0720114791405404</v>
      </c>
      <c r="Z45" s="36">
        <f t="shared" si="29"/>
        <v>4.310925132002204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613</v>
      </c>
      <c r="E46" s="51">
        <v>37</v>
      </c>
      <c r="F46" s="3">
        <f t="shared" si="21"/>
        <v>6.0358890701468187E-2</v>
      </c>
      <c r="G46" s="2">
        <v>0.5</v>
      </c>
      <c r="H46" s="3">
        <f t="shared" si="22"/>
        <v>0.2622253720765414</v>
      </c>
      <c r="I46" s="3">
        <f t="shared" si="23"/>
        <v>0.7377746279234586</v>
      </c>
      <c r="J46" s="5">
        <f t="shared" si="30"/>
        <v>58242.006620759064</v>
      </c>
      <c r="K46" s="5">
        <f t="shared" si="24"/>
        <v>15272.531856612934</v>
      </c>
      <c r="L46" s="5">
        <f t="shared" si="25"/>
        <v>253028.70346226296</v>
      </c>
      <c r="M46" s="5">
        <f>L46+M47</f>
        <v>526959.10508369457</v>
      </c>
      <c r="N46" s="33">
        <f t="shared" si="26"/>
        <v>9.0477498228206947</v>
      </c>
      <c r="O46" s="4"/>
      <c r="Q46" s="27" t="s">
        <v>68</v>
      </c>
      <c r="R46" s="29">
        <f t="shared" si="17"/>
        <v>58242.006620759064</v>
      </c>
      <c r="S46" s="29">
        <f t="shared" si="18"/>
        <v>253028.70346226296</v>
      </c>
      <c r="T46" s="35">
        <f t="shared" si="19"/>
        <v>9.0477498228206947</v>
      </c>
      <c r="U46" s="42">
        <v>0.65629805890441617</v>
      </c>
      <c r="V46" s="43">
        <f t="shared" si="31"/>
        <v>0.34370194109558383</v>
      </c>
      <c r="W46" s="29">
        <f t="shared" si="27"/>
        <v>166062.2469293843</v>
      </c>
      <c r="X46" s="29">
        <f>X47+W46</f>
        <v>333105.50305313134</v>
      </c>
      <c r="Y46" s="35">
        <f t="shared" si="28"/>
        <v>5.7193342465368167</v>
      </c>
      <c r="Z46" s="36">
        <f t="shared" si="29"/>
        <v>3.3284155762838781</v>
      </c>
    </row>
    <row r="47" spans="1:26" s="2" customFormat="1" x14ac:dyDescent="0.25">
      <c r="A47" s="12">
        <v>19</v>
      </c>
      <c r="B47" s="13" t="s">
        <v>69</v>
      </c>
      <c r="C47" s="12"/>
      <c r="D47">
        <v>510</v>
      </c>
      <c r="E47" s="51">
        <v>80</v>
      </c>
      <c r="F47" s="17">
        <f t="shared" si="21"/>
        <v>0.15686274509803921</v>
      </c>
      <c r="G47" s="12"/>
      <c r="H47" s="17">
        <v>1</v>
      </c>
      <c r="I47" s="17">
        <f t="shared" si="23"/>
        <v>0</v>
      </c>
      <c r="J47" s="21">
        <f t="shared" si="30"/>
        <v>42969.474764146129</v>
      </c>
      <c r="K47" s="21">
        <f t="shared" si="24"/>
        <v>42969.474764146129</v>
      </c>
      <c r="L47" s="21">
        <f>K47/F47</f>
        <v>273930.40162143158</v>
      </c>
      <c r="M47" s="21">
        <f>L47</f>
        <v>273930.40162143158</v>
      </c>
      <c r="N47" s="34">
        <f t="shared" si="26"/>
        <v>6.375</v>
      </c>
      <c r="O47" s="4"/>
      <c r="Q47" s="30" t="s">
        <v>69</v>
      </c>
      <c r="R47" s="31">
        <f t="shared" si="17"/>
        <v>42969.474764146129</v>
      </c>
      <c r="S47" s="31">
        <f t="shared" si="18"/>
        <v>273930.40162143158</v>
      </c>
      <c r="T47" s="38">
        <f t="shared" si="19"/>
        <v>6.375</v>
      </c>
      <c r="U47" s="44">
        <v>0.6098018151143324</v>
      </c>
      <c r="V47" s="45">
        <f t="shared" si="31"/>
        <v>0.3901981848856676</v>
      </c>
      <c r="W47" s="31">
        <f t="shared" si="27"/>
        <v>167043.25612374704</v>
      </c>
      <c r="X47" s="31">
        <f>W47</f>
        <v>167043.25612374704</v>
      </c>
      <c r="Y47" s="38">
        <f t="shared" si="28"/>
        <v>3.8874865713538691</v>
      </c>
      <c r="Z47" s="37">
        <f t="shared" si="29"/>
        <v>2.4875134286461309</v>
      </c>
    </row>
    <row r="48" spans="1:26" s="2" customFormat="1" ht="13.2" x14ac:dyDescent="0.25">
      <c r="B48" s="2" t="s">
        <v>70</v>
      </c>
      <c r="D48" s="25">
        <f>SUM(D29:D47)</f>
        <v>63708</v>
      </c>
      <c r="E48" s="25">
        <f>SUM(E29:E47)</f>
        <v>363</v>
      </c>
    </row>
    <row r="51" spans="1:26" s="2" customFormat="1" ht="18" thickBot="1" x14ac:dyDescent="0.35">
      <c r="B51" s="119" t="s">
        <v>89</v>
      </c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Q51" s="105" t="s">
        <v>92</v>
      </c>
      <c r="R51" s="106"/>
      <c r="S51" s="106"/>
      <c r="T51" s="106"/>
      <c r="U51" s="106"/>
      <c r="V51" s="106"/>
      <c r="W51" s="106"/>
      <c r="X51" s="106"/>
      <c r="Y51" s="106"/>
      <c r="Z51" s="107"/>
    </row>
    <row r="52" spans="1:26" s="9" customFormat="1" ht="14.25" customHeight="1" x14ac:dyDescent="0.35">
      <c r="A52" s="7"/>
      <c r="B52" s="11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108" t="s">
        <v>14</v>
      </c>
      <c r="S52" s="108"/>
      <c r="T52" s="108"/>
      <c r="U52" s="109" t="s">
        <v>15</v>
      </c>
      <c r="V52" s="110" t="s">
        <v>16</v>
      </c>
      <c r="W52" s="111" t="s">
        <v>17</v>
      </c>
      <c r="X52" s="111" t="s">
        <v>18</v>
      </c>
      <c r="Y52" s="104" t="s">
        <v>19</v>
      </c>
      <c r="Z52" s="104" t="s">
        <v>20</v>
      </c>
    </row>
    <row r="53" spans="1:26" s="10" customFormat="1" ht="35.549999999999997" customHeight="1" thickBot="1" x14ac:dyDescent="0.35">
      <c r="B53" s="11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109"/>
      <c r="V53" s="110"/>
      <c r="W53" s="111"/>
      <c r="X53" s="111"/>
      <c r="Y53" s="104"/>
      <c r="Z53" s="104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1100</v>
      </c>
      <c r="E54" s="49">
        <f>E4+E29</f>
        <v>5</v>
      </c>
      <c r="F54" s="3">
        <f>E54/D54</f>
        <v>4.5454545454545452E-3</v>
      </c>
      <c r="G54" s="2">
        <v>0.3</v>
      </c>
      <c r="H54" s="18">
        <f>C54*F54/(1+(1-G54)*C54*F54)</f>
        <v>4.5310376076121428E-3</v>
      </c>
      <c r="I54" s="18">
        <f>1-H54</f>
        <v>0.9954689623923878</v>
      </c>
      <c r="J54" s="19">
        <v>100000</v>
      </c>
      <c r="K54" s="20">
        <f>J54*H54</f>
        <v>453.10376076121429</v>
      </c>
      <c r="L54" s="20">
        <f>C54*(J55+G54*K54)</f>
        <v>99682.827367467136</v>
      </c>
      <c r="M54" s="5">
        <f t="shared" ref="M54:M70" si="32">L54+M55</f>
        <v>7452442.86156769</v>
      </c>
      <c r="N54" s="32">
        <f>M54/J54</f>
        <v>74.524428615676896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99682.827367467136</v>
      </c>
      <c r="T54" s="35">
        <f t="shared" ref="T54:T72" si="35">N54</f>
        <v>74.524428615676896</v>
      </c>
      <c r="U54" s="42">
        <v>0.96170886472285344</v>
      </c>
      <c r="V54" s="43">
        <f>1-U54</f>
        <v>3.829113527714656E-2</v>
      </c>
      <c r="W54" s="29">
        <f>S54*U54</f>
        <v>95865.858739931005</v>
      </c>
      <c r="X54" s="29">
        <f t="shared" ref="X54:X70" si="36">X55+W54</f>
        <v>6634375.5948143071</v>
      </c>
      <c r="Y54" s="40">
        <f>X54/R54</f>
        <v>66.34375594814307</v>
      </c>
      <c r="Z54" s="36">
        <f>T54-Y54</f>
        <v>8.1806726675338268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5484</v>
      </c>
      <c r="E55" s="49">
        <f t="shared" si="37"/>
        <v>2</v>
      </c>
      <c r="F55" s="3">
        <f t="shared" ref="F55:F72" si="38">E55/D55</f>
        <v>3.6469730123997083E-4</v>
      </c>
      <c r="G55" s="2">
        <v>0.4</v>
      </c>
      <c r="H55" s="3">
        <f t="shared" ref="H55:H71" si="39">C55*F55/(1+(1-G55)*C55*F55)</f>
        <v>1.4575134819997085E-3</v>
      </c>
      <c r="I55" s="3">
        <f t="shared" ref="I55:I72" si="40">1-H55</f>
        <v>0.99854248651800026</v>
      </c>
      <c r="J55" s="5">
        <f>I54*J54</f>
        <v>99546.896239238777</v>
      </c>
      <c r="K55" s="5">
        <f t="shared" ref="K55:K72" si="41">J55*H55</f>
        <v>145.09094335991659</v>
      </c>
      <c r="L55" s="5">
        <f t="shared" ref="L55:L71" si="42">C55*(J56+G55*K55)</f>
        <v>397839.36669289129</v>
      </c>
      <c r="M55" s="5">
        <f t="shared" si="32"/>
        <v>7352760.0342002232</v>
      </c>
      <c r="N55" s="33">
        <f t="shared" ref="N55:N72" si="43">M55/J55</f>
        <v>73.862273079107396</v>
      </c>
      <c r="O55" s="4"/>
      <c r="Q55" s="27" t="s">
        <v>36</v>
      </c>
      <c r="R55" s="29">
        <f t="shared" si="33"/>
        <v>99546.896239238777</v>
      </c>
      <c r="S55" s="29">
        <f t="shared" si="34"/>
        <v>397839.36669289129</v>
      </c>
      <c r="T55" s="35">
        <f t="shared" si="35"/>
        <v>73.862273079107396</v>
      </c>
      <c r="U55" s="42">
        <v>0.96170886472285344</v>
      </c>
      <c r="V55" s="43">
        <f>1-U55</f>
        <v>3.829113527714656E-2</v>
      </c>
      <c r="W55" s="29">
        <f t="shared" ref="W55:W72" si="44">S55*U55</f>
        <v>382605.64568427944</v>
      </c>
      <c r="X55" s="29">
        <f t="shared" si="36"/>
        <v>6538509.7360743759</v>
      </c>
      <c r="Y55" s="35">
        <f t="shared" ref="Y55:Y72" si="45">X55/R55</f>
        <v>65.682708181684788</v>
      </c>
      <c r="Z55" s="36">
        <f t="shared" ref="Z55:Z72" si="46">T55-Y55</f>
        <v>8.1795648974226083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8095</v>
      </c>
      <c r="E56" s="49">
        <f t="shared" si="37"/>
        <v>5</v>
      </c>
      <c r="F56" s="3">
        <f t="shared" si="38"/>
        <v>6.1766522544780733E-4</v>
      </c>
      <c r="G56" s="2">
        <v>0.5</v>
      </c>
      <c r="H56" s="3">
        <f t="shared" si="39"/>
        <v>3.0835646006783846E-3</v>
      </c>
      <c r="I56" s="3">
        <f t="shared" si="40"/>
        <v>0.99691643539932162</v>
      </c>
      <c r="J56" s="5">
        <f t="shared" ref="J56:J72" si="47">I55*J55</f>
        <v>99401.805295878861</v>
      </c>
      <c r="K56" s="5">
        <f t="shared" si="41"/>
        <v>306.51188805389722</v>
      </c>
      <c r="L56" s="5">
        <f t="shared" si="42"/>
        <v>496242.74675925961</v>
      </c>
      <c r="M56" s="5">
        <f t="shared" si="32"/>
        <v>6954920.6675073318</v>
      </c>
      <c r="N56" s="33">
        <f t="shared" si="43"/>
        <v>69.967750050467927</v>
      </c>
      <c r="O56" s="4"/>
      <c r="Q56" s="27" t="s">
        <v>38</v>
      </c>
      <c r="R56" s="29">
        <f t="shared" si="33"/>
        <v>99401.805295878861</v>
      </c>
      <c r="S56" s="29">
        <f t="shared" si="34"/>
        <v>496242.74675925961</v>
      </c>
      <c r="T56" s="35">
        <f t="shared" si="35"/>
        <v>69.967750050467927</v>
      </c>
      <c r="U56" s="42">
        <v>0.96170886472285344</v>
      </c>
      <c r="V56" s="43">
        <f>1-U56</f>
        <v>3.829113527714656E-2</v>
      </c>
      <c r="W56" s="29">
        <f t="shared" si="44"/>
        <v>477241.04861279804</v>
      </c>
      <c r="X56" s="29">
        <f t="shared" si="36"/>
        <v>6155904.0903900964</v>
      </c>
      <c r="Y56" s="35">
        <f t="shared" si="45"/>
        <v>61.929499892546886</v>
      </c>
      <c r="Z56" s="36">
        <f t="shared" si="46"/>
        <v>8.0382501579210413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8442</v>
      </c>
      <c r="E57" s="49">
        <f t="shared" si="37"/>
        <v>9</v>
      </c>
      <c r="F57" s="3">
        <f t="shared" si="38"/>
        <v>1.0660980810234541E-3</v>
      </c>
      <c r="G57" s="2">
        <v>0.5</v>
      </c>
      <c r="H57" s="3">
        <f t="shared" si="39"/>
        <v>5.3163211057947902E-3</v>
      </c>
      <c r="I57" s="3">
        <f t="shared" si="40"/>
        <v>0.99468367889420517</v>
      </c>
      <c r="J57" s="5">
        <f t="shared" si="47"/>
        <v>99095.293407824967</v>
      </c>
      <c r="K57" s="5">
        <f t="shared" si="41"/>
        <v>526.82239982894725</v>
      </c>
      <c r="L57" s="5">
        <f t="shared" si="42"/>
        <v>494159.41103955253</v>
      </c>
      <c r="M57" s="5">
        <f t="shared" si="32"/>
        <v>6458677.9207480727</v>
      </c>
      <c r="N57" s="33">
        <f t="shared" si="43"/>
        <v>65.176434708836226</v>
      </c>
      <c r="O57" s="4"/>
      <c r="Q57" s="27" t="s">
        <v>40</v>
      </c>
      <c r="R57" s="29">
        <f t="shared" si="33"/>
        <v>99095.293407824967</v>
      </c>
      <c r="S57" s="29">
        <f t="shared" si="34"/>
        <v>494159.41103955253</v>
      </c>
      <c r="T57" s="35">
        <f t="shared" si="35"/>
        <v>65.176434708836226</v>
      </c>
      <c r="U57" s="42">
        <v>0.96170886472285344</v>
      </c>
      <c r="V57" s="43">
        <f>1-U57</f>
        <v>3.829113527714656E-2</v>
      </c>
      <c r="W57" s="29">
        <f t="shared" si="44"/>
        <v>475237.48618296196</v>
      </c>
      <c r="X57" s="29">
        <f t="shared" si="36"/>
        <v>5678663.0417772988</v>
      </c>
      <c r="Y57" s="35">
        <f t="shared" si="45"/>
        <v>57.305073192597142</v>
      </c>
      <c r="Z57" s="36">
        <f t="shared" si="46"/>
        <v>7.8713615162390838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8691</v>
      </c>
      <c r="E58" s="49">
        <f t="shared" si="37"/>
        <v>6</v>
      </c>
      <c r="F58" s="3">
        <f t="shared" si="38"/>
        <v>6.9036934760096649E-4</v>
      </c>
      <c r="G58" s="2">
        <v>0.5</v>
      </c>
      <c r="H58" s="3">
        <f t="shared" si="39"/>
        <v>3.4458993797381117E-3</v>
      </c>
      <c r="I58" s="3">
        <f t="shared" si="40"/>
        <v>0.99655410062026184</v>
      </c>
      <c r="J58" s="5">
        <f t="shared" si="47"/>
        <v>98568.47100799602</v>
      </c>
      <c r="K58" s="5">
        <f t="shared" si="41"/>
        <v>339.65703310818753</v>
      </c>
      <c r="L58" s="5">
        <f t="shared" si="42"/>
        <v>491993.21245720959</v>
      </c>
      <c r="M58" s="5">
        <f t="shared" si="32"/>
        <v>5964518.50970852</v>
      </c>
      <c r="N58" s="33">
        <f t="shared" si="43"/>
        <v>60.511423670401356</v>
      </c>
      <c r="O58" s="4"/>
      <c r="Q58" s="27" t="s">
        <v>42</v>
      </c>
      <c r="R58" s="29">
        <f t="shared" si="33"/>
        <v>98568.47100799602</v>
      </c>
      <c r="S58" s="29">
        <f t="shared" si="34"/>
        <v>491993.21245720959</v>
      </c>
      <c r="T58" s="35">
        <f t="shared" si="35"/>
        <v>60.511423670401356</v>
      </c>
      <c r="U58" s="42">
        <v>0.96170886472285344</v>
      </c>
      <c r="V58" s="43">
        <f>1-U58</f>
        <v>3.829113527714656E-2</v>
      </c>
      <c r="W58" s="29">
        <f t="shared" si="44"/>
        <v>473154.23380357266</v>
      </c>
      <c r="X58" s="29">
        <f t="shared" si="36"/>
        <v>5203425.5555943372</v>
      </c>
      <c r="Y58" s="35">
        <f t="shared" si="45"/>
        <v>52.789959125694743</v>
      </c>
      <c r="Z58" s="36">
        <f t="shared" si="46"/>
        <v>7.7214645447066133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8997</v>
      </c>
      <c r="E59" s="49">
        <f t="shared" si="37"/>
        <v>8</v>
      </c>
      <c r="F59" s="3">
        <f t="shared" si="38"/>
        <v>8.8918528398355002E-4</v>
      </c>
      <c r="G59" s="2">
        <v>0.5</v>
      </c>
      <c r="H59" s="3">
        <f t="shared" si="39"/>
        <v>4.4360652101585888E-3</v>
      </c>
      <c r="I59" s="3">
        <f t="shared" si="40"/>
        <v>0.9955639347898414</v>
      </c>
      <c r="J59" s="5">
        <f t="shared" si="47"/>
        <v>98228.813974887831</v>
      </c>
      <c r="K59" s="5">
        <f t="shared" si="41"/>
        <v>435.74942430913973</v>
      </c>
      <c r="L59" s="5">
        <f t="shared" si="42"/>
        <v>490054.69631366635</v>
      </c>
      <c r="M59" s="5">
        <f t="shared" si="32"/>
        <v>5472525.2972513102</v>
      </c>
      <c r="N59" s="33">
        <f t="shared" si="43"/>
        <v>55.712016421682129</v>
      </c>
      <c r="O59" s="4"/>
      <c r="Q59" s="27" t="s">
        <v>44</v>
      </c>
      <c r="R59" s="29">
        <f t="shared" si="33"/>
        <v>98228.813974887831</v>
      </c>
      <c r="S59" s="29">
        <f t="shared" si="34"/>
        <v>490054.69631366635</v>
      </c>
      <c r="T59" s="35">
        <f t="shared" si="35"/>
        <v>55.712016421682129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471967.60522914148</v>
      </c>
      <c r="X59" s="29">
        <f t="shared" si="36"/>
        <v>4730271.3217907641</v>
      </c>
      <c r="Y59" s="35">
        <f t="shared" si="45"/>
        <v>48.155639169175522</v>
      </c>
      <c r="Z59" s="36">
        <f t="shared" si="46"/>
        <v>7.5563772525066071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9785</v>
      </c>
      <c r="E60" s="49">
        <f t="shared" si="37"/>
        <v>20</v>
      </c>
      <c r="F60" s="3">
        <f t="shared" si="38"/>
        <v>2.043944813490036E-3</v>
      </c>
      <c r="G60" s="2">
        <v>0.5</v>
      </c>
      <c r="H60" s="3">
        <f t="shared" si="39"/>
        <v>1.0167768174885614E-2</v>
      </c>
      <c r="I60" s="3">
        <f t="shared" si="40"/>
        <v>0.98983223182511437</v>
      </c>
      <c r="J60" s="5">
        <f t="shared" si="47"/>
        <v>97793.064550578696</v>
      </c>
      <c r="K60" s="5">
        <f t="shared" si="41"/>
        <v>994.33720946190851</v>
      </c>
      <c r="L60" s="5">
        <f t="shared" si="42"/>
        <v>486479.47972923866</v>
      </c>
      <c r="M60" s="5">
        <f t="shared" si="32"/>
        <v>4982470.600937644</v>
      </c>
      <c r="N60" s="33">
        <f t="shared" si="43"/>
        <v>50.949120204334164</v>
      </c>
      <c r="O60" s="4"/>
      <c r="Q60" s="27" t="s">
        <v>46</v>
      </c>
      <c r="R60" s="29">
        <f t="shared" si="33"/>
        <v>97793.064550578696</v>
      </c>
      <c r="S60" s="29">
        <f t="shared" si="34"/>
        <v>486479.47972923866</v>
      </c>
      <c r="T60" s="35">
        <f t="shared" si="35"/>
        <v>50.949120204334164</v>
      </c>
      <c r="U60" s="42">
        <v>0.95736753435116873</v>
      </c>
      <c r="V60" s="43">
        <f t="shared" si="48"/>
        <v>4.2632465648831275E-2</v>
      </c>
      <c r="W60" s="29">
        <f t="shared" si="44"/>
        <v>465739.66002082056</v>
      </c>
      <c r="X60" s="29">
        <f t="shared" si="36"/>
        <v>4258303.7165616229</v>
      </c>
      <c r="Y60" s="35">
        <f t="shared" si="45"/>
        <v>43.544025705005112</v>
      </c>
      <c r="Z60" s="36">
        <f t="shared" si="46"/>
        <v>7.4050944993290528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9131</v>
      </c>
      <c r="E61" s="49">
        <f t="shared" si="37"/>
        <v>22</v>
      </c>
      <c r="F61" s="3">
        <f t="shared" si="38"/>
        <v>2.4093746577592817E-3</v>
      </c>
      <c r="G61" s="2">
        <v>0.5</v>
      </c>
      <c r="H61" s="3">
        <f t="shared" si="39"/>
        <v>1.1974744175919877E-2</v>
      </c>
      <c r="I61" s="3">
        <f t="shared" si="40"/>
        <v>0.98802525582408007</v>
      </c>
      <c r="J61" s="5">
        <f t="shared" si="47"/>
        <v>96798.727341116784</v>
      </c>
      <c r="K61" s="5">
        <f t="shared" si="41"/>
        <v>1159.1399964644943</v>
      </c>
      <c r="L61" s="5">
        <f t="shared" si="42"/>
        <v>481095.78671442263</v>
      </c>
      <c r="M61" s="5">
        <f t="shared" si="32"/>
        <v>4495991.1212084051</v>
      </c>
      <c r="N61" s="33">
        <f t="shared" si="43"/>
        <v>46.446799918811145</v>
      </c>
      <c r="O61" s="4"/>
      <c r="Q61" s="27" t="s">
        <v>48</v>
      </c>
      <c r="R61" s="29">
        <f t="shared" si="33"/>
        <v>96798.727341116784</v>
      </c>
      <c r="S61" s="29">
        <f t="shared" si="34"/>
        <v>481095.78671442263</v>
      </c>
      <c r="T61" s="35">
        <f t="shared" si="35"/>
        <v>46.446799918811145</v>
      </c>
      <c r="U61" s="42">
        <v>0.95681081085376496</v>
      </c>
      <c r="V61" s="43">
        <f t="shared" si="48"/>
        <v>4.3189189146235041E-2</v>
      </c>
      <c r="W61" s="29">
        <f t="shared" si="44"/>
        <v>460317.64978455671</v>
      </c>
      <c r="X61" s="29">
        <f t="shared" si="36"/>
        <v>3792564.0565408026</v>
      </c>
      <c r="Y61" s="35">
        <f t="shared" si="45"/>
        <v>39.179895859331729</v>
      </c>
      <c r="Z61" s="36">
        <f t="shared" si="46"/>
        <v>7.2669040594794154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10205</v>
      </c>
      <c r="E62" s="49">
        <f t="shared" si="37"/>
        <v>24</v>
      </c>
      <c r="F62" s="3">
        <f t="shared" si="38"/>
        <v>2.3517883390494856E-3</v>
      </c>
      <c r="G62" s="2">
        <v>0.5</v>
      </c>
      <c r="H62" s="3">
        <f t="shared" si="39"/>
        <v>1.1690209449585971E-2</v>
      </c>
      <c r="I62" s="3">
        <f t="shared" si="40"/>
        <v>0.98830979055041401</v>
      </c>
      <c r="J62" s="5">
        <f t="shared" si="47"/>
        <v>95639.587344652289</v>
      </c>
      <c r="K62" s="5">
        <f t="shared" si="41"/>
        <v>1118.046807730957</v>
      </c>
      <c r="L62" s="5">
        <f t="shared" si="42"/>
        <v>475402.81970393402</v>
      </c>
      <c r="M62" s="5">
        <f t="shared" si="32"/>
        <v>4014895.3344939826</v>
      </c>
      <c r="N62" s="33">
        <f t="shared" si="43"/>
        <v>41.979429710687441</v>
      </c>
      <c r="O62" s="4"/>
      <c r="Q62" s="27" t="s">
        <v>50</v>
      </c>
      <c r="R62" s="29">
        <f t="shared" si="33"/>
        <v>95639.587344652289</v>
      </c>
      <c r="S62" s="29">
        <f t="shared" si="34"/>
        <v>475402.81970393402</v>
      </c>
      <c r="T62" s="35">
        <f t="shared" si="35"/>
        <v>41.979429710687441</v>
      </c>
      <c r="U62" s="42">
        <v>0.94800928093814252</v>
      </c>
      <c r="V62" s="43">
        <f t="shared" si="48"/>
        <v>5.1990719061857482E-2</v>
      </c>
      <c r="W62" s="29">
        <f t="shared" si="44"/>
        <v>450686.28526349191</v>
      </c>
      <c r="X62" s="29">
        <f t="shared" si="36"/>
        <v>3332246.406756246</v>
      </c>
      <c r="Y62" s="35">
        <f t="shared" si="45"/>
        <v>34.841706235598572</v>
      </c>
      <c r="Z62" s="36">
        <f t="shared" si="46"/>
        <v>7.137723475088869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11022</v>
      </c>
      <c r="E63" s="49">
        <f t="shared" si="37"/>
        <v>33</v>
      </c>
      <c r="F63" s="3">
        <f t="shared" si="38"/>
        <v>2.9940119760479044E-3</v>
      </c>
      <c r="G63" s="2">
        <v>0.5</v>
      </c>
      <c r="H63" s="3">
        <f t="shared" si="39"/>
        <v>1.485884101040119E-2</v>
      </c>
      <c r="I63" s="3">
        <f t="shared" si="40"/>
        <v>0.98514115898959886</v>
      </c>
      <c r="J63" s="5">
        <f t="shared" si="47"/>
        <v>94521.540536921326</v>
      </c>
      <c r="K63" s="5">
        <f t="shared" si="41"/>
        <v>1404.480542896305</v>
      </c>
      <c r="L63" s="5">
        <f t="shared" si="42"/>
        <v>469096.50132736593</v>
      </c>
      <c r="M63" s="5">
        <f t="shared" si="32"/>
        <v>3539492.5147900488</v>
      </c>
      <c r="N63" s="33">
        <f t="shared" si="43"/>
        <v>37.44641162939444</v>
      </c>
      <c r="O63" s="4"/>
      <c r="Q63" s="27" t="s">
        <v>52</v>
      </c>
      <c r="R63" s="29">
        <f t="shared" si="33"/>
        <v>94521.540536921326</v>
      </c>
      <c r="S63" s="29">
        <f t="shared" si="34"/>
        <v>469096.50132736593</v>
      </c>
      <c r="T63" s="35">
        <f t="shared" si="35"/>
        <v>37.44641162939444</v>
      </c>
      <c r="U63" s="42">
        <v>0.94216194080535964</v>
      </c>
      <c r="V63" s="43">
        <f t="shared" si="48"/>
        <v>5.7838059194640357E-2</v>
      </c>
      <c r="W63" s="29">
        <f t="shared" si="44"/>
        <v>441964.87011559505</v>
      </c>
      <c r="X63" s="29">
        <f t="shared" si="36"/>
        <v>2881560.1214927542</v>
      </c>
      <c r="Y63" s="35">
        <f t="shared" si="45"/>
        <v>30.485750709566354</v>
      </c>
      <c r="Z63" s="36">
        <f t="shared" si="46"/>
        <v>6.9606609198280864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11140</v>
      </c>
      <c r="E64" s="49">
        <f t="shared" si="37"/>
        <v>55</v>
      </c>
      <c r="F64" s="3">
        <f t="shared" si="38"/>
        <v>4.9371633752244163E-3</v>
      </c>
      <c r="G64" s="2">
        <v>0.5</v>
      </c>
      <c r="H64" s="3">
        <f t="shared" si="39"/>
        <v>2.4384837064952335E-2</v>
      </c>
      <c r="I64" s="3">
        <f t="shared" si="40"/>
        <v>0.97561516293504769</v>
      </c>
      <c r="J64" s="5">
        <f t="shared" si="47"/>
        <v>93117.059994025025</v>
      </c>
      <c r="K64" s="5">
        <f t="shared" si="41"/>
        <v>2270.6443359216914</v>
      </c>
      <c r="L64" s="5">
        <f t="shared" si="42"/>
        <v>459908.68913032085</v>
      </c>
      <c r="M64" s="5">
        <f t="shared" si="32"/>
        <v>3070396.0134626827</v>
      </c>
      <c r="N64" s="33">
        <f t="shared" si="43"/>
        <v>32.973506827424522</v>
      </c>
      <c r="O64" s="4"/>
      <c r="Q64" s="27" t="s">
        <v>54</v>
      </c>
      <c r="R64" s="29">
        <f t="shared" si="33"/>
        <v>93117.059994025025</v>
      </c>
      <c r="S64" s="29">
        <f t="shared" si="34"/>
        <v>459908.68913032085</v>
      </c>
      <c r="T64" s="35">
        <f t="shared" si="35"/>
        <v>32.973506827424522</v>
      </c>
      <c r="U64" s="42">
        <v>0.92489605986448908</v>
      </c>
      <c r="V64" s="43">
        <f t="shared" si="48"/>
        <v>7.5103940135510916E-2</v>
      </c>
      <c r="W64" s="29">
        <f t="shared" si="44"/>
        <v>425367.73447407596</v>
      </c>
      <c r="X64" s="29">
        <f t="shared" si="36"/>
        <v>2439595.2513771593</v>
      </c>
      <c r="Y64" s="35">
        <f t="shared" si="45"/>
        <v>26.199229781671576</v>
      </c>
      <c r="Z64" s="36">
        <f t="shared" si="46"/>
        <v>6.774277045752946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9993</v>
      </c>
      <c r="E65" s="49">
        <f t="shared" si="37"/>
        <v>70</v>
      </c>
      <c r="F65" s="3">
        <f t="shared" si="38"/>
        <v>7.0049034324026821E-3</v>
      </c>
      <c r="G65" s="2">
        <v>0.5</v>
      </c>
      <c r="H65" s="3">
        <f t="shared" si="39"/>
        <v>3.4421715184893779E-2</v>
      </c>
      <c r="I65" s="3">
        <f t="shared" si="40"/>
        <v>0.96557828481510621</v>
      </c>
      <c r="J65" s="5">
        <f t="shared" si="47"/>
        <v>90846.415658103331</v>
      </c>
      <c r="K65" s="5">
        <f t="shared" si="41"/>
        <v>3127.0894453517076</v>
      </c>
      <c r="L65" s="5">
        <f t="shared" si="42"/>
        <v>446414.35467713739</v>
      </c>
      <c r="M65" s="5">
        <f t="shared" si="32"/>
        <v>2610487.324332362</v>
      </c>
      <c r="N65" s="33">
        <f t="shared" si="43"/>
        <v>28.735171392527157</v>
      </c>
      <c r="O65" s="4"/>
      <c r="Q65" s="27" t="s">
        <v>56</v>
      </c>
      <c r="R65" s="29">
        <f t="shared" si="33"/>
        <v>90846.415658103331</v>
      </c>
      <c r="S65" s="29">
        <f t="shared" si="34"/>
        <v>446414.35467713739</v>
      </c>
      <c r="T65" s="35">
        <f t="shared" si="35"/>
        <v>28.735171392527157</v>
      </c>
      <c r="U65" s="42">
        <v>0.89970667843387275</v>
      </c>
      <c r="V65" s="43">
        <f t="shared" si="48"/>
        <v>0.10029332156612725</v>
      </c>
      <c r="W65" s="29">
        <f t="shared" si="44"/>
        <v>401641.97625176806</v>
      </c>
      <c r="X65" s="29">
        <f t="shared" si="36"/>
        <v>2014227.5169030833</v>
      </c>
      <c r="Y65" s="35">
        <f t="shared" si="45"/>
        <v>22.171788532456183</v>
      </c>
      <c r="Z65" s="36">
        <f t="shared" si="46"/>
        <v>6.5633828600709734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7850</v>
      </c>
      <c r="E66" s="49">
        <f t="shared" si="37"/>
        <v>66</v>
      </c>
      <c r="F66" s="3">
        <f t="shared" si="38"/>
        <v>8.4076433121019114E-3</v>
      </c>
      <c r="G66" s="2">
        <v>0.5</v>
      </c>
      <c r="H66" s="3">
        <f t="shared" si="39"/>
        <v>4.1172800998128506E-2</v>
      </c>
      <c r="I66" s="3">
        <f t="shared" si="40"/>
        <v>0.95882719900187152</v>
      </c>
      <c r="J66" s="5">
        <f t="shared" si="47"/>
        <v>87719.326212751621</v>
      </c>
      <c r="K66" s="5">
        <f t="shared" si="41"/>
        <v>3611.6503618475399</v>
      </c>
      <c r="L66" s="5">
        <f t="shared" si="42"/>
        <v>429567.50515913928</v>
      </c>
      <c r="M66" s="5">
        <f t="shared" si="32"/>
        <v>2164072.9696552246</v>
      </c>
      <c r="N66" s="33">
        <f t="shared" si="43"/>
        <v>24.670423988512542</v>
      </c>
      <c r="O66" s="4"/>
      <c r="Q66" s="27" t="s">
        <v>58</v>
      </c>
      <c r="R66" s="29">
        <f t="shared" si="33"/>
        <v>87719.326212751621</v>
      </c>
      <c r="S66" s="29">
        <f t="shared" si="34"/>
        <v>429567.50515913928</v>
      </c>
      <c r="T66" s="35">
        <f t="shared" si="35"/>
        <v>24.670423988512542</v>
      </c>
      <c r="U66" s="42">
        <v>0.86438699185239576</v>
      </c>
      <c r="V66" s="43">
        <f t="shared" si="48"/>
        <v>0.13561300814760424</v>
      </c>
      <c r="W66" s="29">
        <f t="shared" si="44"/>
        <v>371312.56358204689</v>
      </c>
      <c r="X66" s="29">
        <f t="shared" si="36"/>
        <v>1612585.5406513154</v>
      </c>
      <c r="Y66" s="35">
        <f t="shared" si="45"/>
        <v>18.383469302308622</v>
      </c>
      <c r="Z66" s="36">
        <f t="shared" si="46"/>
        <v>6.2869546862039201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6090</v>
      </c>
      <c r="E67" s="49">
        <f t="shared" si="37"/>
        <v>85</v>
      </c>
      <c r="F67" s="3">
        <f t="shared" si="38"/>
        <v>1.3957307060755337E-2</v>
      </c>
      <c r="G67" s="2">
        <v>0.5</v>
      </c>
      <c r="H67" s="3">
        <f t="shared" si="39"/>
        <v>6.7433558111860373E-2</v>
      </c>
      <c r="I67" s="3">
        <f t="shared" si="40"/>
        <v>0.93256644188813964</v>
      </c>
      <c r="J67" s="5">
        <f t="shared" si="47"/>
        <v>84107.675850904081</v>
      </c>
      <c r="K67" s="5">
        <f t="shared" si="41"/>
        <v>5671.6798471454558</v>
      </c>
      <c r="L67" s="5">
        <f t="shared" si="42"/>
        <v>406359.17963665677</v>
      </c>
      <c r="M67" s="5">
        <f t="shared" si="32"/>
        <v>1734505.4644960854</v>
      </c>
      <c r="N67" s="33">
        <f t="shared" si="43"/>
        <v>20.622439592443467</v>
      </c>
      <c r="O67" s="4"/>
      <c r="Q67" s="27" t="s">
        <v>60</v>
      </c>
      <c r="R67" s="29">
        <f t="shared" si="33"/>
        <v>84107.675850904081</v>
      </c>
      <c r="S67" s="29">
        <f t="shared" si="34"/>
        <v>406359.17963665677</v>
      </c>
      <c r="T67" s="35">
        <f t="shared" si="35"/>
        <v>20.622439592443467</v>
      </c>
      <c r="U67" s="42">
        <v>0.82345390469096191</v>
      </c>
      <c r="V67" s="43">
        <f t="shared" si="48"/>
        <v>0.17654609530903809</v>
      </c>
      <c r="W67" s="29">
        <f t="shared" si="44"/>
        <v>334618.05317882105</v>
      </c>
      <c r="X67" s="29">
        <f t="shared" si="36"/>
        <v>1241272.9770692685</v>
      </c>
      <c r="Y67" s="35">
        <f t="shared" si="45"/>
        <v>14.758141447989207</v>
      </c>
      <c r="Z67" s="36">
        <f t="shared" si="46"/>
        <v>5.8642981444542599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4373</v>
      </c>
      <c r="E68" s="49">
        <f t="shared" si="37"/>
        <v>92</v>
      </c>
      <c r="F68" s="3">
        <f t="shared" si="38"/>
        <v>2.1038188886348046E-2</v>
      </c>
      <c r="G68" s="2">
        <v>0.5</v>
      </c>
      <c r="H68" s="3">
        <f t="shared" si="39"/>
        <v>9.9934825114056061E-2</v>
      </c>
      <c r="I68" s="3">
        <f t="shared" si="40"/>
        <v>0.90006517488594395</v>
      </c>
      <c r="J68" s="5">
        <f t="shared" si="47"/>
        <v>78435.996003758628</v>
      </c>
      <c r="K68" s="5">
        <f t="shared" si="41"/>
        <v>7838.4875432824183</v>
      </c>
      <c r="L68" s="5">
        <f t="shared" si="42"/>
        <v>372583.76116058708</v>
      </c>
      <c r="M68" s="5">
        <f t="shared" si="32"/>
        <v>1328146.2848594286</v>
      </c>
      <c r="N68" s="33">
        <f t="shared" si="43"/>
        <v>16.932866955572084</v>
      </c>
      <c r="O68" s="4"/>
      <c r="Q68" s="27" t="s">
        <v>62</v>
      </c>
      <c r="R68" s="29">
        <f t="shared" si="33"/>
        <v>78435.996003758628</v>
      </c>
      <c r="S68" s="29">
        <f t="shared" si="34"/>
        <v>372583.76116058708</v>
      </c>
      <c r="T68" s="35">
        <f t="shared" si="35"/>
        <v>16.932866955572084</v>
      </c>
      <c r="U68" s="42">
        <v>0.7557222850963411</v>
      </c>
      <c r="V68" s="43">
        <f t="shared" si="48"/>
        <v>0.2442777149036589</v>
      </c>
      <c r="W68" s="29">
        <f t="shared" si="44"/>
        <v>281569.85137406824</v>
      </c>
      <c r="X68" s="29">
        <f t="shared" si="36"/>
        <v>906654.92389044748</v>
      </c>
      <c r="Y68" s="35">
        <f t="shared" si="45"/>
        <v>11.559168877603096</v>
      </c>
      <c r="Z68" s="36">
        <f t="shared" si="46"/>
        <v>5.3736980779689887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3098</v>
      </c>
      <c r="E69" s="49">
        <f t="shared" si="37"/>
        <v>123</v>
      </c>
      <c r="F69" s="3">
        <f t="shared" si="38"/>
        <v>3.9703034215622983E-2</v>
      </c>
      <c r="G69" s="2">
        <v>0.5</v>
      </c>
      <c r="H69" s="3">
        <f t="shared" si="39"/>
        <v>0.18059022170019087</v>
      </c>
      <c r="I69" s="3">
        <f t="shared" si="40"/>
        <v>0.8194097782998091</v>
      </c>
      <c r="J69" s="5">
        <f t="shared" si="47"/>
        <v>70597.508460476209</v>
      </c>
      <c r="K69" s="5">
        <f t="shared" si="41"/>
        <v>12749.2197043585</v>
      </c>
      <c r="L69" s="5">
        <f t="shared" si="42"/>
        <v>321114.49304148479</v>
      </c>
      <c r="M69" s="5">
        <f t="shared" si="32"/>
        <v>955562.52369884145</v>
      </c>
      <c r="N69" s="33">
        <f t="shared" si="43"/>
        <v>13.535357614409438</v>
      </c>
      <c r="O69" s="4"/>
      <c r="Q69" s="27" t="s">
        <v>64</v>
      </c>
      <c r="R69" s="29">
        <f t="shared" si="33"/>
        <v>70597.508460476209</v>
      </c>
      <c r="S69" s="29">
        <f t="shared" si="34"/>
        <v>321114.49304148479</v>
      </c>
      <c r="T69" s="35">
        <f t="shared" si="35"/>
        <v>13.535357614409438</v>
      </c>
      <c r="U69" s="42">
        <v>0.69850988448397933</v>
      </c>
      <c r="V69" s="43">
        <f t="shared" si="48"/>
        <v>0.30149011551602067</v>
      </c>
      <c r="W69" s="29">
        <f t="shared" si="44"/>
        <v>224301.64744053912</v>
      </c>
      <c r="X69" s="29">
        <f t="shared" si="36"/>
        <v>625085.0725163793</v>
      </c>
      <c r="Y69" s="35">
        <f t="shared" si="45"/>
        <v>8.8542086845222201</v>
      </c>
      <c r="Z69" s="36">
        <f t="shared" si="46"/>
        <v>4.6811489298872182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1862</v>
      </c>
      <c r="E70" s="49">
        <f t="shared" si="37"/>
        <v>91</v>
      </c>
      <c r="F70" s="3">
        <f t="shared" si="38"/>
        <v>4.8872180451127817E-2</v>
      </c>
      <c r="G70" s="2">
        <v>0.5</v>
      </c>
      <c r="H70" s="3">
        <f t="shared" si="39"/>
        <v>0.21775544388609716</v>
      </c>
      <c r="I70" s="3">
        <f t="shared" si="40"/>
        <v>0.78224455611390287</v>
      </c>
      <c r="J70" s="5">
        <f t="shared" si="47"/>
        <v>57848.288756117705</v>
      </c>
      <c r="K70" s="5">
        <f t="shared" si="41"/>
        <v>12596.779796139534</v>
      </c>
      <c r="L70" s="5">
        <f t="shared" si="42"/>
        <v>257749.49429023967</v>
      </c>
      <c r="M70" s="5">
        <f t="shared" si="32"/>
        <v>634448.0306573566</v>
      </c>
      <c r="N70" s="33">
        <f t="shared" si="43"/>
        <v>10.967446821670434</v>
      </c>
      <c r="O70" s="4"/>
      <c r="Q70" s="27" t="s">
        <v>66</v>
      </c>
      <c r="R70" s="29">
        <f t="shared" si="33"/>
        <v>57848.288756117705</v>
      </c>
      <c r="S70" s="29">
        <f t="shared" si="34"/>
        <v>257749.49429023967</v>
      </c>
      <c r="T70" s="35">
        <f t="shared" si="35"/>
        <v>10.967446821670434</v>
      </c>
      <c r="U70" s="42">
        <v>0.67065690345363116</v>
      </c>
      <c r="V70" s="43">
        <f t="shared" si="48"/>
        <v>0.32934309654636884</v>
      </c>
      <c r="W70" s="29">
        <f t="shared" si="44"/>
        <v>172861.47770743154</v>
      </c>
      <c r="X70" s="29">
        <f t="shared" si="36"/>
        <v>400783.4250758402</v>
      </c>
      <c r="Y70" s="35">
        <f t="shared" si="45"/>
        <v>6.9281811734397349</v>
      </c>
      <c r="Z70" s="36">
        <f t="shared" si="46"/>
        <v>4.0392656482306988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1033</v>
      </c>
      <c r="E71" s="49">
        <f t="shared" si="49"/>
        <v>92</v>
      </c>
      <c r="F71" s="3">
        <f t="shared" si="38"/>
        <v>8.9060987415295251E-2</v>
      </c>
      <c r="G71" s="2">
        <v>0.5</v>
      </c>
      <c r="H71" s="3">
        <f t="shared" si="39"/>
        <v>0.36421219319081549</v>
      </c>
      <c r="I71" s="3">
        <f t="shared" si="40"/>
        <v>0.63578780680918445</v>
      </c>
      <c r="J71" s="5">
        <f t="shared" si="47"/>
        <v>45251.508959978171</v>
      </c>
      <c r="K71" s="5">
        <f t="shared" si="41"/>
        <v>16481.151323507489</v>
      </c>
      <c r="L71" s="5">
        <f t="shared" si="42"/>
        <v>185054.6664911221</v>
      </c>
      <c r="M71" s="5">
        <f>L71+M72</f>
        <v>376698.5363671169</v>
      </c>
      <c r="N71" s="33">
        <f t="shared" si="43"/>
        <v>8.3245519326279425</v>
      </c>
      <c r="O71" s="4"/>
      <c r="Q71" s="27" t="s">
        <v>68</v>
      </c>
      <c r="R71" s="29">
        <f t="shared" si="33"/>
        <v>45251.508959978171</v>
      </c>
      <c r="S71" s="29">
        <f t="shared" si="34"/>
        <v>185054.6664911221</v>
      </c>
      <c r="T71" s="35">
        <f t="shared" si="35"/>
        <v>8.3245519326279425</v>
      </c>
      <c r="U71" s="42">
        <v>0.63527807449444496</v>
      </c>
      <c r="V71" s="43">
        <f t="shared" si="48"/>
        <v>0.36472192550555504</v>
      </c>
      <c r="W71" s="29">
        <f t="shared" si="44"/>
        <v>117561.17220469173</v>
      </c>
      <c r="X71" s="29">
        <f>X72+W71</f>
        <v>227921.94736840867</v>
      </c>
      <c r="Y71" s="35">
        <f t="shared" si="45"/>
        <v>5.0367811506570943</v>
      </c>
      <c r="Z71" s="36">
        <f t="shared" si="46"/>
        <v>3.2877707819708482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806</v>
      </c>
      <c r="E72" s="50">
        <f t="shared" si="49"/>
        <v>121</v>
      </c>
      <c r="F72" s="17">
        <f t="shared" si="38"/>
        <v>0.15012406947890819</v>
      </c>
      <c r="G72" s="12"/>
      <c r="H72" s="17">
        <v>1</v>
      </c>
      <c r="I72" s="17">
        <f t="shared" si="40"/>
        <v>0</v>
      </c>
      <c r="J72" s="21">
        <f t="shared" si="47"/>
        <v>28770.357636470682</v>
      </c>
      <c r="K72" s="21">
        <f t="shared" si="41"/>
        <v>28770.357636470682</v>
      </c>
      <c r="L72" s="21">
        <f>K72/F72</f>
        <v>191643.8698759948</v>
      </c>
      <c r="M72" s="21">
        <f>L72</f>
        <v>191643.8698759948</v>
      </c>
      <c r="N72" s="34">
        <f t="shared" si="43"/>
        <v>6.6611570247933889</v>
      </c>
      <c r="O72" s="4"/>
      <c r="Q72" s="30" t="s">
        <v>69</v>
      </c>
      <c r="R72" s="31">
        <f t="shared" si="33"/>
        <v>28770.357636470682</v>
      </c>
      <c r="S72" s="31">
        <f t="shared" si="34"/>
        <v>191643.8698759948</v>
      </c>
      <c r="T72" s="38">
        <f t="shared" si="35"/>
        <v>6.6611570247933889</v>
      </c>
      <c r="U72" s="44">
        <v>0.57586384179742911</v>
      </c>
      <c r="V72" s="45">
        <f t="shared" si="48"/>
        <v>0.42413615820257089</v>
      </c>
      <c r="W72" s="31">
        <f t="shared" si="44"/>
        <v>110360.77516371696</v>
      </c>
      <c r="X72" s="31">
        <f>W72</f>
        <v>110360.77516371696</v>
      </c>
      <c r="Y72" s="38">
        <f t="shared" si="45"/>
        <v>3.8359194751134535</v>
      </c>
      <c r="Z72" s="37">
        <f t="shared" si="46"/>
        <v>2.8252375496799353</v>
      </c>
    </row>
    <row r="73" spans="1:26" s="2" customFormat="1" ht="13.2" x14ac:dyDescent="0.25">
      <c r="B73" s="2" t="s">
        <v>70</v>
      </c>
      <c r="D73" s="25">
        <f>SUM(D54:D72)</f>
        <v>127197</v>
      </c>
      <c r="E73" s="25">
        <f>SUM(E54:E72)</f>
        <v>929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70.518196335265145</v>
      </c>
      <c r="F78" s="55">
        <f>$Y$4</f>
        <v>64.324381970457878</v>
      </c>
      <c r="G78" s="55">
        <f>E78-F78</f>
        <v>6.1938143648072668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78.986987563025352</v>
      </c>
      <c r="F79" s="55">
        <f>$Y$29</f>
        <v>69.882745866028884</v>
      </c>
      <c r="G79" s="55">
        <f t="shared" ref="G79:G80" si="50">E79-F79</f>
        <v>9.1042416969964677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74.524428615676896</v>
      </c>
      <c r="F80" s="55">
        <f>$Y$54</f>
        <v>66.34375594814307</v>
      </c>
      <c r="G80" s="55">
        <f t="shared" si="50"/>
        <v>8.1806726675338268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91592-C61E-9945-B4F8-EF2E324956D0}">
  <dimension ref="A1:Z80"/>
  <sheetViews>
    <sheetView topLeftCell="A47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117" t="s">
        <v>87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Q1" s="105" t="s">
        <v>90</v>
      </c>
      <c r="R1" s="106"/>
      <c r="S1" s="106"/>
      <c r="T1" s="106"/>
      <c r="U1" s="106"/>
      <c r="V1" s="106"/>
      <c r="W1" s="106"/>
      <c r="X1" s="106"/>
      <c r="Y1" s="106"/>
      <c r="Z1" s="107"/>
    </row>
    <row r="2" spans="1:26" s="9" customFormat="1" ht="35.549999999999997" customHeight="1" x14ac:dyDescent="0.25">
      <c r="A2" s="7"/>
      <c r="B2" s="11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114" t="s">
        <v>14</v>
      </c>
      <c r="S2" s="114"/>
      <c r="T2" s="114"/>
      <c r="U2" s="109" t="s">
        <v>15</v>
      </c>
      <c r="V2" s="109" t="s">
        <v>16</v>
      </c>
      <c r="W2" s="115" t="s">
        <v>17</v>
      </c>
      <c r="X2" s="115" t="s">
        <v>18</v>
      </c>
      <c r="Y2" s="116" t="s">
        <v>19</v>
      </c>
      <c r="Z2" s="116" t="s">
        <v>20</v>
      </c>
    </row>
    <row r="3" spans="1:26" s="10" customFormat="1" ht="23.25" customHeight="1" thickBot="1" x14ac:dyDescent="0.35">
      <c r="B3" s="11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109"/>
      <c r="V3" s="109"/>
      <c r="W3" s="115"/>
      <c r="X3" s="115"/>
      <c r="Y3" s="116"/>
      <c r="Z3" s="116"/>
    </row>
    <row r="4" spans="1:26" s="2" customFormat="1" x14ac:dyDescent="0.25">
      <c r="A4" s="2">
        <v>1</v>
      </c>
      <c r="B4" s="1">
        <v>0</v>
      </c>
      <c r="C4" s="1">
        <v>1</v>
      </c>
      <c r="D4">
        <v>537</v>
      </c>
      <c r="E4" s="51">
        <v>2</v>
      </c>
      <c r="F4" s="3">
        <f>E4/D4</f>
        <v>3.7243947858472998E-3</v>
      </c>
      <c r="G4" s="2">
        <v>0.3</v>
      </c>
      <c r="H4" s="18">
        <f>C4*F4/(1+(1-G4)*C4*F4)</f>
        <v>3.714710252600297E-3</v>
      </c>
      <c r="I4" s="18">
        <f>1-H4</f>
        <v>0.99628528974739972</v>
      </c>
      <c r="J4" s="41">
        <v>100000</v>
      </c>
      <c r="K4" s="20">
        <f>J4*H4</f>
        <v>371.47102526002971</v>
      </c>
      <c r="L4" s="20">
        <f>C4*(J5+G4*K4)</f>
        <v>99739.970282317969</v>
      </c>
      <c r="M4" s="5">
        <f t="shared" ref="M4:M20" si="0">L4+M5</f>
        <v>7123970.0037882077</v>
      </c>
      <c r="N4" s="32">
        <f>M4/J4</f>
        <v>71.239700037882074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99739.970282317969</v>
      </c>
      <c r="T4" s="35">
        <f t="shared" ref="T4:T22" si="3">N4</f>
        <v>71.239700037882074</v>
      </c>
      <c r="U4" s="42">
        <v>0.96680194174873568</v>
      </c>
      <c r="V4" s="43">
        <f>1-U4</f>
        <v>3.3198058251264317E-2</v>
      </c>
      <c r="W4" s="29">
        <f>S4*U4</f>
        <v>96428.796938906205</v>
      </c>
      <c r="X4" s="29">
        <f t="shared" ref="X4:X20" si="4">X5+W4</f>
        <v>6480000.6792266862</v>
      </c>
      <c r="Y4" s="40">
        <f>X4/R4</f>
        <v>64.800006792266856</v>
      </c>
      <c r="Z4" s="36">
        <f>T4-Y4</f>
        <v>6.4396932456152172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2674</v>
      </c>
      <c r="E5" s="51">
        <v>2</v>
      </c>
      <c r="F5" s="3">
        <f t="shared" ref="F5:F22" si="5">E5/D5</f>
        <v>7.4794315632011965E-4</v>
      </c>
      <c r="G5" s="2">
        <v>0.4</v>
      </c>
      <c r="H5" s="3">
        <f t="shared" ref="H5:H21" si="6">C5*F5/(1+(1-G5)*C5*F5)</f>
        <v>2.9864118261908319E-3</v>
      </c>
      <c r="I5" s="3">
        <f t="shared" ref="I5:I22" si="7">1-H5</f>
        <v>0.99701358817380914</v>
      </c>
      <c r="J5" s="5">
        <f>I4*J4</f>
        <v>99628.528974739966</v>
      </c>
      <c r="K5" s="5">
        <f t="shared" ref="K5:K22" si="8">J5*H5</f>
        <v>297.53181715615938</v>
      </c>
      <c r="L5" s="5">
        <f t="shared" ref="L5:L21" si="9">C5*(J6+G5*K5)</f>
        <v>397800.03953778505</v>
      </c>
      <c r="M5" s="5">
        <f t="shared" si="0"/>
        <v>7024230.0335058896</v>
      </c>
      <c r="N5" s="33">
        <f t="shared" ref="N5:N22" si="10">M5/J5</f>
        <v>70.504203020871941</v>
      </c>
      <c r="O5" s="4"/>
      <c r="Q5" s="27" t="s">
        <v>36</v>
      </c>
      <c r="R5" s="29">
        <f t="shared" si="1"/>
        <v>99628.528974739966</v>
      </c>
      <c r="S5" s="29">
        <f t="shared" si="2"/>
        <v>397800.03953778505</v>
      </c>
      <c r="T5" s="35">
        <f t="shared" si="3"/>
        <v>70.504203020871941</v>
      </c>
      <c r="U5" s="42">
        <v>0.96680194174873568</v>
      </c>
      <c r="V5" s="43">
        <f>1-U5</f>
        <v>3.3198058251264317E-2</v>
      </c>
      <c r="W5" s="29">
        <f t="shared" ref="W5:W22" si="11">S5*U5</f>
        <v>384593.85065285442</v>
      </c>
      <c r="X5" s="29">
        <f t="shared" si="4"/>
        <v>6383571.8822877798</v>
      </c>
      <c r="Y5" s="35">
        <f t="shared" ref="Y5:Y22" si="12">X5/R5</f>
        <v>64.073734180159221</v>
      </c>
      <c r="Z5" s="36">
        <f t="shared" ref="Z5:Z22" si="13">T5-Y5</f>
        <v>6.4304688407127202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4119</v>
      </c>
      <c r="E6" s="51">
        <v>4</v>
      </c>
      <c r="F6" s="3">
        <f t="shared" si="5"/>
        <v>9.7110949259529014E-4</v>
      </c>
      <c r="G6" s="2">
        <v>0.5</v>
      </c>
      <c r="H6" s="3">
        <f t="shared" si="6"/>
        <v>4.8437878420925168E-3</v>
      </c>
      <c r="I6" s="3">
        <f t="shared" si="7"/>
        <v>0.9951562121579075</v>
      </c>
      <c r="J6" s="5">
        <f t="shared" ref="J6:J22" si="14">I5*J5</f>
        <v>99330.997157583799</v>
      </c>
      <c r="K6" s="5">
        <f t="shared" si="8"/>
        <v>481.13827637483075</v>
      </c>
      <c r="L6" s="5">
        <f t="shared" si="9"/>
        <v>495452.14009698195</v>
      </c>
      <c r="M6" s="5">
        <f t="shared" si="0"/>
        <v>6626429.9939681049</v>
      </c>
      <c r="N6" s="33">
        <f t="shared" si="10"/>
        <v>66.710595721248993</v>
      </c>
      <c r="O6" s="4"/>
      <c r="Q6" s="27" t="s">
        <v>38</v>
      </c>
      <c r="R6" s="29">
        <f t="shared" si="1"/>
        <v>99330.997157583799</v>
      </c>
      <c r="S6" s="29">
        <f t="shared" si="2"/>
        <v>495452.14009698195</v>
      </c>
      <c r="T6" s="35">
        <f t="shared" si="3"/>
        <v>66.710595721248993</v>
      </c>
      <c r="U6" s="42">
        <v>0.96680194174873568</v>
      </c>
      <c r="V6" s="43">
        <f>1-U6</f>
        <v>3.3198058251264317E-2</v>
      </c>
      <c r="W6" s="29">
        <f t="shared" si="11"/>
        <v>479004.09108932875</v>
      </c>
      <c r="X6" s="29">
        <f t="shared" si="4"/>
        <v>5998978.0316349259</v>
      </c>
      <c r="Y6" s="35">
        <f t="shared" si="12"/>
        <v>60.393816666491716</v>
      </c>
      <c r="Z6" s="36">
        <f t="shared" si="13"/>
        <v>6.3167790547572764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4326</v>
      </c>
      <c r="E7" s="51">
        <v>3</v>
      </c>
      <c r="F7" s="3">
        <f t="shared" si="5"/>
        <v>6.9348127600554787E-4</v>
      </c>
      <c r="G7" s="2">
        <v>0.5</v>
      </c>
      <c r="H7" s="3">
        <f t="shared" si="6"/>
        <v>3.4614053305642087E-3</v>
      </c>
      <c r="I7" s="3">
        <f t="shared" si="7"/>
        <v>0.99653859466943584</v>
      </c>
      <c r="J7" s="5">
        <f t="shared" si="14"/>
        <v>98849.858881208973</v>
      </c>
      <c r="K7" s="5">
        <f t="shared" si="8"/>
        <v>342.1594284569365</v>
      </c>
      <c r="L7" s="5">
        <f t="shared" si="9"/>
        <v>493393.89583490259</v>
      </c>
      <c r="M7" s="5">
        <f t="shared" si="0"/>
        <v>6130977.8538711229</v>
      </c>
      <c r="N7" s="33">
        <f t="shared" si="10"/>
        <v>62.023132083971049</v>
      </c>
      <c r="O7" s="4"/>
      <c r="Q7" s="27" t="s">
        <v>40</v>
      </c>
      <c r="R7" s="29">
        <f t="shared" si="1"/>
        <v>98849.858881208973</v>
      </c>
      <c r="S7" s="29">
        <f t="shared" si="2"/>
        <v>493393.89583490259</v>
      </c>
      <c r="T7" s="35">
        <f t="shared" si="3"/>
        <v>62.023132083971049</v>
      </c>
      <c r="U7" s="42">
        <v>0.96680194174873568</v>
      </c>
      <c r="V7" s="43">
        <f>1-U7</f>
        <v>3.3198058251264317E-2</v>
      </c>
      <c r="W7" s="29">
        <f t="shared" si="11"/>
        <v>477014.17654015723</v>
      </c>
      <c r="X7" s="29">
        <f t="shared" si="4"/>
        <v>5519973.9405455971</v>
      </c>
      <c r="Y7" s="35">
        <f t="shared" si="12"/>
        <v>55.842001223078384</v>
      </c>
      <c r="Z7" s="36">
        <f t="shared" si="13"/>
        <v>6.1811308608926652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4573</v>
      </c>
      <c r="E8" s="51">
        <v>6</v>
      </c>
      <c r="F8" s="3">
        <f t="shared" si="5"/>
        <v>1.312048983162038E-3</v>
      </c>
      <c r="G8" s="2">
        <v>0.5</v>
      </c>
      <c r="H8" s="3">
        <f t="shared" si="6"/>
        <v>6.5387968613775061E-3</v>
      </c>
      <c r="I8" s="3">
        <f t="shared" si="7"/>
        <v>0.99346120313862252</v>
      </c>
      <c r="J8" s="5">
        <f t="shared" si="14"/>
        <v>98507.699452752044</v>
      </c>
      <c r="K8" s="5">
        <f t="shared" si="8"/>
        <v>644.12183600317371</v>
      </c>
      <c r="L8" s="5">
        <f t="shared" si="9"/>
        <v>490928.19267375226</v>
      </c>
      <c r="M8" s="5">
        <f t="shared" si="0"/>
        <v>5637583.9580362206</v>
      </c>
      <c r="N8" s="33">
        <f t="shared" si="10"/>
        <v>57.229881413891057</v>
      </c>
      <c r="O8" s="4"/>
      <c r="Q8" s="27" t="s">
        <v>42</v>
      </c>
      <c r="R8" s="29">
        <f t="shared" si="1"/>
        <v>98507.699452752044</v>
      </c>
      <c r="S8" s="29">
        <f t="shared" si="2"/>
        <v>490928.19267375226</v>
      </c>
      <c r="T8" s="35">
        <f t="shared" si="3"/>
        <v>57.229881413891057</v>
      </c>
      <c r="U8" s="42">
        <v>0.96680194174873568</v>
      </c>
      <c r="V8" s="43">
        <f>1-U8</f>
        <v>3.3198058251264317E-2</v>
      </c>
      <c r="W8" s="29">
        <f t="shared" si="11"/>
        <v>474630.32993618114</v>
      </c>
      <c r="X8" s="29">
        <f t="shared" si="4"/>
        <v>5042959.7640054403</v>
      </c>
      <c r="Y8" s="35">
        <f t="shared" si="12"/>
        <v>51.193559407244422</v>
      </c>
      <c r="Z8" s="36">
        <f t="shared" si="13"/>
        <v>6.0363220066466354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4371</v>
      </c>
      <c r="E9" s="51">
        <v>8</v>
      </c>
      <c r="F9" s="3">
        <f t="shared" si="5"/>
        <v>1.8302447952413636E-3</v>
      </c>
      <c r="G9" s="2">
        <v>0.5</v>
      </c>
      <c r="H9" s="3">
        <f t="shared" si="6"/>
        <v>9.1095422455021655E-3</v>
      </c>
      <c r="I9" s="3">
        <f t="shared" si="7"/>
        <v>0.9908904577544978</v>
      </c>
      <c r="J9" s="5">
        <f t="shared" si="14"/>
        <v>97863.577616748866</v>
      </c>
      <c r="K9" s="5">
        <f t="shared" si="8"/>
        <v>891.49239459575392</v>
      </c>
      <c r="L9" s="5">
        <f t="shared" si="9"/>
        <v>487089.15709725494</v>
      </c>
      <c r="M9" s="5">
        <f t="shared" si="0"/>
        <v>5146655.7653624685</v>
      </c>
      <c r="N9" s="33">
        <f t="shared" si="10"/>
        <v>52.590104415737649</v>
      </c>
      <c r="O9" s="4"/>
      <c r="Q9" s="27" t="s">
        <v>44</v>
      </c>
      <c r="R9" s="29">
        <f t="shared" si="1"/>
        <v>97863.577616748866</v>
      </c>
      <c r="S9" s="29">
        <f t="shared" si="2"/>
        <v>487089.15709725494</v>
      </c>
      <c r="T9" s="35">
        <f t="shared" si="3"/>
        <v>52.590104415737649</v>
      </c>
      <c r="U9" s="42">
        <v>0.9555940589531835</v>
      </c>
      <c r="V9" s="43">
        <f t="shared" ref="V9:V22" si="15">1-U9</f>
        <v>4.4405941046816499E-2</v>
      </c>
      <c r="W9" s="29">
        <f t="shared" si="11"/>
        <v>465459.50470265071</v>
      </c>
      <c r="X9" s="29">
        <f t="shared" si="4"/>
        <v>4568329.4340692591</v>
      </c>
      <c r="Y9" s="35">
        <f t="shared" si="12"/>
        <v>46.680588890380115</v>
      </c>
      <c r="Z9" s="36">
        <f t="shared" si="13"/>
        <v>5.9095155253575342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5005</v>
      </c>
      <c r="E10" s="51">
        <v>10</v>
      </c>
      <c r="F10" s="3">
        <f t="shared" si="5"/>
        <v>1.998001998001998E-3</v>
      </c>
      <c r="G10" s="2">
        <v>0.5</v>
      </c>
      <c r="H10" s="3">
        <f t="shared" si="6"/>
        <v>9.9403578528827041E-3</v>
      </c>
      <c r="I10" s="3">
        <f t="shared" si="7"/>
        <v>0.99005964214711728</v>
      </c>
      <c r="J10" s="5">
        <f t="shared" si="14"/>
        <v>96972.085222153109</v>
      </c>
      <c r="K10" s="5">
        <f t="shared" si="8"/>
        <v>963.93722884844044</v>
      </c>
      <c r="L10" s="5">
        <f t="shared" si="9"/>
        <v>482450.5830386444</v>
      </c>
      <c r="M10" s="5">
        <f t="shared" si="0"/>
        <v>4659566.6082652137</v>
      </c>
      <c r="N10" s="33">
        <f t="shared" si="10"/>
        <v>48.050597216617795</v>
      </c>
      <c r="O10" s="4"/>
      <c r="Q10" s="27" t="s">
        <v>46</v>
      </c>
      <c r="R10" s="29">
        <f t="shared" si="1"/>
        <v>96972.085222153109</v>
      </c>
      <c r="S10" s="29">
        <f t="shared" si="2"/>
        <v>482450.5830386444</v>
      </c>
      <c r="T10" s="35">
        <f t="shared" si="3"/>
        <v>48.050597216617795</v>
      </c>
      <c r="U10" s="42">
        <v>0.96363095511775332</v>
      </c>
      <c r="V10" s="43">
        <f t="shared" si="15"/>
        <v>3.6369044882246682E-2</v>
      </c>
      <c r="W10" s="29">
        <f t="shared" si="11"/>
        <v>464904.31613064586</v>
      </c>
      <c r="X10" s="29">
        <f t="shared" si="4"/>
        <v>4102869.9293666086</v>
      </c>
      <c r="Y10" s="35">
        <f t="shared" si="12"/>
        <v>42.309804104628192</v>
      </c>
      <c r="Z10" s="36">
        <f t="shared" si="13"/>
        <v>5.7407931119896034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4633</v>
      </c>
      <c r="E11" s="51">
        <v>12</v>
      </c>
      <c r="F11" s="3">
        <f t="shared" si="5"/>
        <v>2.5901143967191884E-3</v>
      </c>
      <c r="G11" s="2">
        <v>0.5</v>
      </c>
      <c r="H11" s="3">
        <f t="shared" si="6"/>
        <v>1.2867252841518335E-2</v>
      </c>
      <c r="I11" s="3">
        <f t="shared" si="7"/>
        <v>0.98713274715848165</v>
      </c>
      <c r="J11" s="5">
        <f t="shared" si="14"/>
        <v>96008.147993304665</v>
      </c>
      <c r="K11" s="5">
        <f t="shared" si="8"/>
        <v>1235.3611150757622</v>
      </c>
      <c r="L11" s="5">
        <f t="shared" si="9"/>
        <v>476952.3371788339</v>
      </c>
      <c r="M11" s="5">
        <f t="shared" si="0"/>
        <v>4177116.0252265688</v>
      </c>
      <c r="N11" s="33">
        <f t="shared" si="10"/>
        <v>43.50793253003765</v>
      </c>
      <c r="O11" s="4"/>
      <c r="Q11" s="27" t="s">
        <v>48</v>
      </c>
      <c r="R11" s="29">
        <f t="shared" si="1"/>
        <v>96008.147993304665</v>
      </c>
      <c r="S11" s="29">
        <f t="shared" si="2"/>
        <v>476952.3371788339</v>
      </c>
      <c r="T11" s="35">
        <f t="shared" si="3"/>
        <v>43.50793253003765</v>
      </c>
      <c r="U11" s="42">
        <v>0.96005435016735896</v>
      </c>
      <c r="V11" s="43">
        <f t="shared" si="15"/>
        <v>3.9945649832641039E-2</v>
      </c>
      <c r="W11" s="29">
        <f t="shared" si="11"/>
        <v>457900.16613102844</v>
      </c>
      <c r="X11" s="29">
        <f t="shared" si="4"/>
        <v>3637965.6132359626</v>
      </c>
      <c r="Y11" s="35">
        <f t="shared" si="12"/>
        <v>37.892259035031735</v>
      </c>
      <c r="Z11" s="36">
        <f t="shared" si="13"/>
        <v>5.6156734950059146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4919</v>
      </c>
      <c r="E12" s="51">
        <v>22</v>
      </c>
      <c r="F12" s="3">
        <f t="shared" si="5"/>
        <v>4.4724537507623502E-3</v>
      </c>
      <c r="G12" s="2">
        <v>0.5</v>
      </c>
      <c r="H12" s="3">
        <f t="shared" si="6"/>
        <v>2.2114997989545637E-2</v>
      </c>
      <c r="I12" s="3">
        <f t="shared" si="7"/>
        <v>0.97788500201045436</v>
      </c>
      <c r="J12" s="5">
        <f t="shared" si="14"/>
        <v>94772.786878228901</v>
      </c>
      <c r="K12" s="5">
        <f t="shared" si="8"/>
        <v>2095.8999912756694</v>
      </c>
      <c r="L12" s="5">
        <f t="shared" si="9"/>
        <v>468624.18441295531</v>
      </c>
      <c r="M12" s="5">
        <f t="shared" si="0"/>
        <v>3700163.688047735</v>
      </c>
      <c r="N12" s="33">
        <f t="shared" si="10"/>
        <v>39.042469995126126</v>
      </c>
      <c r="O12" s="4"/>
      <c r="Q12" s="27" t="s">
        <v>50</v>
      </c>
      <c r="R12" s="29">
        <f t="shared" si="1"/>
        <v>94772.786878228901</v>
      </c>
      <c r="S12" s="29">
        <f t="shared" si="2"/>
        <v>468624.18441295531</v>
      </c>
      <c r="T12" s="35">
        <f t="shared" si="3"/>
        <v>39.042469995126126</v>
      </c>
      <c r="U12" s="42">
        <v>0.94127750867207383</v>
      </c>
      <c r="V12" s="43">
        <f t="shared" si="15"/>
        <v>5.8722491327926174E-2</v>
      </c>
      <c r="W12" s="29">
        <f t="shared" si="11"/>
        <v>441105.40480770904</v>
      </c>
      <c r="X12" s="29">
        <f t="shared" si="4"/>
        <v>3180065.4471049341</v>
      </c>
      <c r="Y12" s="35">
        <f t="shared" si="12"/>
        <v>33.554626299962223</v>
      </c>
      <c r="Z12" s="36">
        <f t="shared" si="13"/>
        <v>5.4878436951639031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5523</v>
      </c>
      <c r="E13" s="51">
        <v>38</v>
      </c>
      <c r="F13" s="3">
        <f t="shared" si="5"/>
        <v>6.8803186673909106E-3</v>
      </c>
      <c r="G13" s="2">
        <v>0.5</v>
      </c>
      <c r="H13" s="3">
        <f t="shared" si="6"/>
        <v>3.3819864720541118E-2</v>
      </c>
      <c r="I13" s="3">
        <f t="shared" si="7"/>
        <v>0.9661801352794589</v>
      </c>
      <c r="J13" s="5">
        <f t="shared" si="14"/>
        <v>92676.886886953231</v>
      </c>
      <c r="K13" s="5">
        <f t="shared" si="8"/>
        <v>3134.3197772376493</v>
      </c>
      <c r="L13" s="5">
        <f t="shared" si="9"/>
        <v>455548.63499167206</v>
      </c>
      <c r="M13" s="5">
        <f t="shared" si="0"/>
        <v>3231539.5036347797</v>
      </c>
      <c r="N13" s="33">
        <f t="shared" si="10"/>
        <v>34.868882762285644</v>
      </c>
      <c r="O13" s="4"/>
      <c r="Q13" s="27" t="s">
        <v>52</v>
      </c>
      <c r="R13" s="29">
        <f t="shared" si="1"/>
        <v>92676.886886953231</v>
      </c>
      <c r="S13" s="29">
        <f t="shared" si="2"/>
        <v>455548.63499167206</v>
      </c>
      <c r="T13" s="35">
        <f t="shared" si="3"/>
        <v>34.868882762285644</v>
      </c>
      <c r="U13" s="42">
        <v>0.95386474178345915</v>
      </c>
      <c r="V13" s="43">
        <f t="shared" si="15"/>
        <v>4.6135258216540853E-2</v>
      </c>
      <c r="W13" s="29">
        <f t="shared" si="11"/>
        <v>434531.78108613857</v>
      </c>
      <c r="X13" s="29">
        <f t="shared" si="4"/>
        <v>2738960.042297225</v>
      </c>
      <c r="Y13" s="35">
        <f t="shared" si="12"/>
        <v>29.5538632586806</v>
      </c>
      <c r="Z13" s="36">
        <f t="shared" si="13"/>
        <v>5.3150195036050434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5336</v>
      </c>
      <c r="E14" s="51">
        <v>45</v>
      </c>
      <c r="F14" s="3">
        <f t="shared" si="5"/>
        <v>8.4332833583208398E-3</v>
      </c>
      <c r="G14" s="2">
        <v>0.5</v>
      </c>
      <c r="H14" s="3">
        <f t="shared" si="6"/>
        <v>4.1295769477837932E-2</v>
      </c>
      <c r="I14" s="3">
        <f t="shared" si="7"/>
        <v>0.95870423052216203</v>
      </c>
      <c r="J14" s="5">
        <f t="shared" si="14"/>
        <v>89542.567109715586</v>
      </c>
      <c r="K14" s="5">
        <f t="shared" si="8"/>
        <v>3697.7292098166477</v>
      </c>
      <c r="L14" s="5">
        <f t="shared" si="9"/>
        <v>438468.51252403628</v>
      </c>
      <c r="M14" s="5">
        <f t="shared" si="0"/>
        <v>2775990.8686431078</v>
      </c>
      <c r="N14" s="33">
        <f t="shared" si="10"/>
        <v>31.001912925298587</v>
      </c>
      <c r="O14" s="4"/>
      <c r="Q14" s="27" t="s">
        <v>54</v>
      </c>
      <c r="R14" s="29">
        <f t="shared" si="1"/>
        <v>89542.567109715586</v>
      </c>
      <c r="S14" s="29">
        <f t="shared" si="2"/>
        <v>438468.51252403628</v>
      </c>
      <c r="T14" s="35">
        <f t="shared" si="3"/>
        <v>31.001912925298587</v>
      </c>
      <c r="U14" s="42">
        <v>0.94210046609890041</v>
      </c>
      <c r="V14" s="43">
        <f t="shared" si="15"/>
        <v>5.7899533901099587E-2</v>
      </c>
      <c r="W14" s="29">
        <f t="shared" si="11"/>
        <v>413081.39001858613</v>
      </c>
      <c r="X14" s="29">
        <f t="shared" si="4"/>
        <v>2304428.2612110865</v>
      </c>
      <c r="Y14" s="35">
        <f t="shared" si="12"/>
        <v>25.73556170650652</v>
      </c>
      <c r="Z14" s="36">
        <f t="shared" si="13"/>
        <v>5.2663512187920674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5172</v>
      </c>
      <c r="E15" s="51">
        <v>39</v>
      </c>
      <c r="F15" s="3">
        <f t="shared" si="5"/>
        <v>7.5406032482598605E-3</v>
      </c>
      <c r="G15" s="2">
        <v>0.5</v>
      </c>
      <c r="H15" s="3">
        <f t="shared" si="6"/>
        <v>3.7005408482778251E-2</v>
      </c>
      <c r="I15" s="3">
        <f t="shared" si="7"/>
        <v>0.96299459151722178</v>
      </c>
      <c r="J15" s="5">
        <f t="shared" si="14"/>
        <v>85844.837899898936</v>
      </c>
      <c r="K15" s="5">
        <f t="shared" si="8"/>
        <v>3176.7232926236438</v>
      </c>
      <c r="L15" s="5">
        <f t="shared" si="9"/>
        <v>421282.38126793556</v>
      </c>
      <c r="M15" s="5">
        <f t="shared" si="0"/>
        <v>2337522.3561190716</v>
      </c>
      <c r="N15" s="33">
        <f t="shared" si="10"/>
        <v>27.22962047927431</v>
      </c>
      <c r="O15" s="4"/>
      <c r="Q15" s="27" t="s">
        <v>56</v>
      </c>
      <c r="R15" s="29">
        <f t="shared" si="1"/>
        <v>85844.837899898936</v>
      </c>
      <c r="S15" s="29">
        <f t="shared" si="2"/>
        <v>421282.38126793556</v>
      </c>
      <c r="T15" s="35">
        <f t="shared" si="3"/>
        <v>27.22962047927431</v>
      </c>
      <c r="U15" s="42">
        <v>0.91645683631107144</v>
      </c>
      <c r="V15" s="43">
        <f t="shared" si="15"/>
        <v>8.3543163688928557E-2</v>
      </c>
      <c r="W15" s="29">
        <f t="shared" si="11"/>
        <v>386087.11833040684</v>
      </c>
      <c r="X15" s="29">
        <f t="shared" si="4"/>
        <v>1891346.8711925005</v>
      </c>
      <c r="Y15" s="35">
        <f t="shared" si="12"/>
        <v>22.032156125659444</v>
      </c>
      <c r="Z15" s="36">
        <f t="shared" si="13"/>
        <v>5.1974643536148655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3994</v>
      </c>
      <c r="E16" s="51">
        <v>49</v>
      </c>
      <c r="F16" s="3">
        <f t="shared" si="5"/>
        <v>1.2268402603905859E-2</v>
      </c>
      <c r="G16" s="2">
        <v>0.5</v>
      </c>
      <c r="H16" s="3">
        <f t="shared" si="6"/>
        <v>5.9516579618608047E-2</v>
      </c>
      <c r="I16" s="3">
        <f t="shared" si="7"/>
        <v>0.94048342038139199</v>
      </c>
      <c r="J16" s="5">
        <f t="shared" si="14"/>
        <v>82668.114607275289</v>
      </c>
      <c r="K16" s="5">
        <f t="shared" si="8"/>
        <v>4920.123424944115</v>
      </c>
      <c r="L16" s="5">
        <f t="shared" si="9"/>
        <v>401040.26447401615</v>
      </c>
      <c r="M16" s="5">
        <f t="shared" si="0"/>
        <v>1916239.9748511361</v>
      </c>
      <c r="N16" s="33">
        <f t="shared" si="10"/>
        <v>23.179916270674152</v>
      </c>
      <c r="O16" s="4"/>
      <c r="Q16" s="27" t="s">
        <v>58</v>
      </c>
      <c r="R16" s="29">
        <f t="shared" si="1"/>
        <v>82668.114607275289</v>
      </c>
      <c r="S16" s="29">
        <f t="shared" si="2"/>
        <v>401040.26447401615</v>
      </c>
      <c r="T16" s="35">
        <f t="shared" si="3"/>
        <v>23.179916270674152</v>
      </c>
      <c r="U16" s="42">
        <v>0.8859396016463057</v>
      </c>
      <c r="V16" s="43">
        <f t="shared" si="15"/>
        <v>0.1140603983536943</v>
      </c>
      <c r="W16" s="29">
        <f t="shared" si="11"/>
        <v>355297.45215223893</v>
      </c>
      <c r="X16" s="29">
        <f t="shared" si="4"/>
        <v>1505259.7528620937</v>
      </c>
      <c r="Y16" s="35">
        <f t="shared" si="12"/>
        <v>18.208468404208919</v>
      </c>
      <c r="Z16" s="36">
        <f t="shared" si="13"/>
        <v>4.9714478664652333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3038</v>
      </c>
      <c r="E17" s="51">
        <v>54</v>
      </c>
      <c r="F17" s="3">
        <f t="shared" si="5"/>
        <v>1.7774851876234364E-2</v>
      </c>
      <c r="G17" s="2">
        <v>0.5</v>
      </c>
      <c r="H17" s="3">
        <f t="shared" si="6"/>
        <v>8.5092971950835178E-2</v>
      </c>
      <c r="I17" s="3">
        <f t="shared" si="7"/>
        <v>0.91490702804916479</v>
      </c>
      <c r="J17" s="5">
        <f t="shared" si="14"/>
        <v>77747.99118233117</v>
      </c>
      <c r="K17" s="5">
        <f t="shared" si="8"/>
        <v>6615.8076329118867</v>
      </c>
      <c r="L17" s="5">
        <f t="shared" si="9"/>
        <v>372200.43682937615</v>
      </c>
      <c r="M17" s="5">
        <f t="shared" si="0"/>
        <v>1515199.7103771199</v>
      </c>
      <c r="N17" s="33">
        <f t="shared" si="10"/>
        <v>19.488602693589087</v>
      </c>
      <c r="O17" s="4"/>
      <c r="Q17" s="27" t="s">
        <v>60</v>
      </c>
      <c r="R17" s="29">
        <f t="shared" si="1"/>
        <v>77747.99118233117</v>
      </c>
      <c r="S17" s="29">
        <f t="shared" si="2"/>
        <v>372200.43682937615</v>
      </c>
      <c r="T17" s="35">
        <f t="shared" si="3"/>
        <v>19.488602693589087</v>
      </c>
      <c r="U17" s="42">
        <v>0.85631920960893304</v>
      </c>
      <c r="V17" s="43">
        <f t="shared" si="15"/>
        <v>0.14368079039106696</v>
      </c>
      <c r="W17" s="29">
        <f t="shared" si="11"/>
        <v>318722.38388183102</v>
      </c>
      <c r="X17" s="29">
        <f t="shared" si="4"/>
        <v>1149962.3007098548</v>
      </c>
      <c r="Y17" s="35">
        <f t="shared" si="12"/>
        <v>14.790894056838251</v>
      </c>
      <c r="Z17" s="36">
        <f t="shared" si="13"/>
        <v>4.6977086367508356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2117</v>
      </c>
      <c r="E18" s="51">
        <v>58</v>
      </c>
      <c r="F18" s="3">
        <f t="shared" si="5"/>
        <v>2.7397260273972601E-2</v>
      </c>
      <c r="G18" s="2">
        <v>0.5</v>
      </c>
      <c r="H18" s="3">
        <f t="shared" si="6"/>
        <v>0.12820512820512819</v>
      </c>
      <c r="I18" s="3">
        <f t="shared" si="7"/>
        <v>0.87179487179487181</v>
      </c>
      <c r="J18" s="5">
        <f t="shared" si="14"/>
        <v>71132.183549419278</v>
      </c>
      <c r="K18" s="5">
        <f t="shared" si="8"/>
        <v>9119.5107114640086</v>
      </c>
      <c r="L18" s="5">
        <f t="shared" si="9"/>
        <v>332862.14096843638</v>
      </c>
      <c r="M18" s="5">
        <f t="shared" si="0"/>
        <v>1142999.2735477439</v>
      </c>
      <c r="N18" s="33">
        <f t="shared" si="10"/>
        <v>16.068665637877434</v>
      </c>
      <c r="O18" s="4"/>
      <c r="Q18" s="27" t="s">
        <v>62</v>
      </c>
      <c r="R18" s="29">
        <f t="shared" si="1"/>
        <v>71132.183549419278</v>
      </c>
      <c r="S18" s="29">
        <f t="shared" si="2"/>
        <v>332862.14096843638</v>
      </c>
      <c r="T18" s="35">
        <f t="shared" si="3"/>
        <v>16.068665637877434</v>
      </c>
      <c r="U18" s="42">
        <v>0.77613843304153718</v>
      </c>
      <c r="V18" s="43">
        <f t="shared" si="15"/>
        <v>0.22386156695846282</v>
      </c>
      <c r="W18" s="29">
        <f t="shared" si="11"/>
        <v>258347.10051009347</v>
      </c>
      <c r="X18" s="29">
        <f t="shared" si="4"/>
        <v>831239.91682802374</v>
      </c>
      <c r="Y18" s="35">
        <f t="shared" si="12"/>
        <v>11.685848449324173</v>
      </c>
      <c r="Z18" s="36">
        <f t="shared" si="13"/>
        <v>4.3828171885532612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1540</v>
      </c>
      <c r="E19" s="51">
        <v>51</v>
      </c>
      <c r="F19" s="3">
        <f t="shared" si="5"/>
        <v>3.3116883116883114E-2</v>
      </c>
      <c r="G19" s="2">
        <v>0.5</v>
      </c>
      <c r="H19" s="3">
        <f t="shared" si="6"/>
        <v>0.15292353823088453</v>
      </c>
      <c r="I19" s="3">
        <f t="shared" si="7"/>
        <v>0.84707646176911544</v>
      </c>
      <c r="J19" s="5">
        <f t="shared" si="14"/>
        <v>62012.672837955266</v>
      </c>
      <c r="K19" s="5">
        <f t="shared" si="8"/>
        <v>9483.1973455343868</v>
      </c>
      <c r="L19" s="5">
        <f t="shared" si="9"/>
        <v>286355.37082594034</v>
      </c>
      <c r="M19" s="5">
        <f t="shared" si="0"/>
        <v>810137.13257930742</v>
      </c>
      <c r="N19" s="33">
        <f t="shared" si="10"/>
        <v>13.064057643447642</v>
      </c>
      <c r="O19" s="4"/>
      <c r="Q19" s="27" t="s">
        <v>64</v>
      </c>
      <c r="R19" s="29">
        <f t="shared" si="1"/>
        <v>62012.672837955266</v>
      </c>
      <c r="S19" s="29">
        <f t="shared" si="2"/>
        <v>286355.37082594034</v>
      </c>
      <c r="T19" s="35">
        <f t="shared" si="3"/>
        <v>13.064057643447642</v>
      </c>
      <c r="U19" s="42">
        <v>0.73716277889453141</v>
      </c>
      <c r="V19" s="43">
        <f t="shared" si="15"/>
        <v>0.26283722110546859</v>
      </c>
      <c r="W19" s="29">
        <f t="shared" si="11"/>
        <v>211090.5209094242</v>
      </c>
      <c r="X19" s="29">
        <f t="shared" si="4"/>
        <v>572892.81631793024</v>
      </c>
      <c r="Y19" s="35">
        <f t="shared" si="12"/>
        <v>9.2383183968694773</v>
      </c>
      <c r="Z19" s="36">
        <f t="shared" si="13"/>
        <v>3.8257392465781646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795</v>
      </c>
      <c r="E20" s="51">
        <v>56</v>
      </c>
      <c r="F20" s="3">
        <f t="shared" si="5"/>
        <v>7.0440251572327042E-2</v>
      </c>
      <c r="G20" s="2">
        <v>0.5</v>
      </c>
      <c r="H20" s="3">
        <f t="shared" si="6"/>
        <v>0.29946524064171121</v>
      </c>
      <c r="I20" s="3">
        <f t="shared" si="7"/>
        <v>0.70053475935828879</v>
      </c>
      <c r="J20" s="5">
        <f t="shared" si="14"/>
        <v>52529.475492420876</v>
      </c>
      <c r="K20" s="5">
        <f t="shared" si="8"/>
        <v>15730.75201912069</v>
      </c>
      <c r="L20" s="5">
        <f t="shared" si="9"/>
        <v>223320.49741430266</v>
      </c>
      <c r="M20" s="5">
        <f t="shared" si="0"/>
        <v>523781.76175336709</v>
      </c>
      <c r="N20" s="33">
        <f t="shared" si="10"/>
        <v>9.9711972534151805</v>
      </c>
      <c r="O20" s="4"/>
      <c r="Q20" s="27" t="s">
        <v>66</v>
      </c>
      <c r="R20" s="29">
        <f t="shared" si="1"/>
        <v>52529.475492420876</v>
      </c>
      <c r="S20" s="29">
        <f t="shared" si="2"/>
        <v>223320.49741430266</v>
      </c>
      <c r="T20" s="35">
        <f t="shared" si="3"/>
        <v>9.9711972534151805</v>
      </c>
      <c r="U20" s="42">
        <v>0.7271372759570951</v>
      </c>
      <c r="V20" s="43">
        <f t="shared" si="15"/>
        <v>0.2728627240429049</v>
      </c>
      <c r="W20" s="29">
        <f t="shared" si="11"/>
        <v>162384.65815521954</v>
      </c>
      <c r="X20" s="29">
        <f t="shared" si="4"/>
        <v>361802.29540850606</v>
      </c>
      <c r="Y20" s="35">
        <f t="shared" si="12"/>
        <v>6.8876053304721854</v>
      </c>
      <c r="Z20" s="36">
        <f t="shared" si="13"/>
        <v>3.0835919229429951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428</v>
      </c>
      <c r="E21" s="51">
        <v>51</v>
      </c>
      <c r="F21" s="3">
        <f t="shared" si="5"/>
        <v>0.1191588785046729</v>
      </c>
      <c r="G21" s="2">
        <v>0.5</v>
      </c>
      <c r="H21" s="3">
        <f t="shared" si="6"/>
        <v>0.45904590459045908</v>
      </c>
      <c r="I21" s="3">
        <f t="shared" si="7"/>
        <v>0.54095409540954087</v>
      </c>
      <c r="J21" s="5">
        <f t="shared" si="14"/>
        <v>36798.72347330019</v>
      </c>
      <c r="K21" s="5">
        <f t="shared" si="8"/>
        <v>16892.303304575245</v>
      </c>
      <c r="L21" s="5">
        <f t="shared" si="9"/>
        <v>141762.85910506282</v>
      </c>
      <c r="M21" s="5">
        <f>L21+M22</f>
        <v>300461.26433906442</v>
      </c>
      <c r="N21" s="33">
        <f t="shared" si="10"/>
        <v>8.1649914991499131</v>
      </c>
      <c r="O21" s="4"/>
      <c r="Q21" s="27" t="s">
        <v>68</v>
      </c>
      <c r="R21" s="29">
        <f t="shared" si="1"/>
        <v>36798.72347330019</v>
      </c>
      <c r="S21" s="29">
        <f t="shared" si="2"/>
        <v>141762.85910506282</v>
      </c>
      <c r="T21" s="35">
        <f t="shared" si="3"/>
        <v>8.1649914991499131</v>
      </c>
      <c r="U21" s="42">
        <v>0.68635947845240242</v>
      </c>
      <c r="V21" s="43">
        <f t="shared" si="15"/>
        <v>0.31364052154759758</v>
      </c>
      <c r="W21" s="29">
        <f t="shared" si="11"/>
        <v>97300.282039272322</v>
      </c>
      <c r="X21" s="29">
        <f>X22+W21</f>
        <v>199417.63725328649</v>
      </c>
      <c r="Y21" s="35">
        <f t="shared" si="12"/>
        <v>5.4191455145985339</v>
      </c>
      <c r="Z21" s="36">
        <f t="shared" si="13"/>
        <v>2.7458459845513792</v>
      </c>
    </row>
    <row r="22" spans="1:26" s="2" customFormat="1" x14ac:dyDescent="0.25">
      <c r="A22" s="12">
        <v>19</v>
      </c>
      <c r="B22" s="13" t="s">
        <v>69</v>
      </c>
      <c r="C22" s="12"/>
      <c r="D22">
        <v>287</v>
      </c>
      <c r="E22" s="51">
        <v>36</v>
      </c>
      <c r="F22" s="17">
        <f t="shared" si="5"/>
        <v>0.12543554006968641</v>
      </c>
      <c r="G22" s="12"/>
      <c r="H22" s="17">
        <v>1</v>
      </c>
      <c r="I22" s="17">
        <f t="shared" si="7"/>
        <v>0</v>
      </c>
      <c r="J22" s="21">
        <f t="shared" si="14"/>
        <v>19906.420168724941</v>
      </c>
      <c r="K22" s="21">
        <f t="shared" si="8"/>
        <v>19906.420168724941</v>
      </c>
      <c r="L22" s="21">
        <f>K22/F22</f>
        <v>158698.40523400161</v>
      </c>
      <c r="M22" s="21">
        <f>L22</f>
        <v>158698.40523400161</v>
      </c>
      <c r="N22" s="34">
        <f t="shared" si="10"/>
        <v>7.9722222222222223</v>
      </c>
      <c r="O22" s="4"/>
      <c r="Q22" s="30" t="s">
        <v>69</v>
      </c>
      <c r="R22" s="31">
        <f t="shared" si="1"/>
        <v>19906.420168724941</v>
      </c>
      <c r="S22" s="31">
        <f t="shared" si="2"/>
        <v>158698.40523400161</v>
      </c>
      <c r="T22" s="38">
        <f t="shared" si="3"/>
        <v>7.9722222222222223</v>
      </c>
      <c r="U22" s="44">
        <v>0.64346806172022719</v>
      </c>
      <c r="V22" s="45">
        <f t="shared" si="15"/>
        <v>0.35653193827977281</v>
      </c>
      <c r="W22" s="31">
        <f t="shared" si="11"/>
        <v>102117.35521401417</v>
      </c>
      <c r="X22" s="31">
        <f>W22</f>
        <v>102117.35521401417</v>
      </c>
      <c r="Y22" s="38">
        <f t="shared" si="12"/>
        <v>5.1298703809362554</v>
      </c>
      <c r="Z22" s="37">
        <f t="shared" si="13"/>
        <v>2.842351841285967</v>
      </c>
    </row>
    <row r="23" spans="1:26" s="2" customFormat="1" ht="13.2" x14ac:dyDescent="0.25">
      <c r="B23" s="2" t="s">
        <v>70</v>
      </c>
      <c r="D23" s="25">
        <f>SUM(D4:D22)</f>
        <v>63387</v>
      </c>
      <c r="E23" s="25">
        <f>SUM(E4:E22)</f>
        <v>546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118" t="s">
        <v>88</v>
      </c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Q26" s="105" t="s">
        <v>91</v>
      </c>
      <c r="R26" s="106"/>
      <c r="S26" s="106"/>
      <c r="T26" s="106"/>
      <c r="U26" s="106"/>
      <c r="V26" s="106"/>
      <c r="W26" s="106"/>
      <c r="X26" s="106"/>
      <c r="Y26" s="106"/>
      <c r="Z26" s="107"/>
    </row>
    <row r="27" spans="1:26" s="9" customFormat="1" ht="14.25" customHeight="1" x14ac:dyDescent="0.35">
      <c r="A27" s="7"/>
      <c r="B27" s="11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108" t="s">
        <v>14</v>
      </c>
      <c r="S27" s="108"/>
      <c r="T27" s="108"/>
      <c r="U27" s="109" t="s">
        <v>15</v>
      </c>
      <c r="V27" s="110" t="s">
        <v>16</v>
      </c>
      <c r="W27" s="111" t="s">
        <v>17</v>
      </c>
      <c r="X27" s="111" t="s">
        <v>18</v>
      </c>
      <c r="Y27" s="104" t="s">
        <v>19</v>
      </c>
      <c r="Z27" s="104" t="s">
        <v>20</v>
      </c>
    </row>
    <row r="28" spans="1:26" s="10" customFormat="1" ht="32.549999999999997" customHeight="1" thickBot="1" x14ac:dyDescent="0.35">
      <c r="B28" s="11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109"/>
      <c r="V28" s="110"/>
      <c r="W28" s="111"/>
      <c r="X28" s="111"/>
      <c r="Y28" s="104"/>
      <c r="Z28" s="104"/>
    </row>
    <row r="29" spans="1:26" s="2" customFormat="1" x14ac:dyDescent="0.25">
      <c r="A29" s="2">
        <v>1</v>
      </c>
      <c r="B29" s="1">
        <v>0</v>
      </c>
      <c r="C29" s="1">
        <v>1</v>
      </c>
      <c r="D29">
        <v>535</v>
      </c>
      <c r="E29" s="51">
        <v>1</v>
      </c>
      <c r="F29" s="3">
        <f>E29/D29</f>
        <v>1.869158878504673E-3</v>
      </c>
      <c r="G29" s="2">
        <v>0.3</v>
      </c>
      <c r="H29" s="18">
        <f>C29*F29/(1+(1-G29)*C29*F29)</f>
        <v>1.8667164457718873E-3</v>
      </c>
      <c r="I29" s="18">
        <f>1-H29</f>
        <v>0.99813328355422815</v>
      </c>
      <c r="J29" s="19">
        <v>100000</v>
      </c>
      <c r="K29" s="20">
        <f>J29*H29</f>
        <v>186.67164457718874</v>
      </c>
      <c r="L29" s="20">
        <f>C29*(J30+G29*K29)</f>
        <v>99869.329848795969</v>
      </c>
      <c r="M29" s="5">
        <f t="shared" ref="M29:M45" si="16">L29+M30</f>
        <v>7839709.4965563286</v>
      </c>
      <c r="N29" s="32">
        <f>M29/J29</f>
        <v>78.397094965563284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99869.329848795969</v>
      </c>
      <c r="T29" s="35">
        <f t="shared" ref="T29:T47" si="19">N29</f>
        <v>78.397094965563284</v>
      </c>
      <c r="U29" s="42">
        <v>0.95864674002964168</v>
      </c>
      <c r="V29" s="43">
        <f>1-U29</f>
        <v>4.1353259970358325E-2</v>
      </c>
      <c r="W29" s="29">
        <f>S29*U29</f>
        <v>95739.407488493249</v>
      </c>
      <c r="X29" s="29">
        <f t="shared" ref="X29:X45" si="20">X30+W29</f>
        <v>6950491.4740685811</v>
      </c>
      <c r="Y29" s="40">
        <f>X29/R29</f>
        <v>69.504914740685805</v>
      </c>
      <c r="Z29" s="36">
        <f>T29-Y29</f>
        <v>8.8921802248774782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2530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99813.328355422811</v>
      </c>
      <c r="K30" s="5">
        <f t="shared" ref="K30:K47" si="24">J30*H30</f>
        <v>0</v>
      </c>
      <c r="L30" s="5">
        <f t="shared" ref="L30:L46" si="25">C30*(J31+G30*K30)</f>
        <v>399253.31342169124</v>
      </c>
      <c r="M30" s="5">
        <f t="shared" si="16"/>
        <v>7739840.1667075325</v>
      </c>
      <c r="N30" s="33">
        <f t="shared" ref="N30:N47" si="26">M30/J30</f>
        <v>77.543152745562466</v>
      </c>
      <c r="O30" s="4"/>
      <c r="Q30" s="27" t="s">
        <v>36</v>
      </c>
      <c r="R30" s="29">
        <f t="shared" si="17"/>
        <v>99813.328355422811</v>
      </c>
      <c r="S30" s="29">
        <f t="shared" si="18"/>
        <v>399253.31342169124</v>
      </c>
      <c r="T30" s="35">
        <f t="shared" si="19"/>
        <v>77.543152745562466</v>
      </c>
      <c r="U30" s="42">
        <v>0.95864674002964168</v>
      </c>
      <c r="V30" s="43">
        <f>1-U30</f>
        <v>4.1353259970358325E-2</v>
      </c>
      <c r="W30" s="29">
        <f t="shared" ref="W30:W47" si="27">S30*U30</f>
        <v>382742.88735773711</v>
      </c>
      <c r="X30" s="29">
        <f t="shared" si="20"/>
        <v>6854752.0665800879</v>
      </c>
      <c r="Y30" s="35">
        <f t="shared" ref="Y30:Y47" si="28">X30/R30</f>
        <v>68.675718759434318</v>
      </c>
      <c r="Z30" s="36">
        <f t="shared" ref="Z30:Z47" si="29">T30-Y30</f>
        <v>8.8674339861281481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3824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99813.328355422811</v>
      </c>
      <c r="K31" s="5">
        <f t="shared" si="24"/>
        <v>0</v>
      </c>
      <c r="L31" s="5">
        <f t="shared" si="25"/>
        <v>499066.64177711407</v>
      </c>
      <c r="M31" s="5">
        <f t="shared" si="16"/>
        <v>7340586.8532858416</v>
      </c>
      <c r="N31" s="33">
        <f t="shared" si="26"/>
        <v>73.543152745562466</v>
      </c>
      <c r="O31" s="4"/>
      <c r="Q31" s="27" t="s">
        <v>38</v>
      </c>
      <c r="R31" s="29">
        <f t="shared" si="17"/>
        <v>99813.328355422811</v>
      </c>
      <c r="S31" s="29">
        <f t="shared" si="18"/>
        <v>499066.64177711407</v>
      </c>
      <c r="T31" s="35">
        <f t="shared" si="19"/>
        <v>73.543152745562466</v>
      </c>
      <c r="U31" s="42">
        <v>0.95864674002964168</v>
      </c>
      <c r="V31" s="43">
        <f>1-U31</f>
        <v>4.1353259970358325E-2</v>
      </c>
      <c r="W31" s="29">
        <f t="shared" si="27"/>
        <v>478428.6091971714</v>
      </c>
      <c r="X31" s="29">
        <f t="shared" si="20"/>
        <v>6472009.1792223509</v>
      </c>
      <c r="Y31" s="35">
        <f t="shared" si="28"/>
        <v>64.841131799315761</v>
      </c>
      <c r="Z31" s="36">
        <f t="shared" si="29"/>
        <v>8.7020209462467051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4130</v>
      </c>
      <c r="E32" s="51">
        <v>1</v>
      </c>
      <c r="F32" s="3">
        <f t="shared" si="21"/>
        <v>2.4213075060532688E-4</v>
      </c>
      <c r="G32" s="2">
        <v>0.5</v>
      </c>
      <c r="H32" s="3">
        <f t="shared" si="22"/>
        <v>1.2099213551119176E-3</v>
      </c>
      <c r="I32" s="3">
        <f t="shared" si="23"/>
        <v>0.99879007864488811</v>
      </c>
      <c r="J32" s="5">
        <f t="shared" si="30"/>
        <v>99813.328355422811</v>
      </c>
      <c r="K32" s="5">
        <f t="shared" si="24"/>
        <v>120.76627750202395</v>
      </c>
      <c r="L32" s="5">
        <f t="shared" si="25"/>
        <v>498764.72608335904</v>
      </c>
      <c r="M32" s="5">
        <f t="shared" si="16"/>
        <v>6841520.2115087276</v>
      </c>
      <c r="N32" s="33">
        <f t="shared" si="26"/>
        <v>68.543152745562466</v>
      </c>
      <c r="O32" s="4"/>
      <c r="Q32" s="27" t="s">
        <v>40</v>
      </c>
      <c r="R32" s="29">
        <f t="shared" si="17"/>
        <v>99813.328355422811</v>
      </c>
      <c r="S32" s="29">
        <f t="shared" si="18"/>
        <v>498764.72608335904</v>
      </c>
      <c r="T32" s="35">
        <f t="shared" si="19"/>
        <v>68.543152745562466</v>
      </c>
      <c r="U32" s="42">
        <v>0.95864674002964168</v>
      </c>
      <c r="V32" s="43">
        <f>1-U32</f>
        <v>4.1353259970358325E-2</v>
      </c>
      <c r="W32" s="29">
        <f t="shared" si="27"/>
        <v>478139.17870158935</v>
      </c>
      <c r="X32" s="29">
        <f t="shared" si="20"/>
        <v>5993580.5700251795</v>
      </c>
      <c r="Y32" s="35">
        <f t="shared" si="28"/>
        <v>60.047898099167547</v>
      </c>
      <c r="Z32" s="36">
        <f t="shared" si="29"/>
        <v>8.495254646394919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4033</v>
      </c>
      <c r="E33" s="51">
        <v>4</v>
      </c>
      <c r="F33" s="3">
        <f t="shared" si="21"/>
        <v>9.9181750557897352E-4</v>
      </c>
      <c r="G33" s="2">
        <v>0.5</v>
      </c>
      <c r="H33" s="3">
        <f t="shared" si="22"/>
        <v>4.9468216670789022E-3</v>
      </c>
      <c r="I33" s="3">
        <f t="shared" si="23"/>
        <v>0.99505317833292106</v>
      </c>
      <c r="J33" s="5">
        <f t="shared" si="30"/>
        <v>99692.562077920797</v>
      </c>
      <c r="K33" s="5">
        <f t="shared" si="24"/>
        <v>493.1613261336671</v>
      </c>
      <c r="L33" s="5">
        <f t="shared" si="25"/>
        <v>497229.90707426978</v>
      </c>
      <c r="M33" s="5">
        <f t="shared" si="16"/>
        <v>6342755.4854253689</v>
      </c>
      <c r="N33" s="33">
        <f t="shared" si="26"/>
        <v>63.623156564757579</v>
      </c>
      <c r="O33" s="4"/>
      <c r="Q33" s="27" t="s">
        <v>42</v>
      </c>
      <c r="R33" s="29">
        <f t="shared" si="17"/>
        <v>99692.562077920797</v>
      </c>
      <c r="S33" s="29">
        <f t="shared" si="18"/>
        <v>497229.90707426978</v>
      </c>
      <c r="T33" s="35">
        <f t="shared" si="19"/>
        <v>63.623156564757579</v>
      </c>
      <c r="U33" s="42">
        <v>0.95864674002964168</v>
      </c>
      <c r="V33" s="43">
        <f>1-U33</f>
        <v>4.1353259970358325E-2</v>
      </c>
      <c r="W33" s="29">
        <f t="shared" si="27"/>
        <v>476667.82946199039</v>
      </c>
      <c r="X33" s="29">
        <f t="shared" si="20"/>
        <v>5515441.3913235907</v>
      </c>
      <c r="Y33" s="35">
        <f t="shared" si="28"/>
        <v>55.324502413857729</v>
      </c>
      <c r="Z33" s="36">
        <f t="shared" si="29"/>
        <v>8.2986541508998499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4443</v>
      </c>
      <c r="E34" s="51">
        <v>3</v>
      </c>
      <c r="F34" s="3">
        <f t="shared" si="21"/>
        <v>6.7521944632005406E-4</v>
      </c>
      <c r="G34" s="2">
        <v>0.5</v>
      </c>
      <c r="H34" s="3">
        <f t="shared" si="22"/>
        <v>3.370407819346141E-3</v>
      </c>
      <c r="I34" s="3">
        <f t="shared" si="23"/>
        <v>0.99662959218065383</v>
      </c>
      <c r="J34" s="5">
        <f t="shared" si="30"/>
        <v>99199.400751787121</v>
      </c>
      <c r="K34" s="5">
        <f t="shared" si="24"/>
        <v>334.3424359682748</v>
      </c>
      <c r="L34" s="5">
        <f t="shared" si="25"/>
        <v>495161.14766901487</v>
      </c>
      <c r="M34" s="5">
        <f t="shared" si="16"/>
        <v>5845525.578351099</v>
      </c>
      <c r="N34" s="33">
        <f t="shared" si="26"/>
        <v>58.927025103483693</v>
      </c>
      <c r="O34" s="4"/>
      <c r="Q34" s="27" t="s">
        <v>44</v>
      </c>
      <c r="R34" s="29">
        <f t="shared" si="17"/>
        <v>99199.400751787121</v>
      </c>
      <c r="S34" s="29">
        <f t="shared" si="18"/>
        <v>495161.14766901487</v>
      </c>
      <c r="T34" s="35">
        <f t="shared" si="19"/>
        <v>58.927025103483693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479900.38867852086</v>
      </c>
      <c r="X34" s="29">
        <f t="shared" si="20"/>
        <v>5038773.5618615998</v>
      </c>
      <c r="Y34" s="35">
        <f t="shared" si="28"/>
        <v>50.794395164436757</v>
      </c>
      <c r="Z34" s="36">
        <f t="shared" si="29"/>
        <v>8.1326299390469359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4771</v>
      </c>
      <c r="E35" s="51">
        <v>4</v>
      </c>
      <c r="F35" s="3">
        <f t="shared" si="21"/>
        <v>8.383986585621463E-4</v>
      </c>
      <c r="G35" s="2">
        <v>0.5</v>
      </c>
      <c r="H35" s="3">
        <f t="shared" si="22"/>
        <v>4.1832252666806104E-3</v>
      </c>
      <c r="I35" s="3">
        <f t="shared" si="23"/>
        <v>0.99581677473331942</v>
      </c>
      <c r="J35" s="5">
        <f t="shared" si="30"/>
        <v>98865.058315818838</v>
      </c>
      <c r="K35" s="5">
        <f t="shared" si="24"/>
        <v>413.57480993858536</v>
      </c>
      <c r="L35" s="5">
        <f t="shared" si="25"/>
        <v>493291.35455424775</v>
      </c>
      <c r="M35" s="5">
        <f t="shared" si="16"/>
        <v>5350364.4306820845</v>
      </c>
      <c r="N35" s="33">
        <f t="shared" si="26"/>
        <v>54.117850349014596</v>
      </c>
      <c r="O35" s="4"/>
      <c r="Q35" s="27" t="s">
        <v>46</v>
      </c>
      <c r="R35" s="29">
        <f t="shared" si="17"/>
        <v>98865.058315818838</v>
      </c>
      <c r="S35" s="29">
        <f t="shared" si="18"/>
        <v>493291.35455424775</v>
      </c>
      <c r="T35" s="35">
        <f t="shared" si="19"/>
        <v>54.117850349014596</v>
      </c>
      <c r="U35" s="42">
        <v>0.96192878092594225</v>
      </c>
      <c r="V35" s="43">
        <f t="shared" si="31"/>
        <v>3.8071219074057749E-2</v>
      </c>
      <c r="W35" s="29">
        <f t="shared" si="27"/>
        <v>474511.15132767428</v>
      </c>
      <c r="X35" s="29">
        <f t="shared" si="20"/>
        <v>4558873.1731830789</v>
      </c>
      <c r="Y35" s="35">
        <f t="shared" si="28"/>
        <v>46.112076914171396</v>
      </c>
      <c r="Z35" s="36">
        <f t="shared" si="29"/>
        <v>8.0057734348431993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4509</v>
      </c>
      <c r="E36" s="51">
        <v>3</v>
      </c>
      <c r="F36" s="3">
        <f t="shared" si="21"/>
        <v>6.6533599467731206E-4</v>
      </c>
      <c r="G36" s="2">
        <v>0.5</v>
      </c>
      <c r="H36" s="3">
        <f t="shared" si="22"/>
        <v>3.3211557622052478E-3</v>
      </c>
      <c r="I36" s="3">
        <f t="shared" si="23"/>
        <v>0.99667884423779474</v>
      </c>
      <c r="J36" s="5">
        <f t="shared" si="30"/>
        <v>98451.483505880256</v>
      </c>
      <c r="K36" s="5">
        <f t="shared" si="24"/>
        <v>326.97271174320912</v>
      </c>
      <c r="L36" s="5">
        <f t="shared" si="25"/>
        <v>491439.9857500433</v>
      </c>
      <c r="M36" s="5">
        <f t="shared" si="16"/>
        <v>4857073.0761278365</v>
      </c>
      <c r="N36" s="33">
        <f t="shared" si="26"/>
        <v>49.334686519352815</v>
      </c>
      <c r="O36" s="4"/>
      <c r="Q36" s="27" t="s">
        <v>48</v>
      </c>
      <c r="R36" s="29">
        <f t="shared" si="17"/>
        <v>98451.483505880256</v>
      </c>
      <c r="S36" s="29">
        <f t="shared" si="18"/>
        <v>491439.9857500433</v>
      </c>
      <c r="T36" s="35">
        <f t="shared" si="19"/>
        <v>49.334686519352815</v>
      </c>
      <c r="U36" s="42">
        <v>0.95558309086652893</v>
      </c>
      <c r="V36" s="43">
        <f t="shared" si="31"/>
        <v>4.4416909133471072E-2</v>
      </c>
      <c r="W36" s="29">
        <f t="shared" si="27"/>
        <v>469611.74055842933</v>
      </c>
      <c r="X36" s="29">
        <f t="shared" si="20"/>
        <v>4084362.0218554046</v>
      </c>
      <c r="Y36" s="35">
        <f t="shared" si="28"/>
        <v>41.486038365399097</v>
      </c>
      <c r="Z36" s="36">
        <f t="shared" si="29"/>
        <v>7.8486481539537181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4848</v>
      </c>
      <c r="E37" s="51">
        <v>10</v>
      </c>
      <c r="F37" s="3">
        <f t="shared" si="21"/>
        <v>2.0627062706270625E-3</v>
      </c>
      <c r="G37" s="2">
        <v>0.5</v>
      </c>
      <c r="H37" s="3">
        <f t="shared" si="22"/>
        <v>1.0260619741432383E-2</v>
      </c>
      <c r="I37" s="3">
        <f t="shared" si="23"/>
        <v>0.98973938025856767</v>
      </c>
      <c r="J37" s="5">
        <f t="shared" si="30"/>
        <v>98124.510794137052</v>
      </c>
      <c r="K37" s="5">
        <f t="shared" si="24"/>
        <v>1006.8182925727176</v>
      </c>
      <c r="L37" s="5">
        <f t="shared" si="25"/>
        <v>488105.50823925348</v>
      </c>
      <c r="M37" s="5">
        <f t="shared" si="16"/>
        <v>4365633.0903777927</v>
      </c>
      <c r="N37" s="33">
        <f t="shared" si="26"/>
        <v>44.490750119883806</v>
      </c>
      <c r="O37" s="4"/>
      <c r="Q37" s="27" t="s">
        <v>50</v>
      </c>
      <c r="R37" s="29">
        <f t="shared" si="17"/>
        <v>98124.510794137052</v>
      </c>
      <c r="S37" s="29">
        <f t="shared" si="18"/>
        <v>488105.50823925348</v>
      </c>
      <c r="T37" s="35">
        <f t="shared" si="19"/>
        <v>44.490750119883806</v>
      </c>
      <c r="U37" s="42">
        <v>0.95343645724036619</v>
      </c>
      <c r="V37" s="43">
        <f t="shared" si="31"/>
        <v>4.6563542759633814E-2</v>
      </c>
      <c r="W37" s="29">
        <f t="shared" si="27"/>
        <v>465377.58653514221</v>
      </c>
      <c r="X37" s="29">
        <f t="shared" si="20"/>
        <v>3614750.2812969754</v>
      </c>
      <c r="Y37" s="35">
        <f t="shared" si="28"/>
        <v>36.838403086468759</v>
      </c>
      <c r="Z37" s="36">
        <f t="shared" si="29"/>
        <v>7.6523470334150474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5527</v>
      </c>
      <c r="E38" s="51">
        <v>10</v>
      </c>
      <c r="F38" s="3">
        <f t="shared" si="21"/>
        <v>1.8092998009770218E-3</v>
      </c>
      <c r="G38" s="2">
        <v>0.5</v>
      </c>
      <c r="H38" s="3">
        <f t="shared" si="22"/>
        <v>9.005763688760807E-3</v>
      </c>
      <c r="I38" s="3">
        <f t="shared" si="23"/>
        <v>0.99099423631123917</v>
      </c>
      <c r="J38" s="5">
        <f t="shared" si="30"/>
        <v>97117.692501564336</v>
      </c>
      <c r="K38" s="5">
        <f t="shared" si="24"/>
        <v>874.61898866682577</v>
      </c>
      <c r="L38" s="5">
        <f t="shared" si="25"/>
        <v>483401.91503615462</v>
      </c>
      <c r="M38" s="5">
        <f t="shared" si="16"/>
        <v>3877527.5821385388</v>
      </c>
      <c r="N38" s="33">
        <f t="shared" si="26"/>
        <v>39.92606786941608</v>
      </c>
      <c r="O38" s="4"/>
      <c r="Q38" s="27" t="s">
        <v>52</v>
      </c>
      <c r="R38" s="29">
        <f t="shared" si="17"/>
        <v>97117.692501564336</v>
      </c>
      <c r="S38" s="29">
        <f t="shared" si="18"/>
        <v>483401.91503615462</v>
      </c>
      <c r="T38" s="35">
        <f t="shared" si="19"/>
        <v>39.92606786941608</v>
      </c>
      <c r="U38" s="42">
        <v>0.93748024841036759</v>
      </c>
      <c r="V38" s="43">
        <f t="shared" si="31"/>
        <v>6.2519751589632411E-2</v>
      </c>
      <c r="W38" s="29">
        <f t="shared" si="27"/>
        <v>453179.74739014165</v>
      </c>
      <c r="X38" s="29">
        <f t="shared" si="20"/>
        <v>3149372.6947618332</v>
      </c>
      <c r="Y38" s="35">
        <f t="shared" si="28"/>
        <v>32.428413542785769</v>
      </c>
      <c r="Z38" s="36">
        <f t="shared" si="29"/>
        <v>7.4976543266303111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5484</v>
      </c>
      <c r="E39" s="51">
        <v>22</v>
      </c>
      <c r="F39" s="3">
        <f t="shared" si="21"/>
        <v>4.0116703136396795E-3</v>
      </c>
      <c r="G39" s="2">
        <v>0.5</v>
      </c>
      <c r="H39" s="3">
        <f t="shared" si="22"/>
        <v>1.9859180357465249E-2</v>
      </c>
      <c r="I39" s="3">
        <f t="shared" si="23"/>
        <v>0.98014081964253474</v>
      </c>
      <c r="J39" s="5">
        <f t="shared" si="30"/>
        <v>96243.073512897507</v>
      </c>
      <c r="K39" s="5">
        <f t="shared" si="24"/>
        <v>1911.3085550494181</v>
      </c>
      <c r="L39" s="5">
        <f t="shared" si="25"/>
        <v>476437.096176864</v>
      </c>
      <c r="M39" s="5">
        <f t="shared" si="16"/>
        <v>3394125.6671023844</v>
      </c>
      <c r="N39" s="33">
        <f t="shared" si="26"/>
        <v>35.266181172482391</v>
      </c>
      <c r="O39" s="4"/>
      <c r="Q39" s="27" t="s">
        <v>54</v>
      </c>
      <c r="R39" s="29">
        <f t="shared" si="17"/>
        <v>96243.073512897507</v>
      </c>
      <c r="S39" s="29">
        <f t="shared" si="18"/>
        <v>476437.096176864</v>
      </c>
      <c r="T39" s="35">
        <f t="shared" si="19"/>
        <v>35.266181172482391</v>
      </c>
      <c r="U39" s="42">
        <v>0.91788799906018037</v>
      </c>
      <c r="V39" s="43">
        <f t="shared" si="31"/>
        <v>8.2112000939819629E-2</v>
      </c>
      <c r="W39" s="29">
        <f t="shared" si="27"/>
        <v>437315.89288782439</v>
      </c>
      <c r="X39" s="29">
        <f t="shared" si="20"/>
        <v>2696192.9473716915</v>
      </c>
      <c r="Y39" s="35">
        <f t="shared" si="28"/>
        <v>28.014410273487115</v>
      </c>
      <c r="Z39" s="36">
        <f t="shared" si="29"/>
        <v>7.2517708989952752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5171</v>
      </c>
      <c r="E40" s="51">
        <v>24</v>
      </c>
      <c r="F40" s="3">
        <f t="shared" si="21"/>
        <v>4.641268613421002E-3</v>
      </c>
      <c r="G40" s="2">
        <v>0.5</v>
      </c>
      <c r="H40" s="3">
        <f t="shared" si="22"/>
        <v>2.2940164404511566E-2</v>
      </c>
      <c r="I40" s="3">
        <f t="shared" si="23"/>
        <v>0.97705983559548848</v>
      </c>
      <c r="J40" s="5">
        <f t="shared" si="30"/>
        <v>94331.764957848092</v>
      </c>
      <c r="K40" s="5">
        <f t="shared" si="24"/>
        <v>2163.9861967007782</v>
      </c>
      <c r="L40" s="5">
        <f t="shared" si="25"/>
        <v>466248.85929748853</v>
      </c>
      <c r="M40" s="5">
        <f t="shared" si="16"/>
        <v>2917688.5709255203</v>
      </c>
      <c r="N40" s="33">
        <f t="shared" si="26"/>
        <v>30.930075062512419</v>
      </c>
      <c r="O40" s="4"/>
      <c r="Q40" s="27" t="s">
        <v>56</v>
      </c>
      <c r="R40" s="29">
        <f t="shared" si="17"/>
        <v>94331.764957848092</v>
      </c>
      <c r="S40" s="29">
        <f t="shared" si="18"/>
        <v>466248.85929748853</v>
      </c>
      <c r="T40" s="35">
        <f t="shared" si="19"/>
        <v>30.930075062512419</v>
      </c>
      <c r="U40" s="42">
        <v>0.89571782863194893</v>
      </c>
      <c r="V40" s="43">
        <f t="shared" si="31"/>
        <v>0.10428217136805107</v>
      </c>
      <c r="W40" s="29">
        <f t="shared" si="27"/>
        <v>417627.41585206951</v>
      </c>
      <c r="X40" s="29">
        <f t="shared" si="20"/>
        <v>2258877.0544838673</v>
      </c>
      <c r="Y40" s="35">
        <f t="shared" si="28"/>
        <v>23.94609128211733</v>
      </c>
      <c r="Z40" s="36">
        <f t="shared" si="29"/>
        <v>6.9839837803950893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4171</v>
      </c>
      <c r="E41" s="51">
        <v>28</v>
      </c>
      <c r="F41" s="3">
        <f t="shared" si="21"/>
        <v>6.7130184608007676E-3</v>
      </c>
      <c r="G41" s="2">
        <v>0.5</v>
      </c>
      <c r="H41" s="3">
        <f t="shared" si="22"/>
        <v>3.301108229191229E-2</v>
      </c>
      <c r="I41" s="3">
        <f t="shared" si="23"/>
        <v>0.9669889177080877</v>
      </c>
      <c r="J41" s="5">
        <f t="shared" si="30"/>
        <v>92167.778761147318</v>
      </c>
      <c r="K41" s="5">
        <f t="shared" si="24"/>
        <v>3042.558129347</v>
      </c>
      <c r="L41" s="5">
        <f t="shared" si="25"/>
        <v>453232.49848236906</v>
      </c>
      <c r="M41" s="5">
        <f t="shared" si="16"/>
        <v>2451439.7116280319</v>
      </c>
      <c r="N41" s="33">
        <f t="shared" si="26"/>
        <v>26.597578292311187</v>
      </c>
      <c r="O41" s="4"/>
      <c r="Q41" s="27" t="s">
        <v>58</v>
      </c>
      <c r="R41" s="29">
        <f t="shared" si="17"/>
        <v>92167.778761147318</v>
      </c>
      <c r="S41" s="29">
        <f t="shared" si="18"/>
        <v>453232.49848236906</v>
      </c>
      <c r="T41" s="35">
        <f t="shared" si="19"/>
        <v>26.597578292311187</v>
      </c>
      <c r="U41" s="42">
        <v>0.86473435856680392</v>
      </c>
      <c r="V41" s="43">
        <f t="shared" si="31"/>
        <v>0.13526564143319608</v>
      </c>
      <c r="W41" s="29">
        <f t="shared" si="27"/>
        <v>391925.71385678137</v>
      </c>
      <c r="X41" s="29">
        <f t="shared" si="20"/>
        <v>1841249.6386317976</v>
      </c>
      <c r="Y41" s="35">
        <f t="shared" si="28"/>
        <v>19.977151054094445</v>
      </c>
      <c r="Z41" s="36">
        <f t="shared" si="29"/>
        <v>6.6204272382167417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3222</v>
      </c>
      <c r="E42" s="51">
        <v>36</v>
      </c>
      <c r="F42" s="3">
        <f t="shared" si="21"/>
        <v>1.11731843575419E-2</v>
      </c>
      <c r="G42" s="2">
        <v>0.5</v>
      </c>
      <c r="H42" s="3">
        <f t="shared" si="22"/>
        <v>5.4347826086956527E-2</v>
      </c>
      <c r="I42" s="3">
        <f t="shared" si="23"/>
        <v>0.94565217391304346</v>
      </c>
      <c r="J42" s="5">
        <f t="shared" si="30"/>
        <v>89125.220631800315</v>
      </c>
      <c r="K42" s="5">
        <f t="shared" si="24"/>
        <v>4843.761990858713</v>
      </c>
      <c r="L42" s="5">
        <f t="shared" si="25"/>
        <v>433516.69818185479</v>
      </c>
      <c r="M42" s="5">
        <f t="shared" si="16"/>
        <v>1998207.2131456628</v>
      </c>
      <c r="N42" s="33">
        <f t="shared" si="26"/>
        <v>22.420221784367651</v>
      </c>
      <c r="O42" s="4"/>
      <c r="Q42" s="27" t="s">
        <v>60</v>
      </c>
      <c r="R42" s="29">
        <f t="shared" si="17"/>
        <v>89125.220631800315</v>
      </c>
      <c r="S42" s="29">
        <f t="shared" si="18"/>
        <v>433516.69818185479</v>
      </c>
      <c r="T42" s="35">
        <f t="shared" si="19"/>
        <v>22.420221784367651</v>
      </c>
      <c r="U42" s="42">
        <v>0.81758889711164551</v>
      </c>
      <c r="V42" s="43">
        <f t="shared" si="31"/>
        <v>0.18241110288835449</v>
      </c>
      <c r="W42" s="29">
        <f t="shared" si="27"/>
        <v>354438.43914598477</v>
      </c>
      <c r="X42" s="29">
        <f t="shared" si="20"/>
        <v>1449323.9247750163</v>
      </c>
      <c r="Y42" s="35">
        <f t="shared" si="28"/>
        <v>16.261658759449851</v>
      </c>
      <c r="Z42" s="36">
        <f t="shared" si="29"/>
        <v>6.1585630249178003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2420</v>
      </c>
      <c r="E43" s="51">
        <v>41</v>
      </c>
      <c r="F43" s="3">
        <f t="shared" si="21"/>
        <v>1.6942148760330577E-2</v>
      </c>
      <c r="G43" s="2">
        <v>0.5</v>
      </c>
      <c r="H43" s="3">
        <f t="shared" si="22"/>
        <v>8.126858275520317E-2</v>
      </c>
      <c r="I43" s="3">
        <f t="shared" si="23"/>
        <v>0.91873141724479679</v>
      </c>
      <c r="J43" s="5">
        <f t="shared" si="30"/>
        <v>84281.458640941608</v>
      </c>
      <c r="K43" s="5">
        <f t="shared" si="24"/>
        <v>6849.4346962905965</v>
      </c>
      <c r="L43" s="5">
        <f t="shared" si="25"/>
        <v>404283.70646398154</v>
      </c>
      <c r="M43" s="5">
        <f t="shared" si="16"/>
        <v>1564690.514963808</v>
      </c>
      <c r="N43" s="33">
        <f t="shared" si="26"/>
        <v>18.565062116802576</v>
      </c>
      <c r="O43" s="4"/>
      <c r="Q43" s="27" t="s">
        <v>62</v>
      </c>
      <c r="R43" s="29">
        <f t="shared" si="17"/>
        <v>84281.458640941608</v>
      </c>
      <c r="S43" s="29">
        <f t="shared" si="18"/>
        <v>404283.70646398154</v>
      </c>
      <c r="T43" s="35">
        <f t="shared" si="19"/>
        <v>18.565062116802576</v>
      </c>
      <c r="U43" s="42">
        <v>0.77888026534586052</v>
      </c>
      <c r="V43" s="43">
        <f t="shared" si="31"/>
        <v>0.22111973465413948</v>
      </c>
      <c r="W43" s="29">
        <f t="shared" si="27"/>
        <v>314888.6005656739</v>
      </c>
      <c r="X43" s="29">
        <f t="shared" si="20"/>
        <v>1094885.4856290314</v>
      </c>
      <c r="Y43" s="35">
        <f t="shared" si="28"/>
        <v>12.990822694389941</v>
      </c>
      <c r="Z43" s="36">
        <f t="shared" si="29"/>
        <v>5.574239422412635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1785</v>
      </c>
      <c r="E44" s="51">
        <v>48</v>
      </c>
      <c r="F44" s="3">
        <f t="shared" si="21"/>
        <v>2.689075630252101E-2</v>
      </c>
      <c r="G44" s="2">
        <v>0.5</v>
      </c>
      <c r="H44" s="3">
        <f t="shared" si="22"/>
        <v>0.12598425196850396</v>
      </c>
      <c r="I44" s="3">
        <f t="shared" si="23"/>
        <v>0.87401574803149606</v>
      </c>
      <c r="J44" s="5">
        <f t="shared" si="30"/>
        <v>77432.02394465101</v>
      </c>
      <c r="K44" s="5">
        <f t="shared" si="24"/>
        <v>9755.2156150741448</v>
      </c>
      <c r="L44" s="5">
        <f t="shared" si="25"/>
        <v>362772.08068556973</v>
      </c>
      <c r="M44" s="5">
        <f t="shared" si="16"/>
        <v>1160406.8084998266</v>
      </c>
      <c r="N44" s="33">
        <f t="shared" si="26"/>
        <v>14.986135572657821</v>
      </c>
      <c r="O44" s="4"/>
      <c r="Q44" s="27" t="s">
        <v>64</v>
      </c>
      <c r="R44" s="29">
        <f t="shared" si="17"/>
        <v>77432.02394465101</v>
      </c>
      <c r="S44" s="29">
        <f t="shared" si="18"/>
        <v>362772.08068556973</v>
      </c>
      <c r="T44" s="35">
        <f t="shared" si="19"/>
        <v>14.986135572657821</v>
      </c>
      <c r="U44" s="42">
        <v>0.71980976748499381</v>
      </c>
      <c r="V44" s="43">
        <f t="shared" si="31"/>
        <v>0.28019023251500619</v>
      </c>
      <c r="W44" s="29">
        <f t="shared" si="27"/>
        <v>261126.88704832736</v>
      </c>
      <c r="X44" s="29">
        <f t="shared" si="20"/>
        <v>779996.88506335753</v>
      </c>
      <c r="Y44" s="35">
        <f t="shared" si="28"/>
        <v>10.07331134235759</v>
      </c>
      <c r="Z44" s="36">
        <f t="shared" si="29"/>
        <v>4.912824230300231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1085</v>
      </c>
      <c r="E45" s="51">
        <v>58</v>
      </c>
      <c r="F45" s="3">
        <f t="shared" si="21"/>
        <v>5.3456221198156684E-2</v>
      </c>
      <c r="G45" s="2">
        <v>0.5</v>
      </c>
      <c r="H45" s="3">
        <f t="shared" si="22"/>
        <v>0.23577235772357724</v>
      </c>
      <c r="I45" s="3">
        <f t="shared" si="23"/>
        <v>0.7642276422764227</v>
      </c>
      <c r="J45" s="5">
        <f t="shared" si="30"/>
        <v>67676.808329576874</v>
      </c>
      <c r="K45" s="5">
        <f t="shared" si="24"/>
        <v>15956.32066307097</v>
      </c>
      <c r="L45" s="5">
        <f t="shared" si="25"/>
        <v>298493.2399902069</v>
      </c>
      <c r="M45" s="5">
        <f t="shared" si="16"/>
        <v>797634.72781425691</v>
      </c>
      <c r="N45" s="33">
        <f t="shared" si="26"/>
        <v>11.785938898446334</v>
      </c>
      <c r="O45" s="4"/>
      <c r="Q45" s="27" t="s">
        <v>66</v>
      </c>
      <c r="R45" s="29">
        <f t="shared" si="17"/>
        <v>67676.808329576874</v>
      </c>
      <c r="S45" s="29">
        <f t="shared" si="18"/>
        <v>298493.2399902069</v>
      </c>
      <c r="T45" s="35">
        <f t="shared" si="19"/>
        <v>11.785938898446334</v>
      </c>
      <c r="U45" s="42">
        <v>0.68480776711742686</v>
      </c>
      <c r="V45" s="43">
        <f t="shared" si="31"/>
        <v>0.31519223288257314</v>
      </c>
      <c r="W45" s="29">
        <f t="shared" si="27"/>
        <v>204410.48917733983</v>
      </c>
      <c r="X45" s="29">
        <f t="shared" si="20"/>
        <v>518869.99801503017</v>
      </c>
      <c r="Y45" s="35">
        <f t="shared" si="28"/>
        <v>7.6668804398724548</v>
      </c>
      <c r="Z45" s="36">
        <f t="shared" si="29"/>
        <v>4.1190584585738792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636</v>
      </c>
      <c r="E46" s="51">
        <v>49</v>
      </c>
      <c r="F46" s="3">
        <f t="shared" si="21"/>
        <v>7.7044025157232701E-2</v>
      </c>
      <c r="G46" s="2">
        <v>0.5</v>
      </c>
      <c r="H46" s="3">
        <f t="shared" si="22"/>
        <v>0.32300593276203027</v>
      </c>
      <c r="I46" s="3">
        <f t="shared" si="23"/>
        <v>0.67699406723796973</v>
      </c>
      <c r="J46" s="5">
        <f t="shared" si="30"/>
        <v>51720.487666505898</v>
      </c>
      <c r="K46" s="5">
        <f t="shared" si="24"/>
        <v>16706.02436162682</v>
      </c>
      <c r="L46" s="5">
        <f t="shared" si="25"/>
        <v>216837.37742846244</v>
      </c>
      <c r="M46" s="5">
        <f>L46+M47</f>
        <v>499141.48782405001</v>
      </c>
      <c r="N46" s="33">
        <f t="shared" si="26"/>
        <v>9.6507498352010561</v>
      </c>
      <c r="O46" s="4"/>
      <c r="Q46" s="27" t="s">
        <v>68</v>
      </c>
      <c r="R46" s="29">
        <f t="shared" si="17"/>
        <v>51720.487666505898</v>
      </c>
      <c r="S46" s="29">
        <f t="shared" si="18"/>
        <v>216837.37742846244</v>
      </c>
      <c r="T46" s="35">
        <f t="shared" si="19"/>
        <v>9.6507498352010561</v>
      </c>
      <c r="U46" s="42">
        <v>0.65629805890441617</v>
      </c>
      <c r="V46" s="43">
        <f t="shared" si="31"/>
        <v>0.34370194109558383</v>
      </c>
      <c r="W46" s="29">
        <f t="shared" si="27"/>
        <v>142309.94990422417</v>
      </c>
      <c r="X46" s="29">
        <f>X47+W46</f>
        <v>314459.50883769034</v>
      </c>
      <c r="Y46" s="35">
        <f t="shared" si="28"/>
        <v>6.0799795791819999</v>
      </c>
      <c r="Z46" s="36">
        <f t="shared" si="29"/>
        <v>3.5707702560190562</v>
      </c>
    </row>
    <row r="47" spans="1:26" s="2" customFormat="1" x14ac:dyDescent="0.25">
      <c r="A47" s="12">
        <v>19</v>
      </c>
      <c r="B47" s="13" t="s">
        <v>69</v>
      </c>
      <c r="C47" s="12"/>
      <c r="D47">
        <v>516</v>
      </c>
      <c r="E47" s="51">
        <v>64</v>
      </c>
      <c r="F47" s="17">
        <f t="shared" si="21"/>
        <v>0.12403100775193798</v>
      </c>
      <c r="G47" s="12"/>
      <c r="H47" s="17">
        <v>1</v>
      </c>
      <c r="I47" s="17">
        <f t="shared" si="23"/>
        <v>0</v>
      </c>
      <c r="J47" s="21">
        <f t="shared" si="30"/>
        <v>35014.463304879078</v>
      </c>
      <c r="K47" s="21">
        <f t="shared" si="24"/>
        <v>35014.463304879078</v>
      </c>
      <c r="L47" s="21">
        <f>K47/F47</f>
        <v>282304.11039558757</v>
      </c>
      <c r="M47" s="21">
        <f>L47</f>
        <v>282304.11039558757</v>
      </c>
      <c r="N47" s="34">
        <f t="shared" si="26"/>
        <v>8.0625</v>
      </c>
      <c r="O47" s="4"/>
      <c r="Q47" s="30" t="s">
        <v>69</v>
      </c>
      <c r="R47" s="31">
        <f t="shared" si="17"/>
        <v>35014.463304879078</v>
      </c>
      <c r="S47" s="31">
        <f t="shared" si="18"/>
        <v>282304.11039558757</v>
      </c>
      <c r="T47" s="38">
        <f t="shared" si="19"/>
        <v>8.0625</v>
      </c>
      <c r="U47" s="44">
        <v>0.6098018151143324</v>
      </c>
      <c r="V47" s="45">
        <f t="shared" si="31"/>
        <v>0.3901981848856676</v>
      </c>
      <c r="W47" s="31">
        <f t="shared" si="27"/>
        <v>172149.55893346618</v>
      </c>
      <c r="X47" s="31">
        <f>W47</f>
        <v>172149.55893346618</v>
      </c>
      <c r="Y47" s="38">
        <f t="shared" si="28"/>
        <v>4.9165271343593053</v>
      </c>
      <c r="Z47" s="37">
        <f t="shared" si="29"/>
        <v>3.1459728656406947</v>
      </c>
    </row>
    <row r="48" spans="1:26" s="2" customFormat="1" ht="13.2" x14ac:dyDescent="0.25">
      <c r="B48" s="2" t="s">
        <v>70</v>
      </c>
      <c r="D48" s="25">
        <f>SUM(D29:D47)</f>
        <v>63640</v>
      </c>
      <c r="E48" s="25">
        <f>SUM(E29:E47)</f>
        <v>406</v>
      </c>
    </row>
    <row r="51" spans="1:26" s="2" customFormat="1" ht="18" thickBot="1" x14ac:dyDescent="0.35">
      <c r="B51" s="119" t="s">
        <v>89</v>
      </c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Q51" s="105" t="s">
        <v>92</v>
      </c>
      <c r="R51" s="106"/>
      <c r="S51" s="106"/>
      <c r="T51" s="106"/>
      <c r="U51" s="106"/>
      <c r="V51" s="106"/>
      <c r="W51" s="106"/>
      <c r="X51" s="106"/>
      <c r="Y51" s="106"/>
      <c r="Z51" s="107"/>
    </row>
    <row r="52" spans="1:26" s="9" customFormat="1" ht="14.25" customHeight="1" x14ac:dyDescent="0.35">
      <c r="A52" s="7"/>
      <c r="B52" s="11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108" t="s">
        <v>14</v>
      </c>
      <c r="S52" s="108"/>
      <c r="T52" s="108"/>
      <c r="U52" s="109" t="s">
        <v>15</v>
      </c>
      <c r="V52" s="110" t="s">
        <v>16</v>
      </c>
      <c r="W52" s="111" t="s">
        <v>17</v>
      </c>
      <c r="X52" s="111" t="s">
        <v>18</v>
      </c>
      <c r="Y52" s="104" t="s">
        <v>19</v>
      </c>
      <c r="Z52" s="104" t="s">
        <v>20</v>
      </c>
    </row>
    <row r="53" spans="1:26" s="10" customFormat="1" ht="35.549999999999997" customHeight="1" thickBot="1" x14ac:dyDescent="0.35">
      <c r="B53" s="11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109"/>
      <c r="V53" s="110"/>
      <c r="W53" s="111"/>
      <c r="X53" s="111"/>
      <c r="Y53" s="104"/>
      <c r="Z53" s="104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1072</v>
      </c>
      <c r="E54" s="49">
        <f>E4+E29</f>
        <v>3</v>
      </c>
      <c r="F54" s="3">
        <f>E54/D54</f>
        <v>2.798507462686567E-3</v>
      </c>
      <c r="G54" s="2">
        <v>0.3</v>
      </c>
      <c r="H54" s="18">
        <f>C54*F54/(1+(1-G54)*C54*F54)</f>
        <v>2.7930360301647891E-3</v>
      </c>
      <c r="I54" s="18">
        <f>1-H54</f>
        <v>0.99720696396983521</v>
      </c>
      <c r="J54" s="19">
        <v>100000</v>
      </c>
      <c r="K54" s="20">
        <f>J54*H54</f>
        <v>279.30360301647892</v>
      </c>
      <c r="L54" s="20">
        <f>C54*(J55+G54*K54)</f>
        <v>99804.48747788847</v>
      </c>
      <c r="M54" s="5">
        <f t="shared" ref="M54:M70" si="32">L54+M55</f>
        <v>7471677.7587167909</v>
      </c>
      <c r="N54" s="32">
        <f>M54/J54</f>
        <v>74.716777587167911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99804.48747788847</v>
      </c>
      <c r="T54" s="35">
        <f t="shared" ref="T54:T72" si="35">N54</f>
        <v>74.716777587167911</v>
      </c>
      <c r="U54" s="42">
        <v>0.96170886472285344</v>
      </c>
      <c r="V54" s="43">
        <f>1-U54</f>
        <v>3.829113527714656E-2</v>
      </c>
      <c r="W54" s="29">
        <f>S54*U54</f>
        <v>95982.860346606365</v>
      </c>
      <c r="X54" s="29">
        <f t="shared" ref="X54:X70" si="36">X55+W54</f>
        <v>6645498.4812746588</v>
      </c>
      <c r="Y54" s="40">
        <f>X54/R54</f>
        <v>66.454984812746588</v>
      </c>
      <c r="Z54" s="36">
        <f>T54-Y54</f>
        <v>8.2617927744213233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5204</v>
      </c>
      <c r="E55" s="49">
        <f t="shared" si="37"/>
        <v>2</v>
      </c>
      <c r="F55" s="3">
        <f t="shared" ref="F55:F72" si="38">E55/D55</f>
        <v>3.8431975403535742E-4</v>
      </c>
      <c r="G55" s="2">
        <v>0.4</v>
      </c>
      <c r="H55" s="3">
        <f t="shared" ref="H55:H71" si="39">C55*F55/(1+(1-G55)*C55*F55)</f>
        <v>1.535862386730149E-3</v>
      </c>
      <c r="I55" s="3">
        <f t="shared" ref="I55:I72" si="40">1-H55</f>
        <v>0.9984641376132698</v>
      </c>
      <c r="J55" s="5">
        <f>I54*J54</f>
        <v>99720.69639698352</v>
      </c>
      <c r="K55" s="5">
        <f t="shared" ref="K55:K72" si="41">J55*H55</f>
        <v>153.15726677466367</v>
      </c>
      <c r="L55" s="5">
        <f t="shared" ref="L55:L71" si="42">C55*(J56+G55*K55)</f>
        <v>398515.20814767486</v>
      </c>
      <c r="M55" s="5">
        <f t="shared" si="32"/>
        <v>7371873.2712389026</v>
      </c>
      <c r="N55" s="33">
        <f t="shared" ref="N55:N72" si="43">M55/J55</f>
        <v>73.925208483220104</v>
      </c>
      <c r="O55" s="4"/>
      <c r="Q55" s="27" t="s">
        <v>36</v>
      </c>
      <c r="R55" s="29">
        <f t="shared" si="33"/>
        <v>99720.69639698352</v>
      </c>
      <c r="S55" s="29">
        <f t="shared" si="34"/>
        <v>398515.20814767486</v>
      </c>
      <c r="T55" s="35">
        <f t="shared" si="35"/>
        <v>73.925208483220104</v>
      </c>
      <c r="U55" s="42">
        <v>0.96170886472285344</v>
      </c>
      <c r="V55" s="43">
        <f>1-U55</f>
        <v>3.829113527714656E-2</v>
      </c>
      <c r="W55" s="29">
        <f t="shared" ref="W55:W72" si="44">S55*U55</f>
        <v>383255.60840249201</v>
      </c>
      <c r="X55" s="29">
        <f t="shared" si="36"/>
        <v>6549515.6209280528</v>
      </c>
      <c r="Y55" s="35">
        <f t="shared" ref="Y55:Y72" si="45">X55/R55</f>
        <v>65.678598902425747</v>
      </c>
      <c r="Z55" s="36">
        <f t="shared" ref="Z55:Z72" si="46">T55-Y55</f>
        <v>8.246609580794356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7943</v>
      </c>
      <c r="E56" s="49">
        <f t="shared" si="37"/>
        <v>4</v>
      </c>
      <c r="F56" s="3">
        <f t="shared" si="38"/>
        <v>5.0358806496286041E-4</v>
      </c>
      <c r="G56" s="2">
        <v>0.5</v>
      </c>
      <c r="H56" s="3">
        <f t="shared" si="39"/>
        <v>2.5147742990066645E-3</v>
      </c>
      <c r="I56" s="3">
        <f t="shared" si="40"/>
        <v>0.99748522570099329</v>
      </c>
      <c r="J56" s="5">
        <f t="shared" ref="J56:J72" si="47">I55*J55</f>
        <v>99567.539130208854</v>
      </c>
      <c r="K56" s="5">
        <f t="shared" si="41"/>
        <v>250.3898884199896</v>
      </c>
      <c r="L56" s="5">
        <f t="shared" si="42"/>
        <v>497211.72092999436</v>
      </c>
      <c r="M56" s="5">
        <f t="shared" si="32"/>
        <v>6973358.0630912278</v>
      </c>
      <c r="N56" s="33">
        <f t="shared" si="43"/>
        <v>70.036460918973404</v>
      </c>
      <c r="O56" s="4"/>
      <c r="Q56" s="27" t="s">
        <v>38</v>
      </c>
      <c r="R56" s="29">
        <f t="shared" si="33"/>
        <v>99567.539130208854</v>
      </c>
      <c r="S56" s="29">
        <f t="shared" si="34"/>
        <v>497211.72092999436</v>
      </c>
      <c r="T56" s="35">
        <f t="shared" si="35"/>
        <v>70.036460918973404</v>
      </c>
      <c r="U56" s="42">
        <v>0.96170886472285344</v>
      </c>
      <c r="V56" s="43">
        <f>1-U56</f>
        <v>3.829113527714656E-2</v>
      </c>
      <c r="W56" s="29">
        <f t="shared" si="44"/>
        <v>478172.91966248112</v>
      </c>
      <c r="X56" s="29">
        <f t="shared" si="36"/>
        <v>6166260.0125255613</v>
      </c>
      <c r="Y56" s="35">
        <f t="shared" si="45"/>
        <v>61.930424979788562</v>
      </c>
      <c r="Z56" s="36">
        <f t="shared" si="46"/>
        <v>8.1060359391848422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8456</v>
      </c>
      <c r="E57" s="49">
        <f t="shared" si="37"/>
        <v>4</v>
      </c>
      <c r="F57" s="3">
        <f t="shared" si="38"/>
        <v>4.7303689687795648E-4</v>
      </c>
      <c r="G57" s="2">
        <v>0.5</v>
      </c>
      <c r="H57" s="3">
        <f t="shared" si="39"/>
        <v>2.3623907394283014E-3</v>
      </c>
      <c r="I57" s="3">
        <f t="shared" si="40"/>
        <v>0.99763760926057166</v>
      </c>
      <c r="J57" s="5">
        <f t="shared" si="47"/>
        <v>99317.149241788866</v>
      </c>
      <c r="K57" s="5">
        <f t="shared" si="41"/>
        <v>234.62591363522057</v>
      </c>
      <c r="L57" s="5">
        <f t="shared" si="42"/>
        <v>495999.18142485619</v>
      </c>
      <c r="M57" s="5">
        <f t="shared" si="32"/>
        <v>6476146.3421612335</v>
      </c>
      <c r="N57" s="33">
        <f t="shared" si="43"/>
        <v>65.20672805856492</v>
      </c>
      <c r="O57" s="4"/>
      <c r="Q57" s="27" t="s">
        <v>40</v>
      </c>
      <c r="R57" s="29">
        <f t="shared" si="33"/>
        <v>99317.149241788866</v>
      </c>
      <c r="S57" s="29">
        <f t="shared" si="34"/>
        <v>495999.18142485619</v>
      </c>
      <c r="T57" s="35">
        <f t="shared" si="35"/>
        <v>65.20672805856492</v>
      </c>
      <c r="U57" s="42">
        <v>0.96170886472285344</v>
      </c>
      <c r="V57" s="43">
        <f>1-U57</f>
        <v>3.829113527714656E-2</v>
      </c>
      <c r="W57" s="29">
        <f t="shared" si="44"/>
        <v>477006.80967156304</v>
      </c>
      <c r="X57" s="29">
        <f t="shared" si="36"/>
        <v>5688087.0928630801</v>
      </c>
      <c r="Y57" s="35">
        <f t="shared" si="45"/>
        <v>57.271952893204372</v>
      </c>
      <c r="Z57" s="36">
        <f t="shared" si="46"/>
        <v>7.9347751653605485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8606</v>
      </c>
      <c r="E58" s="49">
        <f t="shared" si="37"/>
        <v>10</v>
      </c>
      <c r="F58" s="3">
        <f t="shared" si="38"/>
        <v>1.1619800139437602E-3</v>
      </c>
      <c r="G58" s="2">
        <v>0.5</v>
      </c>
      <c r="H58" s="3">
        <f t="shared" si="39"/>
        <v>5.7930714865021427E-3</v>
      </c>
      <c r="I58" s="3">
        <f t="shared" si="40"/>
        <v>0.9942069285134979</v>
      </c>
      <c r="J58" s="5">
        <f t="shared" si="47"/>
        <v>99082.523328153635</v>
      </c>
      <c r="K58" s="5">
        <f t="shared" si="41"/>
        <v>573.99214070301025</v>
      </c>
      <c r="L58" s="5">
        <f t="shared" si="42"/>
        <v>493977.6362890107</v>
      </c>
      <c r="M58" s="5">
        <f t="shared" si="32"/>
        <v>5980147.1607363774</v>
      </c>
      <c r="N58" s="33">
        <f t="shared" si="43"/>
        <v>60.355216640280688</v>
      </c>
      <c r="O58" s="4"/>
      <c r="Q58" s="27" t="s">
        <v>42</v>
      </c>
      <c r="R58" s="29">
        <f t="shared" si="33"/>
        <v>99082.523328153635</v>
      </c>
      <c r="S58" s="29">
        <f t="shared" si="34"/>
        <v>493977.6362890107</v>
      </c>
      <c r="T58" s="35">
        <f t="shared" si="35"/>
        <v>60.355216640280688</v>
      </c>
      <c r="U58" s="42">
        <v>0.96170886472285344</v>
      </c>
      <c r="V58" s="43">
        <f>1-U58</f>
        <v>3.829113527714656E-2</v>
      </c>
      <c r="W58" s="29">
        <f t="shared" si="44"/>
        <v>475062.67179398309</v>
      </c>
      <c r="X58" s="29">
        <f t="shared" si="36"/>
        <v>5211080.283191517</v>
      </c>
      <c r="Y58" s="35">
        <f t="shared" si="45"/>
        <v>52.593334406036703</v>
      </c>
      <c r="Z58" s="36">
        <f t="shared" si="46"/>
        <v>7.7618822342439842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8814</v>
      </c>
      <c r="E59" s="49">
        <f t="shared" si="37"/>
        <v>11</v>
      </c>
      <c r="F59" s="3">
        <f t="shared" si="38"/>
        <v>1.2480145223508056E-3</v>
      </c>
      <c r="G59" s="2">
        <v>0.5</v>
      </c>
      <c r="H59" s="3">
        <f t="shared" si="39"/>
        <v>6.2206639144941475E-3</v>
      </c>
      <c r="I59" s="3">
        <f t="shared" si="40"/>
        <v>0.99377933608550584</v>
      </c>
      <c r="J59" s="5">
        <f t="shared" si="47"/>
        <v>98508.53118745063</v>
      </c>
      <c r="K59" s="5">
        <f t="shared" si="41"/>
        <v>612.78846522759545</v>
      </c>
      <c r="L59" s="5">
        <f t="shared" si="42"/>
        <v>491010.68477418413</v>
      </c>
      <c r="M59" s="5">
        <f t="shared" si="32"/>
        <v>5486169.5244473666</v>
      </c>
      <c r="N59" s="33">
        <f t="shared" si="43"/>
        <v>55.692328961923153</v>
      </c>
      <c r="O59" s="4"/>
      <c r="Q59" s="27" t="s">
        <v>44</v>
      </c>
      <c r="R59" s="29">
        <f t="shared" si="33"/>
        <v>98508.53118745063</v>
      </c>
      <c r="S59" s="29">
        <f t="shared" si="34"/>
        <v>491010.68477418413</v>
      </c>
      <c r="T59" s="35">
        <f t="shared" si="35"/>
        <v>55.692328961923153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472888.30977035145</v>
      </c>
      <c r="X59" s="29">
        <f t="shared" si="36"/>
        <v>4736017.6113975337</v>
      </c>
      <c r="Y59" s="35">
        <f t="shared" si="45"/>
        <v>48.077233050865679</v>
      </c>
      <c r="Z59" s="36">
        <f t="shared" si="46"/>
        <v>7.6150959110574732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9776</v>
      </c>
      <c r="E60" s="49">
        <f t="shared" si="37"/>
        <v>14</v>
      </c>
      <c r="F60" s="3">
        <f t="shared" si="38"/>
        <v>1.4320785597381341E-3</v>
      </c>
      <c r="G60" s="2">
        <v>0.5</v>
      </c>
      <c r="H60" s="3">
        <f t="shared" si="39"/>
        <v>7.1348486392824378E-3</v>
      </c>
      <c r="I60" s="3">
        <f t="shared" si="40"/>
        <v>0.99286515136071751</v>
      </c>
      <c r="J60" s="5">
        <f t="shared" si="47"/>
        <v>97895.742722223033</v>
      </c>
      <c r="K60" s="5">
        <f t="shared" si="41"/>
        <v>698.47130675319659</v>
      </c>
      <c r="L60" s="5">
        <f t="shared" si="42"/>
        <v>487732.53534423216</v>
      </c>
      <c r="M60" s="5">
        <f t="shared" si="32"/>
        <v>4995158.839673182</v>
      </c>
      <c r="N60" s="33">
        <f t="shared" si="43"/>
        <v>51.025291813218402</v>
      </c>
      <c r="O60" s="4"/>
      <c r="Q60" s="27" t="s">
        <v>46</v>
      </c>
      <c r="R60" s="29">
        <f t="shared" si="33"/>
        <v>97895.742722223033</v>
      </c>
      <c r="S60" s="29">
        <f t="shared" si="34"/>
        <v>487732.53534423216</v>
      </c>
      <c r="T60" s="35">
        <f t="shared" si="35"/>
        <v>51.025291813218402</v>
      </c>
      <c r="U60" s="42">
        <v>0.95736753435116873</v>
      </c>
      <c r="V60" s="43">
        <f t="shared" si="48"/>
        <v>4.2632465648831275E-2</v>
      </c>
      <c r="W60" s="29">
        <f t="shared" si="44"/>
        <v>466939.29478535178</v>
      </c>
      <c r="X60" s="29">
        <f t="shared" si="36"/>
        <v>4263129.3016271824</v>
      </c>
      <c r="Y60" s="35">
        <f t="shared" si="45"/>
        <v>43.5476475593399</v>
      </c>
      <c r="Z60" s="36">
        <f t="shared" si="46"/>
        <v>7.477644253878502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9142</v>
      </c>
      <c r="E61" s="49">
        <f t="shared" si="37"/>
        <v>15</v>
      </c>
      <c r="F61" s="3">
        <f t="shared" si="38"/>
        <v>1.6407788230146576E-3</v>
      </c>
      <c r="G61" s="2">
        <v>0.5</v>
      </c>
      <c r="H61" s="3">
        <f t="shared" si="39"/>
        <v>8.1703796503077488E-3</v>
      </c>
      <c r="I61" s="3">
        <f t="shared" si="40"/>
        <v>0.99182962034969224</v>
      </c>
      <c r="J61" s="5">
        <f t="shared" si="47"/>
        <v>97197.271415469833</v>
      </c>
      <c r="K61" s="5">
        <f t="shared" si="41"/>
        <v>794.13860843839382</v>
      </c>
      <c r="L61" s="5">
        <f t="shared" si="42"/>
        <v>484001.01055625314</v>
      </c>
      <c r="M61" s="5">
        <f t="shared" si="32"/>
        <v>4507426.3043289501</v>
      </c>
      <c r="N61" s="33">
        <f t="shared" si="43"/>
        <v>46.374000408529497</v>
      </c>
      <c r="O61" s="4"/>
      <c r="Q61" s="27" t="s">
        <v>48</v>
      </c>
      <c r="R61" s="29">
        <f t="shared" si="33"/>
        <v>97197.271415469833</v>
      </c>
      <c r="S61" s="29">
        <f t="shared" si="34"/>
        <v>484001.01055625314</v>
      </c>
      <c r="T61" s="35">
        <f t="shared" si="35"/>
        <v>46.374000408529497</v>
      </c>
      <c r="U61" s="42">
        <v>0.95681081085376496</v>
      </c>
      <c r="V61" s="43">
        <f t="shared" si="48"/>
        <v>4.3189189146235041E-2</v>
      </c>
      <c r="W61" s="29">
        <f t="shared" si="44"/>
        <v>463097.39936437021</v>
      </c>
      <c r="X61" s="29">
        <f t="shared" si="36"/>
        <v>3796190.0068418304</v>
      </c>
      <c r="Y61" s="35">
        <f t="shared" si="45"/>
        <v>39.056549135160516</v>
      </c>
      <c r="Z61" s="36">
        <f t="shared" si="46"/>
        <v>7.3174512733689809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9767</v>
      </c>
      <c r="E62" s="49">
        <f t="shared" si="37"/>
        <v>32</v>
      </c>
      <c r="F62" s="3">
        <f t="shared" si="38"/>
        <v>3.2763386915122352E-3</v>
      </c>
      <c r="G62" s="2">
        <v>0.5</v>
      </c>
      <c r="H62" s="3">
        <f t="shared" si="39"/>
        <v>1.6248603635625063E-2</v>
      </c>
      <c r="I62" s="3">
        <f t="shared" si="40"/>
        <v>0.98375139636437492</v>
      </c>
      <c r="J62" s="5">
        <f t="shared" si="47"/>
        <v>96403.132807031434</v>
      </c>
      <c r="K62" s="5">
        <f t="shared" si="41"/>
        <v>1566.4162942139767</v>
      </c>
      <c r="L62" s="5">
        <f t="shared" si="42"/>
        <v>478099.62329962221</v>
      </c>
      <c r="M62" s="5">
        <f t="shared" si="32"/>
        <v>4023425.2937726965</v>
      </c>
      <c r="N62" s="33">
        <f t="shared" si="43"/>
        <v>41.735420588730456</v>
      </c>
      <c r="O62" s="4"/>
      <c r="Q62" s="27" t="s">
        <v>50</v>
      </c>
      <c r="R62" s="29">
        <f t="shared" si="33"/>
        <v>96403.132807031434</v>
      </c>
      <c r="S62" s="29">
        <f t="shared" si="34"/>
        <v>478099.62329962221</v>
      </c>
      <c r="T62" s="35">
        <f t="shared" si="35"/>
        <v>41.735420588730456</v>
      </c>
      <c r="U62" s="42">
        <v>0.94800928093814252</v>
      </c>
      <c r="V62" s="43">
        <f t="shared" si="48"/>
        <v>5.1990719061857482E-2</v>
      </c>
      <c r="W62" s="29">
        <f t="shared" si="44"/>
        <v>453242.88010107167</v>
      </c>
      <c r="X62" s="29">
        <f t="shared" si="36"/>
        <v>3333092.6074774601</v>
      </c>
      <c r="Y62" s="35">
        <f t="shared" si="45"/>
        <v>34.574525852279685</v>
      </c>
      <c r="Z62" s="36">
        <f t="shared" si="46"/>
        <v>7.1608947364507713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11050</v>
      </c>
      <c r="E63" s="49">
        <f t="shared" si="37"/>
        <v>48</v>
      </c>
      <c r="F63" s="3">
        <f t="shared" si="38"/>
        <v>4.3438914027149325E-3</v>
      </c>
      <c r="G63" s="2">
        <v>0.5</v>
      </c>
      <c r="H63" s="3">
        <f t="shared" si="39"/>
        <v>2.148612354521039E-2</v>
      </c>
      <c r="I63" s="3">
        <f t="shared" si="40"/>
        <v>0.9785138764547896</v>
      </c>
      <c r="J63" s="5">
        <f t="shared" si="47"/>
        <v>94836.716512817453</v>
      </c>
      <c r="K63" s="5">
        <f t="shared" si="41"/>
        <v>2037.6734076164901</v>
      </c>
      <c r="L63" s="5">
        <f t="shared" si="42"/>
        <v>469089.39904504607</v>
      </c>
      <c r="M63" s="5">
        <f t="shared" si="32"/>
        <v>3545325.6704730745</v>
      </c>
      <c r="N63" s="33">
        <f t="shared" si="43"/>
        <v>37.383471305587783</v>
      </c>
      <c r="O63" s="4"/>
      <c r="Q63" s="27" t="s">
        <v>52</v>
      </c>
      <c r="R63" s="29">
        <f t="shared" si="33"/>
        <v>94836.716512817453</v>
      </c>
      <c r="S63" s="29">
        <f t="shared" si="34"/>
        <v>469089.39904504607</v>
      </c>
      <c r="T63" s="35">
        <f t="shared" si="35"/>
        <v>37.383471305587783</v>
      </c>
      <c r="U63" s="42">
        <v>0.94216194080535964</v>
      </c>
      <c r="V63" s="43">
        <f t="shared" si="48"/>
        <v>5.7838059194640357E-2</v>
      </c>
      <c r="W63" s="29">
        <f t="shared" si="44"/>
        <v>441958.17861550045</v>
      </c>
      <c r="X63" s="29">
        <f t="shared" si="36"/>
        <v>2879849.7273763884</v>
      </c>
      <c r="Y63" s="35">
        <f t="shared" si="45"/>
        <v>30.366400622771124</v>
      </c>
      <c r="Z63" s="36">
        <f t="shared" si="46"/>
        <v>7.0170706828166587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10820</v>
      </c>
      <c r="E64" s="49">
        <f t="shared" si="37"/>
        <v>67</v>
      </c>
      <c r="F64" s="3">
        <f t="shared" si="38"/>
        <v>6.1922365988909423E-3</v>
      </c>
      <c r="G64" s="2">
        <v>0.5</v>
      </c>
      <c r="H64" s="3">
        <f t="shared" si="39"/>
        <v>3.0489192263936288E-2</v>
      </c>
      <c r="I64" s="3">
        <f t="shared" si="40"/>
        <v>0.96951080773606368</v>
      </c>
      <c r="J64" s="5">
        <f t="shared" si="47"/>
        <v>92799.043105200966</v>
      </c>
      <c r="K64" s="5">
        <f t="shared" si="41"/>
        <v>2829.3678671437833</v>
      </c>
      <c r="L64" s="5">
        <f t="shared" si="42"/>
        <v>456921.7958581454</v>
      </c>
      <c r="M64" s="5">
        <f t="shared" si="32"/>
        <v>3076236.2714280286</v>
      </c>
      <c r="N64" s="33">
        <f t="shared" si="43"/>
        <v>33.149439568473518</v>
      </c>
      <c r="O64" s="4"/>
      <c r="Q64" s="27" t="s">
        <v>54</v>
      </c>
      <c r="R64" s="29">
        <f t="shared" si="33"/>
        <v>92799.043105200966</v>
      </c>
      <c r="S64" s="29">
        <f t="shared" si="34"/>
        <v>456921.7958581454</v>
      </c>
      <c r="T64" s="35">
        <f t="shared" si="35"/>
        <v>33.149439568473518</v>
      </c>
      <c r="U64" s="42">
        <v>0.92489605986448908</v>
      </c>
      <c r="V64" s="43">
        <f t="shared" si="48"/>
        <v>7.5103940135510916E-2</v>
      </c>
      <c r="W64" s="29">
        <f t="shared" si="44"/>
        <v>422605.16865540511</v>
      </c>
      <c r="X64" s="29">
        <f t="shared" si="36"/>
        <v>2437891.5487608877</v>
      </c>
      <c r="Y64" s="35">
        <f t="shared" si="45"/>
        <v>26.270653954881727</v>
      </c>
      <c r="Z64" s="36">
        <f t="shared" si="46"/>
        <v>6.8787856135917913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10343</v>
      </c>
      <c r="E65" s="49">
        <f t="shared" si="37"/>
        <v>63</v>
      </c>
      <c r="F65" s="3">
        <f t="shared" si="38"/>
        <v>6.0910760901092525E-3</v>
      </c>
      <c r="G65" s="2">
        <v>0.5</v>
      </c>
      <c r="H65" s="3">
        <f t="shared" si="39"/>
        <v>2.9998571496595405E-2</v>
      </c>
      <c r="I65" s="3">
        <f t="shared" si="40"/>
        <v>0.97000142850340465</v>
      </c>
      <c r="J65" s="5">
        <f t="shared" si="47"/>
        <v>89969.675238057185</v>
      </c>
      <c r="K65" s="5">
        <f t="shared" si="41"/>
        <v>2698.9617351543279</v>
      </c>
      <c r="L65" s="5">
        <f t="shared" si="42"/>
        <v>443100.97185240011</v>
      </c>
      <c r="M65" s="5">
        <f t="shared" si="32"/>
        <v>2619314.4755698834</v>
      </c>
      <c r="N65" s="33">
        <f t="shared" si="43"/>
        <v>29.11330366192</v>
      </c>
      <c r="O65" s="4"/>
      <c r="Q65" s="27" t="s">
        <v>56</v>
      </c>
      <c r="R65" s="29">
        <f t="shared" si="33"/>
        <v>89969.675238057185</v>
      </c>
      <c r="S65" s="29">
        <f t="shared" si="34"/>
        <v>443100.97185240011</v>
      </c>
      <c r="T65" s="35">
        <f t="shared" si="35"/>
        <v>29.11330366192</v>
      </c>
      <c r="U65" s="42">
        <v>0.89970667843387275</v>
      </c>
      <c r="V65" s="43">
        <f t="shared" si="48"/>
        <v>0.10029332156612725</v>
      </c>
      <c r="W65" s="29">
        <f t="shared" si="44"/>
        <v>398660.90359614382</v>
      </c>
      <c r="X65" s="29">
        <f t="shared" si="36"/>
        <v>2015286.3801054824</v>
      </c>
      <c r="Y65" s="35">
        <f t="shared" si="45"/>
        <v>22.399618257741761</v>
      </c>
      <c r="Z65" s="36">
        <f t="shared" si="46"/>
        <v>6.7136854041782392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8165</v>
      </c>
      <c r="E66" s="49">
        <f t="shared" si="37"/>
        <v>77</v>
      </c>
      <c r="F66" s="3">
        <f t="shared" si="38"/>
        <v>9.4304960195958354E-3</v>
      </c>
      <c r="G66" s="2">
        <v>0.5</v>
      </c>
      <c r="H66" s="3">
        <f t="shared" si="39"/>
        <v>4.6066407418486388E-2</v>
      </c>
      <c r="I66" s="3">
        <f t="shared" si="40"/>
        <v>0.95393359258151356</v>
      </c>
      <c r="J66" s="5">
        <f t="shared" si="47"/>
        <v>87270.713502902858</v>
      </c>
      <c r="K66" s="5">
        <f t="shared" si="41"/>
        <v>4020.2482439267246</v>
      </c>
      <c r="L66" s="5">
        <f t="shared" si="42"/>
        <v>426302.94690469746</v>
      </c>
      <c r="M66" s="5">
        <f t="shared" si="32"/>
        <v>2176213.5037174835</v>
      </c>
      <c r="N66" s="33">
        <f t="shared" si="43"/>
        <v>24.936355122673504</v>
      </c>
      <c r="O66" s="4"/>
      <c r="Q66" s="27" t="s">
        <v>58</v>
      </c>
      <c r="R66" s="29">
        <f t="shared" si="33"/>
        <v>87270.713502902858</v>
      </c>
      <c r="S66" s="29">
        <f t="shared" si="34"/>
        <v>426302.94690469746</v>
      </c>
      <c r="T66" s="35">
        <f t="shared" si="35"/>
        <v>24.936355122673504</v>
      </c>
      <c r="U66" s="42">
        <v>0.86438699185239576</v>
      </c>
      <c r="V66" s="43">
        <f t="shared" si="48"/>
        <v>0.13561300814760424</v>
      </c>
      <c r="W66" s="29">
        <f t="shared" si="44"/>
        <v>368490.72189276305</v>
      </c>
      <c r="X66" s="29">
        <f t="shared" si="36"/>
        <v>1616625.4765093387</v>
      </c>
      <c r="Y66" s="35">
        <f t="shared" si="45"/>
        <v>18.524261022061719</v>
      </c>
      <c r="Z66" s="36">
        <f t="shared" si="46"/>
        <v>6.4120941006117853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6260</v>
      </c>
      <c r="E67" s="49">
        <f t="shared" si="37"/>
        <v>90</v>
      </c>
      <c r="F67" s="3">
        <f t="shared" si="38"/>
        <v>1.437699680511182E-2</v>
      </c>
      <c r="G67" s="2">
        <v>0.5</v>
      </c>
      <c r="H67" s="3">
        <f t="shared" si="39"/>
        <v>6.939090208172706E-2</v>
      </c>
      <c r="I67" s="3">
        <f t="shared" si="40"/>
        <v>0.93060909791827295</v>
      </c>
      <c r="J67" s="5">
        <f t="shared" si="47"/>
        <v>83250.465258976124</v>
      </c>
      <c r="K67" s="5">
        <f t="shared" si="41"/>
        <v>5776.8248830438324</v>
      </c>
      <c r="L67" s="5">
        <f t="shared" si="42"/>
        <v>401810.26408727106</v>
      </c>
      <c r="M67" s="5">
        <f t="shared" si="32"/>
        <v>1749910.556812786</v>
      </c>
      <c r="N67" s="33">
        <f t="shared" si="43"/>
        <v>21.01982915493808</v>
      </c>
      <c r="O67" s="4"/>
      <c r="Q67" s="27" t="s">
        <v>60</v>
      </c>
      <c r="R67" s="29">
        <f t="shared" si="33"/>
        <v>83250.465258976124</v>
      </c>
      <c r="S67" s="29">
        <f t="shared" si="34"/>
        <v>401810.26408727106</v>
      </c>
      <c r="T67" s="35">
        <f t="shared" si="35"/>
        <v>21.01982915493808</v>
      </c>
      <c r="U67" s="42">
        <v>0.82345390469096191</v>
      </c>
      <c r="V67" s="43">
        <f t="shared" si="48"/>
        <v>0.17654609530903809</v>
      </c>
      <c r="W67" s="29">
        <f t="shared" si="44"/>
        <v>330872.23090756993</v>
      </c>
      <c r="X67" s="29">
        <f t="shared" si="36"/>
        <v>1248134.7546165755</v>
      </c>
      <c r="Y67" s="35">
        <f t="shared" si="45"/>
        <v>14.992525876388429</v>
      </c>
      <c r="Z67" s="36">
        <f t="shared" si="46"/>
        <v>6.0273032785496508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4537</v>
      </c>
      <c r="E68" s="49">
        <f t="shared" si="37"/>
        <v>99</v>
      </c>
      <c r="F68" s="3">
        <f t="shared" si="38"/>
        <v>2.1820586290500332E-2</v>
      </c>
      <c r="G68" s="2">
        <v>0.5</v>
      </c>
      <c r="H68" s="3">
        <f t="shared" si="39"/>
        <v>0.10345908663392205</v>
      </c>
      <c r="I68" s="3">
        <f t="shared" si="40"/>
        <v>0.896540913366078</v>
      </c>
      <c r="J68" s="5">
        <f t="shared" si="47"/>
        <v>77473.6403759323</v>
      </c>
      <c r="K68" s="5">
        <f t="shared" si="41"/>
        <v>8015.3520714989008</v>
      </c>
      <c r="L68" s="5">
        <f t="shared" si="42"/>
        <v>367329.82170091424</v>
      </c>
      <c r="M68" s="5">
        <f t="shared" si="32"/>
        <v>1348100.2927255151</v>
      </c>
      <c r="N68" s="33">
        <f t="shared" si="43"/>
        <v>17.400760906341912</v>
      </c>
      <c r="O68" s="4"/>
      <c r="Q68" s="27" t="s">
        <v>62</v>
      </c>
      <c r="R68" s="29">
        <f t="shared" si="33"/>
        <v>77473.6403759323</v>
      </c>
      <c r="S68" s="29">
        <f t="shared" si="34"/>
        <v>367329.82170091424</v>
      </c>
      <c r="T68" s="35">
        <f t="shared" si="35"/>
        <v>17.400760906341912</v>
      </c>
      <c r="U68" s="42">
        <v>0.7557222850963411</v>
      </c>
      <c r="V68" s="43">
        <f t="shared" si="48"/>
        <v>0.2442777149036589</v>
      </c>
      <c r="W68" s="29">
        <f t="shared" si="44"/>
        <v>277599.33223984647</v>
      </c>
      <c r="X68" s="29">
        <f t="shared" si="36"/>
        <v>917262.52370900568</v>
      </c>
      <c r="Y68" s="35">
        <f t="shared" si="45"/>
        <v>11.839672426106356</v>
      </c>
      <c r="Z68" s="36">
        <f t="shared" si="46"/>
        <v>5.561088480235556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3325</v>
      </c>
      <c r="E69" s="49">
        <f t="shared" si="37"/>
        <v>99</v>
      </c>
      <c r="F69" s="3">
        <f t="shared" si="38"/>
        <v>2.9774436090225564E-2</v>
      </c>
      <c r="G69" s="2">
        <v>0.5</v>
      </c>
      <c r="H69" s="3">
        <f t="shared" si="39"/>
        <v>0.13855843247025892</v>
      </c>
      <c r="I69" s="3">
        <f t="shared" si="40"/>
        <v>0.8614415675297411</v>
      </c>
      <c r="J69" s="5">
        <f t="shared" si="47"/>
        <v>69458.288304433401</v>
      </c>
      <c r="K69" s="5">
        <f t="shared" si="41"/>
        <v>9624.0315495296109</v>
      </c>
      <c r="L69" s="5">
        <f t="shared" si="42"/>
        <v>323231.36264834297</v>
      </c>
      <c r="M69" s="5">
        <f t="shared" si="32"/>
        <v>980770.47102460079</v>
      </c>
      <c r="N69" s="33">
        <f t="shared" si="43"/>
        <v>14.120279882595378</v>
      </c>
      <c r="O69" s="4"/>
      <c r="Q69" s="27" t="s">
        <v>64</v>
      </c>
      <c r="R69" s="29">
        <f t="shared" si="33"/>
        <v>69458.288304433401</v>
      </c>
      <c r="S69" s="29">
        <f t="shared" si="34"/>
        <v>323231.36264834297</v>
      </c>
      <c r="T69" s="35">
        <f t="shared" si="35"/>
        <v>14.120279882595378</v>
      </c>
      <c r="U69" s="42">
        <v>0.69850988448397933</v>
      </c>
      <c r="V69" s="43">
        <f t="shared" si="48"/>
        <v>0.30149011551602067</v>
      </c>
      <c r="W69" s="29">
        <f t="shared" si="44"/>
        <v>225780.30178509327</v>
      </c>
      <c r="X69" s="29">
        <f t="shared" si="36"/>
        <v>639663.19146915921</v>
      </c>
      <c r="Y69" s="35">
        <f t="shared" si="45"/>
        <v>9.2093140658107835</v>
      </c>
      <c r="Z69" s="36">
        <f t="shared" si="46"/>
        <v>4.9109658167845947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1880</v>
      </c>
      <c r="E70" s="49">
        <f t="shared" si="37"/>
        <v>114</v>
      </c>
      <c r="F70" s="3">
        <f t="shared" si="38"/>
        <v>6.0638297872340423E-2</v>
      </c>
      <c r="G70" s="2">
        <v>0.5</v>
      </c>
      <c r="H70" s="3">
        <f t="shared" si="39"/>
        <v>0.26327944572748263</v>
      </c>
      <c r="I70" s="3">
        <f t="shared" si="40"/>
        <v>0.73672055427251737</v>
      </c>
      <c r="J70" s="5">
        <f t="shared" si="47"/>
        <v>59834.256754903792</v>
      </c>
      <c r="K70" s="5">
        <f t="shared" si="41"/>
        <v>15753.129953946955</v>
      </c>
      <c r="L70" s="5">
        <f t="shared" si="42"/>
        <v>259788.45888965158</v>
      </c>
      <c r="M70" s="5">
        <f t="shared" si="32"/>
        <v>657539.10837625782</v>
      </c>
      <c r="N70" s="33">
        <f t="shared" si="43"/>
        <v>10.989341959568478</v>
      </c>
      <c r="O70" s="4"/>
      <c r="Q70" s="27" t="s">
        <v>66</v>
      </c>
      <c r="R70" s="29">
        <f t="shared" si="33"/>
        <v>59834.256754903792</v>
      </c>
      <c r="S70" s="29">
        <f t="shared" si="34"/>
        <v>259788.45888965158</v>
      </c>
      <c r="T70" s="35">
        <f t="shared" si="35"/>
        <v>10.989341959568478</v>
      </c>
      <c r="U70" s="42">
        <v>0.67065690345363116</v>
      </c>
      <c r="V70" s="43">
        <f t="shared" si="48"/>
        <v>0.32934309654636884</v>
      </c>
      <c r="W70" s="29">
        <f t="shared" si="44"/>
        <v>174228.92339192468</v>
      </c>
      <c r="X70" s="29">
        <f t="shared" si="36"/>
        <v>413882.88968406594</v>
      </c>
      <c r="Y70" s="35">
        <f t="shared" si="45"/>
        <v>6.9171560261780245</v>
      </c>
      <c r="Z70" s="36">
        <f t="shared" si="46"/>
        <v>4.0721859333904531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1064</v>
      </c>
      <c r="E71" s="49">
        <f t="shared" si="49"/>
        <v>100</v>
      </c>
      <c r="F71" s="3">
        <f t="shared" si="38"/>
        <v>9.3984962406015032E-2</v>
      </c>
      <c r="G71" s="2">
        <v>0.5</v>
      </c>
      <c r="H71" s="3">
        <f t="shared" si="39"/>
        <v>0.38051750380517507</v>
      </c>
      <c r="I71" s="3">
        <f t="shared" si="40"/>
        <v>0.61948249619482487</v>
      </c>
      <c r="J71" s="5">
        <f t="shared" si="47"/>
        <v>44081.126800956838</v>
      </c>
      <c r="K71" s="5">
        <f t="shared" si="41"/>
        <v>16773.640335219498</v>
      </c>
      <c r="L71" s="5">
        <f t="shared" si="42"/>
        <v>178471.53316673543</v>
      </c>
      <c r="M71" s="5">
        <f>L71+M72</f>
        <v>397750.64948660624</v>
      </c>
      <c r="N71" s="33">
        <f t="shared" si="43"/>
        <v>9.0231506849315064</v>
      </c>
      <c r="O71" s="4"/>
      <c r="Q71" s="27" t="s">
        <v>68</v>
      </c>
      <c r="R71" s="29">
        <f t="shared" si="33"/>
        <v>44081.126800956838</v>
      </c>
      <c r="S71" s="29">
        <f t="shared" si="34"/>
        <v>178471.53316673543</v>
      </c>
      <c r="T71" s="35">
        <f t="shared" si="35"/>
        <v>9.0231506849315064</v>
      </c>
      <c r="U71" s="42">
        <v>0.63527807449444496</v>
      </c>
      <c r="V71" s="43">
        <f t="shared" si="48"/>
        <v>0.36472192550555504</v>
      </c>
      <c r="W71" s="29">
        <f t="shared" si="44"/>
        <v>113379.05194223515</v>
      </c>
      <c r="X71" s="29">
        <f>X72+W71</f>
        <v>239653.9662921413</v>
      </c>
      <c r="Y71" s="35">
        <f t="shared" si="45"/>
        <v>5.4366569932359194</v>
      </c>
      <c r="Z71" s="36">
        <f t="shared" si="46"/>
        <v>3.586493691695587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803</v>
      </c>
      <c r="E72" s="50">
        <f t="shared" si="49"/>
        <v>100</v>
      </c>
      <c r="F72" s="17">
        <f t="shared" si="38"/>
        <v>0.12453300124533001</v>
      </c>
      <c r="G72" s="12"/>
      <c r="H72" s="17">
        <v>1</v>
      </c>
      <c r="I72" s="17">
        <f t="shared" si="40"/>
        <v>0</v>
      </c>
      <c r="J72" s="21">
        <f t="shared" si="47"/>
        <v>27307.486465737336</v>
      </c>
      <c r="K72" s="21">
        <f t="shared" si="41"/>
        <v>27307.486465737336</v>
      </c>
      <c r="L72" s="21">
        <f>K72/F72</f>
        <v>219279.11631987081</v>
      </c>
      <c r="M72" s="21">
        <f>L72</f>
        <v>219279.11631987081</v>
      </c>
      <c r="N72" s="34">
        <f t="shared" si="43"/>
        <v>8.0299999999999994</v>
      </c>
      <c r="O72" s="4"/>
      <c r="Q72" s="30" t="s">
        <v>69</v>
      </c>
      <c r="R72" s="31">
        <f t="shared" si="33"/>
        <v>27307.486465737336</v>
      </c>
      <c r="S72" s="31">
        <f t="shared" si="34"/>
        <v>219279.11631987081</v>
      </c>
      <c r="T72" s="38">
        <f t="shared" si="35"/>
        <v>8.0299999999999994</v>
      </c>
      <c r="U72" s="44">
        <v>0.57586384179742911</v>
      </c>
      <c r="V72" s="45">
        <f t="shared" si="48"/>
        <v>0.42413615820257089</v>
      </c>
      <c r="W72" s="31">
        <f t="shared" si="44"/>
        <v>126274.91434990615</v>
      </c>
      <c r="X72" s="31">
        <f>W72</f>
        <v>126274.91434990615</v>
      </c>
      <c r="Y72" s="38">
        <f t="shared" si="45"/>
        <v>4.6241866496333559</v>
      </c>
      <c r="Z72" s="37">
        <f t="shared" si="46"/>
        <v>3.4058133503666435</v>
      </c>
    </row>
    <row r="73" spans="1:26" s="2" customFormat="1" ht="13.2" x14ac:dyDescent="0.25">
      <c r="B73" s="2" t="s">
        <v>70</v>
      </c>
      <c r="D73" s="25">
        <f>SUM(D54:D72)</f>
        <v>127027</v>
      </c>
      <c r="E73" s="25">
        <f>SUM(E54:E72)</f>
        <v>952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71.239700037882074</v>
      </c>
      <c r="F78" s="55">
        <f>$Y$4</f>
        <v>64.800006792266856</v>
      </c>
      <c r="G78" s="55">
        <f>E78-F78</f>
        <v>6.4396932456152172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78.397094965563284</v>
      </c>
      <c r="F79" s="55">
        <f>$Y$29</f>
        <v>69.504914740685805</v>
      </c>
      <c r="G79" s="55">
        <f t="shared" ref="G79:G80" si="50">E79-F79</f>
        <v>8.8921802248774782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74.716777587167911</v>
      </c>
      <c r="F80" s="55">
        <f>$Y$54</f>
        <v>66.454984812746588</v>
      </c>
      <c r="G80" s="55">
        <f t="shared" si="50"/>
        <v>8.2617927744213233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E10B9-FC1A-384B-AB14-E679BF971271}">
  <dimension ref="A1:Z80"/>
  <sheetViews>
    <sheetView topLeftCell="A59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117" t="s">
        <v>87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Q1" s="105" t="s">
        <v>90</v>
      </c>
      <c r="R1" s="106"/>
      <c r="S1" s="106"/>
      <c r="T1" s="106"/>
      <c r="U1" s="106"/>
      <c r="V1" s="106"/>
      <c r="W1" s="106"/>
      <c r="X1" s="106"/>
      <c r="Y1" s="106"/>
      <c r="Z1" s="107"/>
    </row>
    <row r="2" spans="1:26" s="9" customFormat="1" ht="35.549999999999997" customHeight="1" x14ac:dyDescent="0.25">
      <c r="A2" s="7"/>
      <c r="B2" s="11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114" t="s">
        <v>14</v>
      </c>
      <c r="S2" s="114"/>
      <c r="T2" s="114"/>
      <c r="U2" s="109" t="s">
        <v>15</v>
      </c>
      <c r="V2" s="109" t="s">
        <v>16</v>
      </c>
      <c r="W2" s="115" t="s">
        <v>17</v>
      </c>
      <c r="X2" s="115" t="s">
        <v>18</v>
      </c>
      <c r="Y2" s="116" t="s">
        <v>19</v>
      </c>
      <c r="Z2" s="116" t="s">
        <v>20</v>
      </c>
    </row>
    <row r="3" spans="1:26" s="10" customFormat="1" ht="23.25" customHeight="1" thickBot="1" x14ac:dyDescent="0.35">
      <c r="B3" s="11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109"/>
      <c r="V3" s="109"/>
      <c r="W3" s="115"/>
      <c r="X3" s="115"/>
      <c r="Y3" s="116"/>
      <c r="Z3" s="116"/>
    </row>
    <row r="4" spans="1:26" s="2" customFormat="1" x14ac:dyDescent="0.25">
      <c r="A4" s="2">
        <v>1</v>
      </c>
      <c r="B4" s="1">
        <v>0</v>
      </c>
      <c r="C4" s="1">
        <v>1</v>
      </c>
      <c r="D4">
        <v>523</v>
      </c>
      <c r="E4" s="51">
        <v>2</v>
      </c>
      <c r="F4" s="3">
        <f>E4/D4</f>
        <v>3.8240917782026767E-3</v>
      </c>
      <c r="G4" s="2">
        <v>0.3</v>
      </c>
      <c r="H4" s="18">
        <f>C4*F4/(1+(1-G4)*C4*F4)</f>
        <v>3.8138825324180014E-3</v>
      </c>
      <c r="I4" s="18">
        <f>1-H4</f>
        <v>0.99618611746758201</v>
      </c>
      <c r="J4" s="41">
        <v>100000</v>
      </c>
      <c r="K4" s="20">
        <f>J4*H4</f>
        <v>381.38825324180016</v>
      </c>
      <c r="L4" s="20">
        <f>C4*(J5+G4*K4)</f>
        <v>99733.028222730747</v>
      </c>
      <c r="M4" s="5">
        <f t="shared" ref="M4:M20" si="0">L4+M5</f>
        <v>7038779.9949567746</v>
      </c>
      <c r="N4" s="32">
        <f>M4/J4</f>
        <v>70.38779994956775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99733.028222730747</v>
      </c>
      <c r="T4" s="35">
        <f t="shared" ref="T4:T22" si="3">N4</f>
        <v>70.38779994956775</v>
      </c>
      <c r="U4" s="42">
        <v>0.96680194174873568</v>
      </c>
      <c r="V4" s="43">
        <f>1-U4</f>
        <v>3.3198058251264317E-2</v>
      </c>
      <c r="W4" s="29">
        <f>S4*U4</f>
        <v>96422.085342217542</v>
      </c>
      <c r="X4" s="29">
        <f t="shared" ref="X4:X20" si="4">X5+W4</f>
        <v>6407171.2501304075</v>
      </c>
      <c r="Y4" s="40">
        <f>X4/R4</f>
        <v>64.071712501304077</v>
      </c>
      <c r="Z4" s="36">
        <f>T4-Y4</f>
        <v>6.3160874482636729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2540</v>
      </c>
      <c r="E5" s="51">
        <v>2</v>
      </c>
      <c r="F5" s="3">
        <f t="shared" ref="F5:F22" si="5">E5/D5</f>
        <v>7.874015748031496E-4</v>
      </c>
      <c r="G5" s="2">
        <v>0.4</v>
      </c>
      <c r="H5" s="3">
        <f t="shared" ref="H5:H21" si="6">C5*F5/(1+(1-G5)*C5*F5)</f>
        <v>3.1436655139893111E-3</v>
      </c>
      <c r="I5" s="3">
        <f t="shared" ref="I5:I22" si="7">1-H5</f>
        <v>0.99685633448601074</v>
      </c>
      <c r="J5" s="5">
        <f>I4*J4</f>
        <v>99618.611746758208</v>
      </c>
      <c r="K5" s="5">
        <f t="shared" ref="K5:K22" si="8">J5*H5</f>
        <v>313.16759429977429</v>
      </c>
      <c r="L5" s="5">
        <f t="shared" ref="L5:L21" si="9">C5*(J6+G5*K5)</f>
        <v>397722.8447607134</v>
      </c>
      <c r="M5" s="5">
        <f t="shared" si="0"/>
        <v>6939046.9667340443</v>
      </c>
      <c r="N5" s="33">
        <f t="shared" ref="N5:N22" si="10">M5/J5</f>
        <v>69.656129964688603</v>
      </c>
      <c r="O5" s="4"/>
      <c r="Q5" s="27" t="s">
        <v>36</v>
      </c>
      <c r="R5" s="29">
        <f t="shared" si="1"/>
        <v>99618.611746758208</v>
      </c>
      <c r="S5" s="29">
        <f t="shared" si="2"/>
        <v>397722.8447607134</v>
      </c>
      <c r="T5" s="35">
        <f t="shared" si="3"/>
        <v>69.656129964688603</v>
      </c>
      <c r="U5" s="42">
        <v>0.96680194174873568</v>
      </c>
      <c r="V5" s="43">
        <f>1-U5</f>
        <v>3.3198058251264317E-2</v>
      </c>
      <c r="W5" s="29">
        <f t="shared" ref="W5:W22" si="11">S5*U5</f>
        <v>384519.21859248867</v>
      </c>
      <c r="X5" s="29">
        <f t="shared" si="4"/>
        <v>6310749.1647881903</v>
      </c>
      <c r="Y5" s="35">
        <f t="shared" ref="Y5:Y22" si="12">X5/R5</f>
        <v>63.349097664910545</v>
      </c>
      <c r="Z5" s="36">
        <f t="shared" ref="Z5:Z22" si="13">T5-Y5</f>
        <v>6.3070322997780579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3992</v>
      </c>
      <c r="E6" s="51">
        <v>4</v>
      </c>
      <c r="F6" s="3">
        <f t="shared" si="5"/>
        <v>1.002004008016032E-3</v>
      </c>
      <c r="G6" s="2">
        <v>0.5</v>
      </c>
      <c r="H6" s="3">
        <f t="shared" si="6"/>
        <v>4.9975012493753117E-3</v>
      </c>
      <c r="I6" s="3">
        <f t="shared" si="7"/>
        <v>0.99500249875062474</v>
      </c>
      <c r="J6" s="5">
        <f t="shared" ref="J6:J22" si="14">I5*J5</f>
        <v>99305.44415245844</v>
      </c>
      <c r="K6" s="5">
        <f t="shared" si="8"/>
        <v>496.27908122168128</v>
      </c>
      <c r="L6" s="5">
        <f t="shared" si="9"/>
        <v>495286.52305923804</v>
      </c>
      <c r="M6" s="5">
        <f t="shared" si="0"/>
        <v>6541324.1219733311</v>
      </c>
      <c r="N6" s="33">
        <f t="shared" si="10"/>
        <v>65.870750368235392</v>
      </c>
      <c r="O6" s="4"/>
      <c r="Q6" s="27" t="s">
        <v>38</v>
      </c>
      <c r="R6" s="29">
        <f t="shared" si="1"/>
        <v>99305.44415245844</v>
      </c>
      <c r="S6" s="29">
        <f t="shared" si="2"/>
        <v>495286.52305923804</v>
      </c>
      <c r="T6" s="35">
        <f t="shared" si="3"/>
        <v>65.870750368235392</v>
      </c>
      <c r="U6" s="42">
        <v>0.96680194174873568</v>
      </c>
      <c r="V6" s="43">
        <f>1-U6</f>
        <v>3.3198058251264317E-2</v>
      </c>
      <c r="W6" s="29">
        <f t="shared" si="11"/>
        <v>478843.9722156513</v>
      </c>
      <c r="X6" s="29">
        <f t="shared" si="4"/>
        <v>5926229.9461957011</v>
      </c>
      <c r="Y6" s="35">
        <f t="shared" si="12"/>
        <v>59.676788083213957</v>
      </c>
      <c r="Z6" s="36">
        <f t="shared" si="13"/>
        <v>6.1939622850214349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4339</v>
      </c>
      <c r="E7" s="51">
        <v>1</v>
      </c>
      <c r="F7" s="3">
        <f t="shared" si="5"/>
        <v>2.3046784973496196E-4</v>
      </c>
      <c r="G7" s="2">
        <v>0.5</v>
      </c>
      <c r="H7" s="3">
        <f t="shared" si="6"/>
        <v>1.1516756881262235E-3</v>
      </c>
      <c r="I7" s="3">
        <f t="shared" si="7"/>
        <v>0.99884832431187376</v>
      </c>
      <c r="J7" s="5">
        <f t="shared" si="14"/>
        <v>98809.16507123677</v>
      </c>
      <c r="K7" s="5">
        <f t="shared" si="8"/>
        <v>113.79611317659422</v>
      </c>
      <c r="L7" s="5">
        <f t="shared" si="9"/>
        <v>493761.33507324237</v>
      </c>
      <c r="M7" s="5">
        <f t="shared" si="0"/>
        <v>6046037.5989140933</v>
      </c>
      <c r="N7" s="33">
        <f t="shared" si="10"/>
        <v>61.189036407252139</v>
      </c>
      <c r="O7" s="4"/>
      <c r="Q7" s="27" t="s">
        <v>40</v>
      </c>
      <c r="R7" s="29">
        <f t="shared" si="1"/>
        <v>98809.16507123677</v>
      </c>
      <c r="S7" s="29">
        <f t="shared" si="2"/>
        <v>493761.33507324237</v>
      </c>
      <c r="T7" s="35">
        <f t="shared" si="3"/>
        <v>61.189036407252139</v>
      </c>
      <c r="U7" s="42">
        <v>0.96680194174873568</v>
      </c>
      <c r="V7" s="43">
        <f>1-U7</f>
        <v>3.3198058251264317E-2</v>
      </c>
      <c r="W7" s="29">
        <f t="shared" si="11"/>
        <v>477369.41750925884</v>
      </c>
      <c r="X7" s="29">
        <f t="shared" si="4"/>
        <v>5447385.9739800496</v>
      </c>
      <c r="Y7" s="35">
        <f t="shared" si="12"/>
        <v>55.130371459497105</v>
      </c>
      <c r="Z7" s="36">
        <f t="shared" si="13"/>
        <v>6.0586649477550338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4469</v>
      </c>
      <c r="E8" s="51">
        <v>4</v>
      </c>
      <c r="F8" s="3">
        <f t="shared" si="5"/>
        <v>8.9505482210785407E-4</v>
      </c>
      <c r="G8" s="2">
        <v>0.5</v>
      </c>
      <c r="H8" s="3">
        <f t="shared" si="6"/>
        <v>4.4652824291136406E-3</v>
      </c>
      <c r="I8" s="3">
        <f t="shared" si="7"/>
        <v>0.99553471757088641</v>
      </c>
      <c r="J8" s="5">
        <f t="shared" si="14"/>
        <v>98695.368958060179</v>
      </c>
      <c r="K8" s="5">
        <f t="shared" si="8"/>
        <v>440.70269684331396</v>
      </c>
      <c r="L8" s="5">
        <f t="shared" si="9"/>
        <v>492375.08804819261</v>
      </c>
      <c r="M8" s="5">
        <f t="shared" si="0"/>
        <v>5552276.2638408514</v>
      </c>
      <c r="N8" s="33">
        <f t="shared" si="10"/>
        <v>56.256705076002575</v>
      </c>
      <c r="O8" s="4"/>
      <c r="Q8" s="27" t="s">
        <v>42</v>
      </c>
      <c r="R8" s="29">
        <f t="shared" si="1"/>
        <v>98695.368958060179</v>
      </c>
      <c r="S8" s="29">
        <f t="shared" si="2"/>
        <v>492375.08804819261</v>
      </c>
      <c r="T8" s="35">
        <f t="shared" si="3"/>
        <v>56.256705076002575</v>
      </c>
      <c r="U8" s="42">
        <v>0.96680194174873568</v>
      </c>
      <c r="V8" s="43">
        <f>1-U8</f>
        <v>3.3198058251264317E-2</v>
      </c>
      <c r="W8" s="29">
        <f t="shared" si="11"/>
        <v>476029.19119369733</v>
      </c>
      <c r="X8" s="29">
        <f t="shared" si="4"/>
        <v>4970016.5564707909</v>
      </c>
      <c r="Y8" s="35">
        <f t="shared" si="12"/>
        <v>50.357140450863106</v>
      </c>
      <c r="Z8" s="36">
        <f t="shared" si="13"/>
        <v>5.8995646251394689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4351</v>
      </c>
      <c r="E9" s="51">
        <v>8</v>
      </c>
      <c r="F9" s="3">
        <f t="shared" si="5"/>
        <v>1.8386577798207308E-3</v>
      </c>
      <c r="G9" s="2">
        <v>0.5</v>
      </c>
      <c r="H9" s="3">
        <f t="shared" si="6"/>
        <v>9.1512239762068168E-3</v>
      </c>
      <c r="I9" s="3">
        <f t="shared" si="7"/>
        <v>0.99084877602379318</v>
      </c>
      <c r="J9" s="5">
        <f t="shared" si="14"/>
        <v>98254.666261216873</v>
      </c>
      <c r="K9" s="5">
        <f t="shared" si="8"/>
        <v>899.15045766384685</v>
      </c>
      <c r="L9" s="5">
        <f t="shared" si="9"/>
        <v>489025.45516192471</v>
      </c>
      <c r="M9" s="5">
        <f t="shared" si="0"/>
        <v>5059901.1757926587</v>
      </c>
      <c r="N9" s="33">
        <f t="shared" si="10"/>
        <v>51.497820595518171</v>
      </c>
      <c r="O9" s="4"/>
      <c r="Q9" s="27" t="s">
        <v>44</v>
      </c>
      <c r="R9" s="29">
        <f t="shared" si="1"/>
        <v>98254.666261216873</v>
      </c>
      <c r="S9" s="29">
        <f t="shared" si="2"/>
        <v>489025.45516192471</v>
      </c>
      <c r="T9" s="35">
        <f t="shared" si="3"/>
        <v>51.497820595518171</v>
      </c>
      <c r="U9" s="42">
        <v>0.9555940589531835</v>
      </c>
      <c r="V9" s="43">
        <f t="shared" ref="V9:V22" si="15">1-U9</f>
        <v>4.4405941046816499E-2</v>
      </c>
      <c r="W9" s="29">
        <f t="shared" si="11"/>
        <v>467309.81962961168</v>
      </c>
      <c r="X9" s="29">
        <f t="shared" si="4"/>
        <v>4493987.3652770938</v>
      </c>
      <c r="Y9" s="35">
        <f t="shared" si="12"/>
        <v>45.738157140847797</v>
      </c>
      <c r="Z9" s="36">
        <f t="shared" si="13"/>
        <v>5.759663454670374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4869</v>
      </c>
      <c r="E10" s="51">
        <v>16</v>
      </c>
      <c r="F10" s="3">
        <f t="shared" si="5"/>
        <v>3.2860957075374819E-3</v>
      </c>
      <c r="G10" s="2">
        <v>0.5</v>
      </c>
      <c r="H10" s="3">
        <f t="shared" si="6"/>
        <v>1.6296598085149726E-2</v>
      </c>
      <c r="I10" s="3">
        <f t="shared" si="7"/>
        <v>0.98370340191485028</v>
      </c>
      <c r="J10" s="5">
        <f t="shared" si="14"/>
        <v>97355.515803553018</v>
      </c>
      <c r="K10" s="5">
        <f t="shared" si="8"/>
        <v>1586.5637124229461</v>
      </c>
      <c r="L10" s="5">
        <f t="shared" si="9"/>
        <v>482811.16973670776</v>
      </c>
      <c r="M10" s="5">
        <f t="shared" si="0"/>
        <v>4570875.7206307342</v>
      </c>
      <c r="N10" s="33">
        <f t="shared" si="10"/>
        <v>46.950351840916639</v>
      </c>
      <c r="O10" s="4"/>
      <c r="Q10" s="27" t="s">
        <v>46</v>
      </c>
      <c r="R10" s="29">
        <f t="shared" si="1"/>
        <v>97355.515803553018</v>
      </c>
      <c r="S10" s="29">
        <f t="shared" si="2"/>
        <v>482811.16973670776</v>
      </c>
      <c r="T10" s="35">
        <f t="shared" si="3"/>
        <v>46.950351840916639</v>
      </c>
      <c r="U10" s="42">
        <v>0.96363095511775332</v>
      </c>
      <c r="V10" s="43">
        <f t="shared" si="15"/>
        <v>3.6369044882246682E-2</v>
      </c>
      <c r="W10" s="29">
        <f t="shared" si="11"/>
        <v>465251.78863490344</v>
      </c>
      <c r="X10" s="29">
        <f t="shared" si="4"/>
        <v>4026677.5456474824</v>
      </c>
      <c r="Y10" s="35">
        <f t="shared" si="12"/>
        <v>41.360548628519801</v>
      </c>
      <c r="Z10" s="36">
        <f t="shared" si="13"/>
        <v>5.5898032123968378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4753</v>
      </c>
      <c r="E11" s="51">
        <v>21</v>
      </c>
      <c r="F11" s="3">
        <f t="shared" si="5"/>
        <v>4.418262150220913E-3</v>
      </c>
      <c r="G11" s="2">
        <v>0.5</v>
      </c>
      <c r="H11" s="3">
        <f t="shared" si="6"/>
        <v>2.1849963583394028E-2</v>
      </c>
      <c r="I11" s="3">
        <f t="shared" si="7"/>
        <v>0.97815003641660603</v>
      </c>
      <c r="J11" s="5">
        <f t="shared" si="14"/>
        <v>95768.952091130079</v>
      </c>
      <c r="K11" s="5">
        <f t="shared" si="8"/>
        <v>2092.5481156109995</v>
      </c>
      <c r="L11" s="5">
        <f t="shared" si="9"/>
        <v>473613.39016662294</v>
      </c>
      <c r="M11" s="5">
        <f t="shared" si="0"/>
        <v>4088064.5508940262</v>
      </c>
      <c r="N11" s="33">
        <f t="shared" si="10"/>
        <v>42.686742014301046</v>
      </c>
      <c r="O11" s="4"/>
      <c r="Q11" s="27" t="s">
        <v>48</v>
      </c>
      <c r="R11" s="29">
        <f t="shared" si="1"/>
        <v>95768.952091130079</v>
      </c>
      <c r="S11" s="29">
        <f t="shared" si="2"/>
        <v>473613.39016662294</v>
      </c>
      <c r="T11" s="35">
        <f t="shared" si="3"/>
        <v>42.686742014301046</v>
      </c>
      <c r="U11" s="42">
        <v>0.96005435016735896</v>
      </c>
      <c r="V11" s="43">
        <f t="shared" si="15"/>
        <v>3.9945649832641039E-2</v>
      </c>
      <c r="W11" s="29">
        <f t="shared" si="11"/>
        <v>454694.59552697703</v>
      </c>
      <c r="X11" s="29">
        <f t="shared" si="4"/>
        <v>3561425.7570125791</v>
      </c>
      <c r="Y11" s="35">
        <f t="shared" si="12"/>
        <v>37.187686397817764</v>
      </c>
      <c r="Z11" s="36">
        <f t="shared" si="13"/>
        <v>5.4990556164832824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4708</v>
      </c>
      <c r="E12" s="51">
        <v>23</v>
      </c>
      <c r="F12" s="3">
        <f t="shared" si="5"/>
        <v>4.8853016142735772E-3</v>
      </c>
      <c r="G12" s="2">
        <v>0.5</v>
      </c>
      <c r="H12" s="3">
        <f t="shared" si="6"/>
        <v>2.4131780505718188E-2</v>
      </c>
      <c r="I12" s="3">
        <f t="shared" si="7"/>
        <v>0.97586821949428182</v>
      </c>
      <c r="J12" s="5">
        <f t="shared" si="14"/>
        <v>93676.40397551909</v>
      </c>
      <c r="K12" s="5">
        <f t="shared" si="8"/>
        <v>2260.5784193022132</v>
      </c>
      <c r="L12" s="5">
        <f t="shared" si="9"/>
        <v>462730.57382933993</v>
      </c>
      <c r="M12" s="5">
        <f t="shared" si="0"/>
        <v>3614451.1607274031</v>
      </c>
      <c r="N12" s="33">
        <f t="shared" si="10"/>
        <v>38.584435432342012</v>
      </c>
      <c r="O12" s="4"/>
      <c r="Q12" s="27" t="s">
        <v>50</v>
      </c>
      <c r="R12" s="29">
        <f t="shared" si="1"/>
        <v>93676.40397551909</v>
      </c>
      <c r="S12" s="29">
        <f t="shared" si="2"/>
        <v>462730.57382933993</v>
      </c>
      <c r="T12" s="35">
        <f t="shared" si="3"/>
        <v>38.584435432342012</v>
      </c>
      <c r="U12" s="42">
        <v>0.94127750867207383</v>
      </c>
      <c r="V12" s="43">
        <f t="shared" si="15"/>
        <v>5.8722491327926174E-2</v>
      </c>
      <c r="W12" s="29">
        <f t="shared" si="11"/>
        <v>435557.88172048022</v>
      </c>
      <c r="X12" s="29">
        <f t="shared" si="4"/>
        <v>3106731.1614856021</v>
      </c>
      <c r="Y12" s="35">
        <f t="shared" si="12"/>
        <v>33.164500660139552</v>
      </c>
      <c r="Z12" s="36">
        <f t="shared" si="13"/>
        <v>5.4199347722024598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5356</v>
      </c>
      <c r="E13" s="51">
        <v>41</v>
      </c>
      <c r="F13" s="3">
        <f t="shared" si="5"/>
        <v>7.6549663928304704E-3</v>
      </c>
      <c r="G13" s="2">
        <v>0.5</v>
      </c>
      <c r="H13" s="3">
        <f t="shared" si="6"/>
        <v>3.7556105157094441E-2</v>
      </c>
      <c r="I13" s="3">
        <f t="shared" si="7"/>
        <v>0.9624438948429056</v>
      </c>
      <c r="J13" s="5">
        <f t="shared" si="14"/>
        <v>91415.825556216878</v>
      </c>
      <c r="K13" s="5">
        <f t="shared" si="8"/>
        <v>3433.2223576118827</v>
      </c>
      <c r="L13" s="5">
        <f t="shared" si="9"/>
        <v>448496.07188705466</v>
      </c>
      <c r="M13" s="5">
        <f t="shared" si="0"/>
        <v>3151720.5868980633</v>
      </c>
      <c r="N13" s="33">
        <f t="shared" si="10"/>
        <v>34.476750253268655</v>
      </c>
      <c r="O13" s="4"/>
      <c r="Q13" s="27" t="s">
        <v>52</v>
      </c>
      <c r="R13" s="29">
        <f t="shared" si="1"/>
        <v>91415.825556216878</v>
      </c>
      <c r="S13" s="29">
        <f t="shared" si="2"/>
        <v>448496.07188705466</v>
      </c>
      <c r="T13" s="35">
        <f t="shared" si="3"/>
        <v>34.476750253268655</v>
      </c>
      <c r="U13" s="42">
        <v>0.95386474178345915</v>
      </c>
      <c r="V13" s="43">
        <f t="shared" si="15"/>
        <v>4.6135258216540853E-2</v>
      </c>
      <c r="W13" s="29">
        <f t="shared" si="11"/>
        <v>427804.58980144112</v>
      </c>
      <c r="X13" s="29">
        <f t="shared" si="4"/>
        <v>2671173.2797651221</v>
      </c>
      <c r="Y13" s="35">
        <f t="shared" si="12"/>
        <v>29.220031252930742</v>
      </c>
      <c r="Z13" s="36">
        <f t="shared" si="13"/>
        <v>5.2567190003379132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5403</v>
      </c>
      <c r="E14" s="51">
        <v>45</v>
      </c>
      <c r="F14" s="3">
        <f t="shared" si="5"/>
        <v>8.3287062742920595E-3</v>
      </c>
      <c r="G14" s="2">
        <v>0.5</v>
      </c>
      <c r="H14" s="3">
        <f t="shared" si="6"/>
        <v>4.0794125645906988E-2</v>
      </c>
      <c r="I14" s="3">
        <f t="shared" si="7"/>
        <v>0.95920587435409299</v>
      </c>
      <c r="J14" s="5">
        <f t="shared" si="14"/>
        <v>87982.603198604993</v>
      </c>
      <c r="K14" s="5">
        <f t="shared" si="8"/>
        <v>3589.1733695378703</v>
      </c>
      <c r="L14" s="5">
        <f t="shared" si="9"/>
        <v>430940.08256918023</v>
      </c>
      <c r="M14" s="5">
        <f t="shared" si="0"/>
        <v>2703224.5150110088</v>
      </c>
      <c r="N14" s="33">
        <f t="shared" si="10"/>
        <v>30.724534359468347</v>
      </c>
      <c r="O14" s="4"/>
      <c r="Q14" s="27" t="s">
        <v>54</v>
      </c>
      <c r="R14" s="29">
        <f t="shared" si="1"/>
        <v>87982.603198604993</v>
      </c>
      <c r="S14" s="29">
        <f t="shared" si="2"/>
        <v>430940.08256918023</v>
      </c>
      <c r="T14" s="35">
        <f t="shared" si="3"/>
        <v>30.724534359468347</v>
      </c>
      <c r="U14" s="42">
        <v>0.94210046609890041</v>
      </c>
      <c r="V14" s="43">
        <f t="shared" si="15"/>
        <v>5.7899533901099587E-2</v>
      </c>
      <c r="W14" s="29">
        <f t="shared" si="11"/>
        <v>405988.85264912335</v>
      </c>
      <c r="X14" s="29">
        <f t="shared" si="4"/>
        <v>2243368.6899636812</v>
      </c>
      <c r="Y14" s="35">
        <f t="shared" si="12"/>
        <v>25.49786671917035</v>
      </c>
      <c r="Z14" s="36">
        <f t="shared" si="13"/>
        <v>5.2266676402979968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5212</v>
      </c>
      <c r="E15" s="51">
        <v>56</v>
      </c>
      <c r="F15" s="3">
        <f t="shared" si="5"/>
        <v>1.0744435917114352E-2</v>
      </c>
      <c r="G15" s="2">
        <v>0.5</v>
      </c>
      <c r="H15" s="3">
        <f t="shared" si="6"/>
        <v>5.2316890881913304E-2</v>
      </c>
      <c r="I15" s="3">
        <f t="shared" si="7"/>
        <v>0.94768310911808673</v>
      </c>
      <c r="J15" s="5">
        <f t="shared" si="14"/>
        <v>84393.429829067114</v>
      </c>
      <c r="K15" s="5">
        <f t="shared" si="8"/>
        <v>4415.2018595177115</v>
      </c>
      <c r="L15" s="5">
        <f t="shared" si="9"/>
        <v>410929.14449654135</v>
      </c>
      <c r="M15" s="5">
        <f t="shared" si="0"/>
        <v>2272284.4324418288</v>
      </c>
      <c r="N15" s="33">
        <f t="shared" si="10"/>
        <v>26.924897317767261</v>
      </c>
      <c r="O15" s="4"/>
      <c r="Q15" s="27" t="s">
        <v>56</v>
      </c>
      <c r="R15" s="29">
        <f t="shared" si="1"/>
        <v>84393.429829067114</v>
      </c>
      <c r="S15" s="29">
        <f t="shared" si="2"/>
        <v>410929.14449654135</v>
      </c>
      <c r="T15" s="35">
        <f t="shared" si="3"/>
        <v>26.924897317767261</v>
      </c>
      <c r="U15" s="42">
        <v>0.91645683631107144</v>
      </c>
      <c r="V15" s="43">
        <f t="shared" si="15"/>
        <v>8.3543163688928557E-2</v>
      </c>
      <c r="W15" s="29">
        <f t="shared" si="11"/>
        <v>376598.82371331542</v>
      </c>
      <c r="X15" s="29">
        <f t="shared" si="4"/>
        <v>1837379.837314558</v>
      </c>
      <c r="Y15" s="35">
        <f t="shared" si="12"/>
        <v>21.771598109426765</v>
      </c>
      <c r="Z15" s="36">
        <f t="shared" si="13"/>
        <v>5.1532992083404956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4160</v>
      </c>
      <c r="E16" s="51">
        <v>47</v>
      </c>
      <c r="F16" s="3">
        <f t="shared" si="5"/>
        <v>1.1298076923076923E-2</v>
      </c>
      <c r="G16" s="2">
        <v>0.5</v>
      </c>
      <c r="H16" s="3">
        <f t="shared" si="6"/>
        <v>5.4938632378725892E-2</v>
      </c>
      <c r="I16" s="3">
        <f t="shared" si="7"/>
        <v>0.94506136762127413</v>
      </c>
      <c r="J16" s="5">
        <f t="shared" si="14"/>
        <v>79978.227969549407</v>
      </c>
      <c r="K16" s="5">
        <f t="shared" si="8"/>
        <v>4393.8944647210083</v>
      </c>
      <c r="L16" s="5">
        <f t="shared" si="9"/>
        <v>388906.4036859445</v>
      </c>
      <c r="M16" s="5">
        <f t="shared" si="0"/>
        <v>1861355.2879452873</v>
      </c>
      <c r="N16" s="33">
        <f t="shared" si="10"/>
        <v>23.27327492994684</v>
      </c>
      <c r="O16" s="4"/>
      <c r="Q16" s="27" t="s">
        <v>58</v>
      </c>
      <c r="R16" s="29">
        <f t="shared" si="1"/>
        <v>79978.227969549407</v>
      </c>
      <c r="S16" s="29">
        <f t="shared" si="2"/>
        <v>388906.4036859445</v>
      </c>
      <c r="T16" s="35">
        <f t="shared" si="3"/>
        <v>23.27327492994684</v>
      </c>
      <c r="U16" s="42">
        <v>0.8859396016463057</v>
      </c>
      <c r="V16" s="43">
        <f t="shared" si="15"/>
        <v>0.1140603983536943</v>
      </c>
      <c r="W16" s="29">
        <f t="shared" si="11"/>
        <v>344547.58435922302</v>
      </c>
      <c r="X16" s="29">
        <f t="shared" si="4"/>
        <v>1460781.0136012426</v>
      </c>
      <c r="Y16" s="35">
        <f t="shared" si="12"/>
        <v>18.264733424169069</v>
      </c>
      <c r="Z16" s="36">
        <f t="shared" si="13"/>
        <v>5.0085415057777709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3144</v>
      </c>
      <c r="E17" s="51">
        <v>52</v>
      </c>
      <c r="F17" s="3">
        <f t="shared" si="5"/>
        <v>1.653944020356234E-2</v>
      </c>
      <c r="G17" s="2">
        <v>0.5</v>
      </c>
      <c r="H17" s="3">
        <f t="shared" si="6"/>
        <v>7.9413561392791682E-2</v>
      </c>
      <c r="I17" s="3">
        <f t="shared" si="7"/>
        <v>0.92058643860720835</v>
      </c>
      <c r="J17" s="5">
        <f t="shared" si="14"/>
        <v>75584.333504828406</v>
      </c>
      <c r="K17" s="5">
        <f t="shared" si="8"/>
        <v>6002.4211091189318</v>
      </c>
      <c r="L17" s="5">
        <f t="shared" si="9"/>
        <v>362915.61475134466</v>
      </c>
      <c r="M17" s="5">
        <f t="shared" si="0"/>
        <v>1472448.8842593427</v>
      </c>
      <c r="N17" s="33">
        <f t="shared" si="10"/>
        <v>19.480874090995076</v>
      </c>
      <c r="O17" s="4"/>
      <c r="Q17" s="27" t="s">
        <v>60</v>
      </c>
      <c r="R17" s="29">
        <f t="shared" si="1"/>
        <v>75584.333504828406</v>
      </c>
      <c r="S17" s="29">
        <f t="shared" si="2"/>
        <v>362915.61475134466</v>
      </c>
      <c r="T17" s="35">
        <f t="shared" si="3"/>
        <v>19.480874090995076</v>
      </c>
      <c r="U17" s="42">
        <v>0.85631920960893304</v>
      </c>
      <c r="V17" s="43">
        <f t="shared" si="15"/>
        <v>0.14368079039106696</v>
      </c>
      <c r="W17" s="29">
        <f t="shared" si="11"/>
        <v>310771.61237861152</v>
      </c>
      <c r="X17" s="29">
        <f t="shared" si="4"/>
        <v>1116233.4292420195</v>
      </c>
      <c r="Y17" s="35">
        <f t="shared" si="12"/>
        <v>14.768052815742742</v>
      </c>
      <c r="Z17" s="36">
        <f t="shared" si="13"/>
        <v>4.7128212752523346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2285</v>
      </c>
      <c r="E18" s="51">
        <v>69</v>
      </c>
      <c r="F18" s="3">
        <f t="shared" si="5"/>
        <v>3.0196936542669583E-2</v>
      </c>
      <c r="G18" s="2">
        <v>0.5</v>
      </c>
      <c r="H18" s="3">
        <f t="shared" si="6"/>
        <v>0.14038657171922686</v>
      </c>
      <c r="I18" s="3">
        <f t="shared" si="7"/>
        <v>0.85961342828077314</v>
      </c>
      <c r="J18" s="5">
        <f t="shared" si="14"/>
        <v>69581.912395709471</v>
      </c>
      <c r="K18" s="5">
        <f t="shared" si="8"/>
        <v>9768.3661349012273</v>
      </c>
      <c r="L18" s="5">
        <f t="shared" si="9"/>
        <v>323488.6466412943</v>
      </c>
      <c r="M18" s="5">
        <f t="shared" si="0"/>
        <v>1109533.2695079979</v>
      </c>
      <c r="N18" s="33">
        <f t="shared" si="10"/>
        <v>15.945713926316481</v>
      </c>
      <c r="O18" s="4"/>
      <c r="Q18" s="27" t="s">
        <v>62</v>
      </c>
      <c r="R18" s="29">
        <f t="shared" si="1"/>
        <v>69581.912395709471</v>
      </c>
      <c r="S18" s="29">
        <f t="shared" si="2"/>
        <v>323488.6466412943</v>
      </c>
      <c r="T18" s="35">
        <f t="shared" si="3"/>
        <v>15.945713926316481</v>
      </c>
      <c r="U18" s="42">
        <v>0.77613843304153718</v>
      </c>
      <c r="V18" s="43">
        <f t="shared" si="15"/>
        <v>0.22386156695846282</v>
      </c>
      <c r="W18" s="29">
        <f t="shared" si="11"/>
        <v>251071.97131090169</v>
      </c>
      <c r="X18" s="29">
        <f t="shared" si="4"/>
        <v>805461.81686340796</v>
      </c>
      <c r="Y18" s="35">
        <f t="shared" si="12"/>
        <v>11.575735548669313</v>
      </c>
      <c r="Z18" s="36">
        <f t="shared" si="13"/>
        <v>4.3699783776471683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1547</v>
      </c>
      <c r="E19" s="51">
        <v>71</v>
      </c>
      <c r="F19" s="3">
        <f t="shared" si="5"/>
        <v>4.5895281189398833E-2</v>
      </c>
      <c r="G19" s="2">
        <v>0.5</v>
      </c>
      <c r="H19" s="3">
        <f t="shared" si="6"/>
        <v>0.20585677007828354</v>
      </c>
      <c r="I19" s="3">
        <f t="shared" si="7"/>
        <v>0.79414322992171649</v>
      </c>
      <c r="J19" s="5">
        <f t="shared" si="14"/>
        <v>59813.546260808245</v>
      </c>
      <c r="K19" s="5">
        <f t="shared" si="8"/>
        <v>12313.02344017798</v>
      </c>
      <c r="L19" s="5">
        <f t="shared" si="9"/>
        <v>268285.1727035963</v>
      </c>
      <c r="M19" s="5">
        <f t="shared" si="0"/>
        <v>786044.62286670355</v>
      </c>
      <c r="N19" s="33">
        <f t="shared" si="10"/>
        <v>13.141581999490059</v>
      </c>
      <c r="O19" s="4"/>
      <c r="Q19" s="27" t="s">
        <v>64</v>
      </c>
      <c r="R19" s="29">
        <f t="shared" si="1"/>
        <v>59813.546260808245</v>
      </c>
      <c r="S19" s="29">
        <f t="shared" si="2"/>
        <v>268285.1727035963</v>
      </c>
      <c r="T19" s="35">
        <f t="shared" si="3"/>
        <v>13.141581999490059</v>
      </c>
      <c r="U19" s="42">
        <v>0.73716277889453141</v>
      </c>
      <c r="V19" s="43">
        <f t="shared" si="15"/>
        <v>0.26283722110546859</v>
      </c>
      <c r="W19" s="29">
        <f t="shared" si="11"/>
        <v>197769.84344638232</v>
      </c>
      <c r="X19" s="29">
        <f t="shared" si="4"/>
        <v>554389.84555250627</v>
      </c>
      <c r="Y19" s="35">
        <f t="shared" si="12"/>
        <v>9.2686336157894775</v>
      </c>
      <c r="Z19" s="36">
        <f t="shared" si="13"/>
        <v>3.8729483837005816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847</v>
      </c>
      <c r="E20" s="51">
        <v>55</v>
      </c>
      <c r="F20" s="3">
        <f t="shared" si="5"/>
        <v>6.4935064935064929E-2</v>
      </c>
      <c r="G20" s="2">
        <v>0.5</v>
      </c>
      <c r="H20" s="3">
        <f t="shared" si="6"/>
        <v>0.27932960893854747</v>
      </c>
      <c r="I20" s="3">
        <f t="shared" si="7"/>
        <v>0.72067039106145248</v>
      </c>
      <c r="J20" s="5">
        <f t="shared" si="14"/>
        <v>47500.522820630271</v>
      </c>
      <c r="K20" s="5">
        <f t="shared" si="8"/>
        <v>13268.302463863203</v>
      </c>
      <c r="L20" s="5">
        <f t="shared" si="9"/>
        <v>204331.85794349335</v>
      </c>
      <c r="M20" s="5">
        <f t="shared" si="0"/>
        <v>517759.45016310725</v>
      </c>
      <c r="N20" s="33">
        <f t="shared" si="10"/>
        <v>10.900078976356776</v>
      </c>
      <c r="O20" s="4"/>
      <c r="Q20" s="27" t="s">
        <v>66</v>
      </c>
      <c r="R20" s="29">
        <f t="shared" si="1"/>
        <v>47500.522820630271</v>
      </c>
      <c r="S20" s="29">
        <f t="shared" si="2"/>
        <v>204331.85794349335</v>
      </c>
      <c r="T20" s="35">
        <f t="shared" si="3"/>
        <v>10.900078976356776</v>
      </c>
      <c r="U20" s="42">
        <v>0.7271372759570951</v>
      </c>
      <c r="V20" s="43">
        <f t="shared" si="15"/>
        <v>0.2728627240429049</v>
      </c>
      <c r="W20" s="29">
        <f t="shared" si="11"/>
        <v>148577.31057628387</v>
      </c>
      <c r="X20" s="29">
        <f t="shared" si="4"/>
        <v>356620.00210612395</v>
      </c>
      <c r="Y20" s="35">
        <f t="shared" si="12"/>
        <v>7.5077068825700994</v>
      </c>
      <c r="Z20" s="36">
        <f t="shared" si="13"/>
        <v>3.3923720937866761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471</v>
      </c>
      <c r="E21" s="51">
        <v>29</v>
      </c>
      <c r="F21" s="3">
        <f t="shared" si="5"/>
        <v>6.1571125265392782E-2</v>
      </c>
      <c r="G21" s="2">
        <v>0.5</v>
      </c>
      <c r="H21" s="3">
        <f t="shared" si="6"/>
        <v>0.26678932842686287</v>
      </c>
      <c r="I21" s="3">
        <f t="shared" si="7"/>
        <v>0.73321067157313713</v>
      </c>
      <c r="J21" s="5">
        <f t="shared" si="14"/>
        <v>34232.220356767066</v>
      </c>
      <c r="K21" s="5">
        <f t="shared" si="8"/>
        <v>9132.7910795422704</v>
      </c>
      <c r="L21" s="5">
        <f t="shared" si="9"/>
        <v>148329.12408497967</v>
      </c>
      <c r="M21" s="5">
        <f>L21+M22</f>
        <v>313427.5922196139</v>
      </c>
      <c r="N21" s="33">
        <f t="shared" si="10"/>
        <v>9.1559235408361452</v>
      </c>
      <c r="O21" s="4"/>
      <c r="Q21" s="27" t="s">
        <v>68</v>
      </c>
      <c r="R21" s="29">
        <f t="shared" si="1"/>
        <v>34232.220356767066</v>
      </c>
      <c r="S21" s="29">
        <f t="shared" si="2"/>
        <v>148329.12408497967</v>
      </c>
      <c r="T21" s="35">
        <f t="shared" si="3"/>
        <v>9.1559235408361452</v>
      </c>
      <c r="U21" s="42">
        <v>0.68635947845240242</v>
      </c>
      <c r="V21" s="43">
        <f t="shared" si="15"/>
        <v>0.31364052154759758</v>
      </c>
      <c r="W21" s="29">
        <f t="shared" si="11"/>
        <v>101807.10024626832</v>
      </c>
      <c r="X21" s="29">
        <f>X22+W21</f>
        <v>208042.69152984011</v>
      </c>
      <c r="Y21" s="35">
        <f t="shared" si="12"/>
        <v>6.0773940270781761</v>
      </c>
      <c r="Z21" s="36">
        <f t="shared" si="13"/>
        <v>3.0785295137579691</v>
      </c>
    </row>
    <row r="22" spans="1:26" s="2" customFormat="1" x14ac:dyDescent="0.25">
      <c r="A22" s="12">
        <v>19</v>
      </c>
      <c r="B22" s="13" t="s">
        <v>69</v>
      </c>
      <c r="C22" s="12"/>
      <c r="D22">
        <v>296</v>
      </c>
      <c r="E22" s="51">
        <v>45</v>
      </c>
      <c r="F22" s="17">
        <f t="shared" si="5"/>
        <v>0.15202702702702703</v>
      </c>
      <c r="G22" s="12"/>
      <c r="H22" s="17">
        <v>1</v>
      </c>
      <c r="I22" s="17">
        <f t="shared" si="7"/>
        <v>0</v>
      </c>
      <c r="J22" s="21">
        <f t="shared" si="14"/>
        <v>25099.429277224797</v>
      </c>
      <c r="K22" s="21">
        <f t="shared" si="8"/>
        <v>25099.429277224797</v>
      </c>
      <c r="L22" s="21">
        <f>K22/F22</f>
        <v>165098.46813463423</v>
      </c>
      <c r="M22" s="21">
        <f>L22</f>
        <v>165098.46813463423</v>
      </c>
      <c r="N22" s="34">
        <f t="shared" si="10"/>
        <v>6.5777777777777775</v>
      </c>
      <c r="O22" s="4"/>
      <c r="Q22" s="30" t="s">
        <v>69</v>
      </c>
      <c r="R22" s="31">
        <f t="shared" si="1"/>
        <v>25099.429277224797</v>
      </c>
      <c r="S22" s="31">
        <f t="shared" si="2"/>
        <v>165098.46813463423</v>
      </c>
      <c r="T22" s="38">
        <f t="shared" si="3"/>
        <v>6.5777777777777775</v>
      </c>
      <c r="U22" s="44">
        <v>0.64346806172022719</v>
      </c>
      <c r="V22" s="45">
        <f t="shared" si="15"/>
        <v>0.35653193827977281</v>
      </c>
      <c r="W22" s="31">
        <f t="shared" si="11"/>
        <v>106235.59128357178</v>
      </c>
      <c r="X22" s="31">
        <f>W22</f>
        <v>106235.59128357178</v>
      </c>
      <c r="Y22" s="38">
        <f t="shared" si="12"/>
        <v>4.2325899170930503</v>
      </c>
      <c r="Z22" s="37">
        <f t="shared" si="13"/>
        <v>2.3451878606847272</v>
      </c>
    </row>
    <row r="23" spans="1:26" s="2" customFormat="1" ht="13.2" x14ac:dyDescent="0.25">
      <c r="B23" s="2" t="s">
        <v>70</v>
      </c>
      <c r="D23" s="25">
        <f>SUM(D4:D22)</f>
        <v>63265</v>
      </c>
      <c r="E23" s="25">
        <f>SUM(E4:E22)</f>
        <v>591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118" t="s">
        <v>88</v>
      </c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Q26" s="105" t="s">
        <v>91</v>
      </c>
      <c r="R26" s="106"/>
      <c r="S26" s="106"/>
      <c r="T26" s="106"/>
      <c r="U26" s="106"/>
      <c r="V26" s="106"/>
      <c r="W26" s="106"/>
      <c r="X26" s="106"/>
      <c r="Y26" s="106"/>
      <c r="Z26" s="107"/>
    </row>
    <row r="27" spans="1:26" s="9" customFormat="1" ht="14.25" customHeight="1" x14ac:dyDescent="0.35">
      <c r="A27" s="7"/>
      <c r="B27" s="11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108" t="s">
        <v>14</v>
      </c>
      <c r="S27" s="108"/>
      <c r="T27" s="108"/>
      <c r="U27" s="109" t="s">
        <v>15</v>
      </c>
      <c r="V27" s="110" t="s">
        <v>16</v>
      </c>
      <c r="W27" s="111" t="s">
        <v>17</v>
      </c>
      <c r="X27" s="111" t="s">
        <v>18</v>
      </c>
      <c r="Y27" s="104" t="s">
        <v>19</v>
      </c>
      <c r="Z27" s="104" t="s">
        <v>20</v>
      </c>
    </row>
    <row r="28" spans="1:26" s="10" customFormat="1" ht="32.549999999999997" customHeight="1" thickBot="1" x14ac:dyDescent="0.35">
      <c r="B28" s="11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109"/>
      <c r="V28" s="110"/>
      <c r="W28" s="111"/>
      <c r="X28" s="111"/>
      <c r="Y28" s="104"/>
      <c r="Z28" s="104"/>
    </row>
    <row r="29" spans="1:26" s="2" customFormat="1" x14ac:dyDescent="0.25">
      <c r="A29" s="2">
        <v>1</v>
      </c>
      <c r="B29" s="1">
        <v>0</v>
      </c>
      <c r="C29" s="1">
        <v>1</v>
      </c>
      <c r="D29">
        <v>493</v>
      </c>
      <c r="E29" s="51">
        <v>2</v>
      </c>
      <c r="F29" s="3">
        <f>E29/D29</f>
        <v>4.0567951318458417E-3</v>
      </c>
      <c r="G29" s="2">
        <v>0.3</v>
      </c>
      <c r="H29" s="18">
        <f>C29*F29/(1+(1-G29)*C29*F29)</f>
        <v>4.0453074433656954E-3</v>
      </c>
      <c r="I29" s="18">
        <f>1-H29</f>
        <v>0.99595469255663427</v>
      </c>
      <c r="J29" s="19">
        <v>100000</v>
      </c>
      <c r="K29" s="20">
        <f>J29*H29</f>
        <v>404.53074433656957</v>
      </c>
      <c r="L29" s="20">
        <f>C29*(J30+G29*K29)</f>
        <v>99716.828478964395</v>
      </c>
      <c r="M29" s="5">
        <f t="shared" ref="M29:M45" si="16">L29+M30</f>
        <v>7835236.6681065038</v>
      </c>
      <c r="N29" s="32">
        <f>M29/J29</f>
        <v>78.352366681065035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99716.828478964395</v>
      </c>
      <c r="T29" s="35">
        <f t="shared" ref="T29:T47" si="19">N29</f>
        <v>78.352366681065035</v>
      </c>
      <c r="U29" s="42">
        <v>0.95864674002964168</v>
      </c>
      <c r="V29" s="43">
        <f>1-U29</f>
        <v>4.1353259970358325E-2</v>
      </c>
      <c r="W29" s="29">
        <f>S29*U29</f>
        <v>95593.212547454154</v>
      </c>
      <c r="X29" s="29">
        <f t="shared" ref="X29:X45" si="20">X30+W29</f>
        <v>6931938.1528607765</v>
      </c>
      <c r="Y29" s="40">
        <f>X29/R29</f>
        <v>69.319381528607764</v>
      </c>
      <c r="Z29" s="36">
        <f>T29-Y29</f>
        <v>9.0329851524572717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2435</v>
      </c>
      <c r="E30" s="51">
        <v>3</v>
      </c>
      <c r="F30" s="3">
        <f t="shared" ref="F30:F47" si="21">E30/D30</f>
        <v>1.2320328542094457E-3</v>
      </c>
      <c r="G30" s="2">
        <v>0.4</v>
      </c>
      <c r="H30" s="3">
        <f t="shared" ref="H30:H46" si="22">C30*F30/(1+(1-G30)*C30*F30)</f>
        <v>4.9136024895585955E-3</v>
      </c>
      <c r="I30" s="3">
        <f t="shared" ref="I30:I47" si="23">1-H30</f>
        <v>0.99508639751044137</v>
      </c>
      <c r="J30" s="5">
        <f>I29*J29</f>
        <v>99595.469255663425</v>
      </c>
      <c r="K30" s="5">
        <f t="shared" ref="K30:K47" si="24">J30*H30</f>
        <v>489.37254568338437</v>
      </c>
      <c r="L30" s="5">
        <f t="shared" ref="L30:L46" si="25">C30*(J31+G30*K30)</f>
        <v>397207.38291301357</v>
      </c>
      <c r="M30" s="5">
        <f t="shared" si="16"/>
        <v>7735519.8396275397</v>
      </c>
      <c r="N30" s="33">
        <f t="shared" ref="N30:N47" si="26">M30/J30</f>
        <v>77.66939497790122</v>
      </c>
      <c r="O30" s="4"/>
      <c r="Q30" s="27" t="s">
        <v>36</v>
      </c>
      <c r="R30" s="29">
        <f t="shared" si="17"/>
        <v>99595.469255663425</v>
      </c>
      <c r="S30" s="29">
        <f t="shared" si="18"/>
        <v>397207.38291301357</v>
      </c>
      <c r="T30" s="35">
        <f t="shared" si="19"/>
        <v>77.66939497790122</v>
      </c>
      <c r="U30" s="42">
        <v>0.95864674002964168</v>
      </c>
      <c r="V30" s="43">
        <f>1-U30</f>
        <v>4.1353259970358325E-2</v>
      </c>
      <c r="W30" s="29">
        <f t="shared" ref="W30:W47" si="27">S30*U30</f>
        <v>380781.56274526607</v>
      </c>
      <c r="X30" s="29">
        <f t="shared" si="20"/>
        <v>6836344.9403133225</v>
      </c>
      <c r="Y30" s="35">
        <f t="shared" ref="Y30:Y47" si="28">X30/R30</f>
        <v>68.641123852374221</v>
      </c>
      <c r="Z30" s="36">
        <f t="shared" ref="Z30:Z47" si="29">T30-Y30</f>
        <v>9.0282711255269987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3723</v>
      </c>
      <c r="E31" s="51">
        <v>2</v>
      </c>
      <c r="F31" s="3">
        <f t="shared" si="21"/>
        <v>5.3720118184260007E-4</v>
      </c>
      <c r="G31" s="2">
        <v>0.5</v>
      </c>
      <c r="H31" s="3">
        <f t="shared" si="22"/>
        <v>2.6824034334763953E-3</v>
      </c>
      <c r="I31" s="3">
        <f t="shared" si="23"/>
        <v>0.99731759656652363</v>
      </c>
      <c r="J31" s="5">
        <f t="shared" ref="J31:J47" si="30">I30*J30</f>
        <v>99106.096709980033</v>
      </c>
      <c r="K31" s="5">
        <f t="shared" si="24"/>
        <v>265.84253409329415</v>
      </c>
      <c r="L31" s="5">
        <f t="shared" si="25"/>
        <v>494865.87721466698</v>
      </c>
      <c r="M31" s="5">
        <f t="shared" si="16"/>
        <v>7338312.4567145258</v>
      </c>
      <c r="N31" s="33">
        <f t="shared" si="26"/>
        <v>74.045015395864681</v>
      </c>
      <c r="O31" s="4"/>
      <c r="Q31" s="27" t="s">
        <v>38</v>
      </c>
      <c r="R31" s="29">
        <f t="shared" si="17"/>
        <v>99106.096709980033</v>
      </c>
      <c r="S31" s="29">
        <f t="shared" si="18"/>
        <v>494865.87721466698</v>
      </c>
      <c r="T31" s="35">
        <f t="shared" si="19"/>
        <v>74.045015395864681</v>
      </c>
      <c r="U31" s="42">
        <v>0.95864674002964168</v>
      </c>
      <c r="V31" s="43">
        <f>1-U31</f>
        <v>4.1353259970358325E-2</v>
      </c>
      <c r="W31" s="29">
        <f t="shared" si="27"/>
        <v>474401.55994374945</v>
      </c>
      <c r="X31" s="29">
        <f t="shared" si="20"/>
        <v>6455563.3775680568</v>
      </c>
      <c r="Y31" s="35">
        <f t="shared" si="28"/>
        <v>65.137903639362875</v>
      </c>
      <c r="Z31" s="36">
        <f t="shared" si="29"/>
        <v>8.9071117565018056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4096</v>
      </c>
      <c r="E32" s="51">
        <v>1</v>
      </c>
      <c r="F32" s="3">
        <f t="shared" si="21"/>
        <v>2.44140625E-4</v>
      </c>
      <c r="G32" s="2">
        <v>0.5</v>
      </c>
      <c r="H32" s="3">
        <f t="shared" si="22"/>
        <v>1.2199585214102721E-3</v>
      </c>
      <c r="I32" s="3">
        <f t="shared" si="23"/>
        <v>0.99878004147858968</v>
      </c>
      <c r="J32" s="5">
        <f t="shared" si="30"/>
        <v>98840.254175886745</v>
      </c>
      <c r="K32" s="5">
        <f t="shared" si="24"/>
        <v>120.58101034023026</v>
      </c>
      <c r="L32" s="5">
        <f t="shared" si="25"/>
        <v>493899.8183535831</v>
      </c>
      <c r="M32" s="5">
        <f t="shared" si="16"/>
        <v>6843446.5794998584</v>
      </c>
      <c r="N32" s="33">
        <f t="shared" si="26"/>
        <v>69.237444162394709</v>
      </c>
      <c r="O32" s="4"/>
      <c r="Q32" s="27" t="s">
        <v>40</v>
      </c>
      <c r="R32" s="29">
        <f t="shared" si="17"/>
        <v>98840.254175886745</v>
      </c>
      <c r="S32" s="29">
        <f t="shared" si="18"/>
        <v>493899.8183535831</v>
      </c>
      <c r="T32" s="35">
        <f t="shared" si="19"/>
        <v>69.237444162394709</v>
      </c>
      <c r="U32" s="42">
        <v>0.95864674002964168</v>
      </c>
      <c r="V32" s="43">
        <f>1-U32</f>
        <v>4.1353259970358325E-2</v>
      </c>
      <c r="W32" s="29">
        <f t="shared" si="27"/>
        <v>473475.45076589461</v>
      </c>
      <c r="X32" s="29">
        <f t="shared" si="20"/>
        <v>5981161.8176243072</v>
      </c>
      <c r="Y32" s="35">
        <f t="shared" si="28"/>
        <v>60.513420038163794</v>
      </c>
      <c r="Z32" s="36">
        <f t="shared" si="29"/>
        <v>8.7240241242309153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4041</v>
      </c>
      <c r="E33" s="51">
        <v>2</v>
      </c>
      <c r="F33" s="3">
        <f t="shared" si="21"/>
        <v>4.9492699826775548E-4</v>
      </c>
      <c r="G33" s="2">
        <v>0.5</v>
      </c>
      <c r="H33" s="3">
        <f t="shared" si="22"/>
        <v>2.4715768660405336E-3</v>
      </c>
      <c r="I33" s="3">
        <f t="shared" si="23"/>
        <v>0.99752842313395951</v>
      </c>
      <c r="J33" s="5">
        <f t="shared" si="30"/>
        <v>98719.673165546512</v>
      </c>
      <c r="K33" s="5">
        <f t="shared" si="24"/>
        <v>243.9932604190472</v>
      </c>
      <c r="L33" s="5">
        <f t="shared" si="25"/>
        <v>492988.382676685</v>
      </c>
      <c r="M33" s="5">
        <f t="shared" si="16"/>
        <v>6349546.7611462753</v>
      </c>
      <c r="N33" s="33">
        <f t="shared" si="26"/>
        <v>64.318960522676122</v>
      </c>
      <c r="O33" s="4"/>
      <c r="Q33" s="27" t="s">
        <v>42</v>
      </c>
      <c r="R33" s="29">
        <f t="shared" si="17"/>
        <v>98719.673165546512</v>
      </c>
      <c r="S33" s="29">
        <f t="shared" si="18"/>
        <v>492988.382676685</v>
      </c>
      <c r="T33" s="35">
        <f t="shared" si="19"/>
        <v>64.318960522676122</v>
      </c>
      <c r="U33" s="42">
        <v>0.95864674002964168</v>
      </c>
      <c r="V33" s="43">
        <f>1-U33</f>
        <v>4.1353259970358325E-2</v>
      </c>
      <c r="W33" s="29">
        <f t="shared" si="27"/>
        <v>472601.70592548954</v>
      </c>
      <c r="X33" s="29">
        <f t="shared" si="20"/>
        <v>5507686.3668584125</v>
      </c>
      <c r="Y33" s="35">
        <f t="shared" si="28"/>
        <v>55.791173028119516</v>
      </c>
      <c r="Z33" s="36">
        <f t="shared" si="29"/>
        <v>8.5277874945566055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4315</v>
      </c>
      <c r="E34" s="51">
        <v>3</v>
      </c>
      <c r="F34" s="3">
        <f t="shared" si="21"/>
        <v>6.9524913093858636E-4</v>
      </c>
      <c r="G34" s="2">
        <v>0.5</v>
      </c>
      <c r="H34" s="3">
        <f t="shared" si="22"/>
        <v>3.470213996529786E-3</v>
      </c>
      <c r="I34" s="3">
        <f t="shared" si="23"/>
        <v>0.9965297860034702</v>
      </c>
      <c r="J34" s="5">
        <f t="shared" si="30"/>
        <v>98475.679905127472</v>
      </c>
      <c r="K34" s="5">
        <f t="shared" si="24"/>
        <v>341.73168272456036</v>
      </c>
      <c r="L34" s="5">
        <f t="shared" si="25"/>
        <v>491524.07031882589</v>
      </c>
      <c r="M34" s="5">
        <f t="shared" si="16"/>
        <v>5856558.3784695901</v>
      </c>
      <c r="N34" s="33">
        <f t="shared" si="26"/>
        <v>59.472129404050435</v>
      </c>
      <c r="O34" s="4"/>
      <c r="Q34" s="27" t="s">
        <v>44</v>
      </c>
      <c r="R34" s="29">
        <f t="shared" si="17"/>
        <v>98475.679905127472</v>
      </c>
      <c r="S34" s="29">
        <f t="shared" si="18"/>
        <v>491524.07031882589</v>
      </c>
      <c r="T34" s="35">
        <f t="shared" si="19"/>
        <v>59.472129404050435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476375.40526205889</v>
      </c>
      <c r="X34" s="29">
        <f t="shared" si="20"/>
        <v>5035084.6609329227</v>
      </c>
      <c r="Y34" s="35">
        <f t="shared" si="28"/>
        <v>51.130235056856449</v>
      </c>
      <c r="Z34" s="36">
        <f t="shared" si="29"/>
        <v>8.3418943471939855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4657</v>
      </c>
      <c r="E35" s="51">
        <v>4</v>
      </c>
      <c r="F35" s="3">
        <f t="shared" si="21"/>
        <v>8.5892205282370627E-4</v>
      </c>
      <c r="G35" s="2">
        <v>0.5</v>
      </c>
      <c r="H35" s="3">
        <f t="shared" si="22"/>
        <v>4.2854081851296339E-3</v>
      </c>
      <c r="I35" s="3">
        <f t="shared" si="23"/>
        <v>0.99571459181487032</v>
      </c>
      <c r="J35" s="5">
        <f t="shared" si="30"/>
        <v>98133.948222402905</v>
      </c>
      <c r="K35" s="5">
        <f t="shared" si="24"/>
        <v>420.5440249513731</v>
      </c>
      <c r="L35" s="5">
        <f t="shared" si="25"/>
        <v>489618.38104963605</v>
      </c>
      <c r="M35" s="5">
        <f t="shared" si="16"/>
        <v>5365034.3081507646</v>
      </c>
      <c r="N35" s="33">
        <f t="shared" si="26"/>
        <v>54.670523354383761</v>
      </c>
      <c r="O35" s="4"/>
      <c r="Q35" s="27" t="s">
        <v>46</v>
      </c>
      <c r="R35" s="29">
        <f t="shared" si="17"/>
        <v>98133.948222402905</v>
      </c>
      <c r="S35" s="29">
        <f t="shared" si="18"/>
        <v>489618.38104963605</v>
      </c>
      <c r="T35" s="35">
        <f t="shared" si="19"/>
        <v>54.670523354383761</v>
      </c>
      <c r="U35" s="42">
        <v>0.96192878092594225</v>
      </c>
      <c r="V35" s="43">
        <f t="shared" si="31"/>
        <v>3.8071219074057749E-2</v>
      </c>
      <c r="W35" s="29">
        <f t="shared" si="27"/>
        <v>470978.01240200986</v>
      </c>
      <c r="X35" s="29">
        <f t="shared" si="20"/>
        <v>4558709.2556708641</v>
      </c>
      <c r="Y35" s="35">
        <f t="shared" si="28"/>
        <v>46.453947265419011</v>
      </c>
      <c r="Z35" s="36">
        <f t="shared" si="29"/>
        <v>8.2165760889647501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4592</v>
      </c>
      <c r="E36" s="51">
        <v>5</v>
      </c>
      <c r="F36" s="3">
        <f t="shared" si="21"/>
        <v>1.0888501742160278E-3</v>
      </c>
      <c r="G36" s="2">
        <v>0.5</v>
      </c>
      <c r="H36" s="3">
        <f t="shared" si="22"/>
        <v>5.4294711695080898E-3</v>
      </c>
      <c r="I36" s="3">
        <f t="shared" si="23"/>
        <v>0.99457052883049191</v>
      </c>
      <c r="J36" s="5">
        <f t="shared" si="30"/>
        <v>97713.404197451528</v>
      </c>
      <c r="K36" s="5">
        <f t="shared" si="24"/>
        <v>530.53211096455379</v>
      </c>
      <c r="L36" s="5">
        <f t="shared" si="25"/>
        <v>487240.69070984621</v>
      </c>
      <c r="M36" s="5">
        <f t="shared" si="16"/>
        <v>4875415.9271011287</v>
      </c>
      <c r="N36" s="33">
        <f t="shared" si="26"/>
        <v>49.895057562924258</v>
      </c>
      <c r="O36" s="4"/>
      <c r="Q36" s="27" t="s">
        <v>48</v>
      </c>
      <c r="R36" s="29">
        <f t="shared" si="17"/>
        <v>97713.404197451528</v>
      </c>
      <c r="S36" s="29">
        <f t="shared" si="18"/>
        <v>487240.69070984621</v>
      </c>
      <c r="T36" s="35">
        <f t="shared" si="19"/>
        <v>49.895057562924258</v>
      </c>
      <c r="U36" s="42">
        <v>0.95558309086652893</v>
      </c>
      <c r="V36" s="43">
        <f t="shared" si="31"/>
        <v>4.4416909133471072E-2</v>
      </c>
      <c r="W36" s="29">
        <f t="shared" si="27"/>
        <v>465598.96522445726</v>
      </c>
      <c r="X36" s="29">
        <f t="shared" si="20"/>
        <v>4087731.243268854</v>
      </c>
      <c r="Y36" s="35">
        <f t="shared" si="28"/>
        <v>41.833884274553462</v>
      </c>
      <c r="Z36" s="36">
        <f t="shared" si="29"/>
        <v>8.0611732883707958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4747</v>
      </c>
      <c r="E37" s="51">
        <v>5</v>
      </c>
      <c r="F37" s="3">
        <f t="shared" si="21"/>
        <v>1.0532968190436064E-3</v>
      </c>
      <c r="G37" s="2">
        <v>0.5</v>
      </c>
      <c r="H37" s="3">
        <f t="shared" si="22"/>
        <v>5.2526525895577264E-3</v>
      </c>
      <c r="I37" s="3">
        <f t="shared" si="23"/>
        <v>0.99474734741044224</v>
      </c>
      <c r="J37" s="5">
        <f t="shared" si="30"/>
        <v>97182.872086486968</v>
      </c>
      <c r="K37" s="5">
        <f t="shared" si="24"/>
        <v>510.46786472574308</v>
      </c>
      <c r="L37" s="5">
        <f t="shared" si="25"/>
        <v>484638.19077062042</v>
      </c>
      <c r="M37" s="5">
        <f t="shared" si="16"/>
        <v>4388175.2363912826</v>
      </c>
      <c r="N37" s="33">
        <f t="shared" si="26"/>
        <v>45.153792455177367</v>
      </c>
      <c r="O37" s="4"/>
      <c r="Q37" s="27" t="s">
        <v>50</v>
      </c>
      <c r="R37" s="29">
        <f t="shared" si="17"/>
        <v>97182.872086486968</v>
      </c>
      <c r="S37" s="29">
        <f t="shared" si="18"/>
        <v>484638.19077062042</v>
      </c>
      <c r="T37" s="35">
        <f t="shared" si="19"/>
        <v>45.153792455177367</v>
      </c>
      <c r="U37" s="42">
        <v>0.95343645724036619</v>
      </c>
      <c r="V37" s="43">
        <f t="shared" si="31"/>
        <v>4.6563542759633814E-2</v>
      </c>
      <c r="W37" s="29">
        <f t="shared" si="27"/>
        <v>462071.71965172107</v>
      </c>
      <c r="X37" s="29">
        <f t="shared" si="20"/>
        <v>3622132.2780443965</v>
      </c>
      <c r="Y37" s="35">
        <f t="shared" si="28"/>
        <v>37.271303062754868</v>
      </c>
      <c r="Z37" s="36">
        <f t="shared" si="29"/>
        <v>7.8824893924224995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5357</v>
      </c>
      <c r="E38" s="51">
        <v>13</v>
      </c>
      <c r="F38" s="3">
        <f t="shared" si="21"/>
        <v>2.4267313795034535E-3</v>
      </c>
      <c r="G38" s="2">
        <v>0.5</v>
      </c>
      <c r="H38" s="3">
        <f t="shared" si="22"/>
        <v>1.2060487985898509E-2</v>
      </c>
      <c r="I38" s="3">
        <f t="shared" si="23"/>
        <v>0.98793951201410146</v>
      </c>
      <c r="J38" s="5">
        <f t="shared" si="30"/>
        <v>96672.404221761215</v>
      </c>
      <c r="K38" s="5">
        <f t="shared" si="24"/>
        <v>1165.9163696844753</v>
      </c>
      <c r="L38" s="5">
        <f t="shared" si="25"/>
        <v>480447.23018459487</v>
      </c>
      <c r="M38" s="5">
        <f t="shared" si="16"/>
        <v>3903537.0456206622</v>
      </c>
      <c r="N38" s="33">
        <f t="shared" si="26"/>
        <v>40.37902105616574</v>
      </c>
      <c r="O38" s="4"/>
      <c r="Q38" s="27" t="s">
        <v>52</v>
      </c>
      <c r="R38" s="29">
        <f t="shared" si="17"/>
        <v>96672.404221761215</v>
      </c>
      <c r="S38" s="29">
        <f t="shared" si="18"/>
        <v>480447.23018459487</v>
      </c>
      <c r="T38" s="35">
        <f t="shared" si="19"/>
        <v>40.37902105616574</v>
      </c>
      <c r="U38" s="42">
        <v>0.93748024841036759</v>
      </c>
      <c r="V38" s="43">
        <f t="shared" si="31"/>
        <v>6.2519751589632411E-2</v>
      </c>
      <c r="W38" s="29">
        <f t="shared" si="27"/>
        <v>450409.78870152705</v>
      </c>
      <c r="X38" s="29">
        <f t="shared" si="20"/>
        <v>3160060.5583926756</v>
      </c>
      <c r="Y38" s="35">
        <f t="shared" si="28"/>
        <v>32.688341454130686</v>
      </c>
      <c r="Z38" s="36">
        <f t="shared" si="29"/>
        <v>7.6906796020350541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5558</v>
      </c>
      <c r="E39" s="51">
        <v>16</v>
      </c>
      <c r="F39" s="3">
        <f t="shared" si="21"/>
        <v>2.8787333573227778E-3</v>
      </c>
      <c r="G39" s="2">
        <v>0.5</v>
      </c>
      <c r="H39" s="3">
        <f t="shared" si="22"/>
        <v>1.4290818149339047E-2</v>
      </c>
      <c r="I39" s="3">
        <f t="shared" si="23"/>
        <v>0.98570918185066092</v>
      </c>
      <c r="J39" s="5">
        <f t="shared" si="30"/>
        <v>95506.487852076738</v>
      </c>
      <c r="K39" s="5">
        <f t="shared" si="24"/>
        <v>1364.8658499760875</v>
      </c>
      <c r="L39" s="5">
        <f t="shared" si="25"/>
        <v>474120.27463544341</v>
      </c>
      <c r="M39" s="5">
        <f t="shared" si="16"/>
        <v>3423089.8154360671</v>
      </c>
      <c r="N39" s="33">
        <f t="shared" si="26"/>
        <v>35.84143750252705</v>
      </c>
      <c r="O39" s="4"/>
      <c r="Q39" s="27" t="s">
        <v>54</v>
      </c>
      <c r="R39" s="29">
        <f t="shared" si="17"/>
        <v>95506.487852076738</v>
      </c>
      <c r="S39" s="29">
        <f t="shared" si="18"/>
        <v>474120.27463544341</v>
      </c>
      <c r="T39" s="35">
        <f t="shared" si="19"/>
        <v>35.84143750252705</v>
      </c>
      <c r="U39" s="42">
        <v>0.91788799906018037</v>
      </c>
      <c r="V39" s="43">
        <f t="shared" si="31"/>
        <v>8.2112000939819629E-2</v>
      </c>
      <c r="W39" s="29">
        <f t="shared" si="27"/>
        <v>435189.31019899034</v>
      </c>
      <c r="X39" s="29">
        <f t="shared" si="20"/>
        <v>2709650.7696911488</v>
      </c>
      <c r="Y39" s="35">
        <f t="shared" si="28"/>
        <v>28.371379061576796</v>
      </c>
      <c r="Z39" s="36">
        <f t="shared" si="29"/>
        <v>7.470058440950254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5278</v>
      </c>
      <c r="E40" s="51">
        <v>27</v>
      </c>
      <c r="F40" s="3">
        <f t="shared" si="21"/>
        <v>5.1155740810913224E-3</v>
      </c>
      <c r="G40" s="2">
        <v>0.5</v>
      </c>
      <c r="H40" s="3">
        <f t="shared" si="22"/>
        <v>2.5254887288373395E-2</v>
      </c>
      <c r="I40" s="3">
        <f t="shared" si="23"/>
        <v>0.97474511271162656</v>
      </c>
      <c r="J40" s="5">
        <f t="shared" si="30"/>
        <v>94141.622002100645</v>
      </c>
      <c r="K40" s="5">
        <f t="shared" si="24"/>
        <v>2377.5360528077049</v>
      </c>
      <c r="L40" s="5">
        <f t="shared" si="25"/>
        <v>464764.2698784839</v>
      </c>
      <c r="M40" s="5">
        <f t="shared" si="16"/>
        <v>2948969.5408006236</v>
      </c>
      <c r="N40" s="33">
        <f t="shared" si="26"/>
        <v>31.324821880961657</v>
      </c>
      <c r="O40" s="4"/>
      <c r="Q40" s="27" t="s">
        <v>56</v>
      </c>
      <c r="R40" s="29">
        <f t="shared" si="17"/>
        <v>94141.622002100645</v>
      </c>
      <c r="S40" s="29">
        <f t="shared" si="18"/>
        <v>464764.2698784839</v>
      </c>
      <c r="T40" s="35">
        <f t="shared" si="19"/>
        <v>31.324821880961657</v>
      </c>
      <c r="U40" s="42">
        <v>0.89571782863194893</v>
      </c>
      <c r="V40" s="43">
        <f t="shared" si="31"/>
        <v>0.10428217136805107</v>
      </c>
      <c r="W40" s="29">
        <f t="shared" si="27"/>
        <v>416297.64264126873</v>
      </c>
      <c r="X40" s="29">
        <f t="shared" si="20"/>
        <v>2274461.4594921586</v>
      </c>
      <c r="Y40" s="35">
        <f t="shared" si="28"/>
        <v>24.159998639511514</v>
      </c>
      <c r="Z40" s="36">
        <f t="shared" si="29"/>
        <v>7.1648232414501436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4355</v>
      </c>
      <c r="E41" s="51">
        <v>34</v>
      </c>
      <c r="F41" s="3">
        <f t="shared" si="21"/>
        <v>7.8071182548794492E-3</v>
      </c>
      <c r="G41" s="2">
        <v>0.5</v>
      </c>
      <c r="H41" s="3">
        <f t="shared" si="22"/>
        <v>3.8288288288288293E-2</v>
      </c>
      <c r="I41" s="3">
        <f t="shared" si="23"/>
        <v>0.96171171171171166</v>
      </c>
      <c r="J41" s="5">
        <f t="shared" si="30"/>
        <v>91764.08594929293</v>
      </c>
      <c r="K41" s="5">
        <f t="shared" si="24"/>
        <v>3513.4897773377929</v>
      </c>
      <c r="L41" s="5">
        <f t="shared" si="25"/>
        <v>450036.70530312008</v>
      </c>
      <c r="M41" s="5">
        <f t="shared" si="16"/>
        <v>2484205.2709221398</v>
      </c>
      <c r="N41" s="33">
        <f t="shared" si="26"/>
        <v>27.071650583375984</v>
      </c>
      <c r="O41" s="4"/>
      <c r="Q41" s="27" t="s">
        <v>58</v>
      </c>
      <c r="R41" s="29">
        <f t="shared" si="17"/>
        <v>91764.08594929293</v>
      </c>
      <c r="S41" s="29">
        <f t="shared" si="18"/>
        <v>450036.70530312008</v>
      </c>
      <c r="T41" s="35">
        <f t="shared" si="19"/>
        <v>27.071650583375984</v>
      </c>
      <c r="U41" s="42">
        <v>0.86473435856680392</v>
      </c>
      <c r="V41" s="43">
        <f t="shared" si="31"/>
        <v>0.13526564143319608</v>
      </c>
      <c r="W41" s="29">
        <f t="shared" si="27"/>
        <v>389162.20169181132</v>
      </c>
      <c r="X41" s="29">
        <f t="shared" si="20"/>
        <v>1858163.8168508899</v>
      </c>
      <c r="Y41" s="35">
        <f t="shared" si="28"/>
        <v>20.249357879265265</v>
      </c>
      <c r="Z41" s="36">
        <f t="shared" si="29"/>
        <v>6.8222927041107191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3348</v>
      </c>
      <c r="E42" s="51">
        <v>35</v>
      </c>
      <c r="F42" s="3">
        <f t="shared" si="21"/>
        <v>1.045400238948626E-2</v>
      </c>
      <c r="G42" s="2">
        <v>0.5</v>
      </c>
      <c r="H42" s="3">
        <f t="shared" si="22"/>
        <v>5.0938727987192553E-2</v>
      </c>
      <c r="I42" s="3">
        <f t="shared" si="23"/>
        <v>0.94906127201280743</v>
      </c>
      <c r="J42" s="5">
        <f t="shared" si="30"/>
        <v>88250.596171955127</v>
      </c>
      <c r="K42" s="5">
        <f t="shared" si="24"/>
        <v>4495.3731131107988</v>
      </c>
      <c r="L42" s="5">
        <f t="shared" si="25"/>
        <v>430014.54807699862</v>
      </c>
      <c r="M42" s="5">
        <f t="shared" si="16"/>
        <v>2034168.5656190196</v>
      </c>
      <c r="N42" s="33">
        <f t="shared" si="26"/>
        <v>23.049913018779712</v>
      </c>
      <c r="O42" s="4"/>
      <c r="Q42" s="27" t="s">
        <v>60</v>
      </c>
      <c r="R42" s="29">
        <f t="shared" si="17"/>
        <v>88250.596171955127</v>
      </c>
      <c r="S42" s="29">
        <f t="shared" si="18"/>
        <v>430014.54807699862</v>
      </c>
      <c r="T42" s="35">
        <f t="shared" si="19"/>
        <v>23.049913018779712</v>
      </c>
      <c r="U42" s="42">
        <v>0.81758889711164551</v>
      </c>
      <c r="V42" s="43">
        <f t="shared" si="31"/>
        <v>0.18241110288835449</v>
      </c>
      <c r="W42" s="29">
        <f t="shared" si="27"/>
        <v>351575.12010423595</v>
      </c>
      <c r="X42" s="29">
        <f t="shared" si="20"/>
        <v>1469001.6151590785</v>
      </c>
      <c r="Y42" s="35">
        <f t="shared" si="28"/>
        <v>16.645798202844411</v>
      </c>
      <c r="Z42" s="36">
        <f t="shared" si="29"/>
        <v>6.4041148159353014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2534</v>
      </c>
      <c r="E43" s="51">
        <v>44</v>
      </c>
      <c r="F43" s="3">
        <f t="shared" si="21"/>
        <v>1.7363851617995266E-2</v>
      </c>
      <c r="G43" s="2">
        <v>0.5</v>
      </c>
      <c r="H43" s="3">
        <f t="shared" si="22"/>
        <v>8.3207261724659615E-2</v>
      </c>
      <c r="I43" s="3">
        <f t="shared" si="23"/>
        <v>0.91679273827534036</v>
      </c>
      <c r="J43" s="5">
        <f t="shared" si="30"/>
        <v>83755.22305884432</v>
      </c>
      <c r="K43" s="5">
        <f t="shared" si="24"/>
        <v>6969.0427658645058</v>
      </c>
      <c r="L43" s="5">
        <f t="shared" si="25"/>
        <v>401353.50837956037</v>
      </c>
      <c r="M43" s="5">
        <f t="shared" si="16"/>
        <v>1604154.0175420209</v>
      </c>
      <c r="N43" s="33">
        <f t="shared" si="26"/>
        <v>19.152883354092229</v>
      </c>
      <c r="O43" s="4"/>
      <c r="Q43" s="27" t="s">
        <v>62</v>
      </c>
      <c r="R43" s="29">
        <f t="shared" si="17"/>
        <v>83755.22305884432</v>
      </c>
      <c r="S43" s="29">
        <f t="shared" si="18"/>
        <v>401353.50837956037</v>
      </c>
      <c r="T43" s="35">
        <f t="shared" si="19"/>
        <v>19.152883354092229</v>
      </c>
      <c r="U43" s="42">
        <v>0.77888026534586052</v>
      </c>
      <c r="V43" s="43">
        <f t="shared" si="31"/>
        <v>0.22111973465413948</v>
      </c>
      <c r="W43" s="29">
        <f t="shared" si="27"/>
        <v>312606.32710416405</v>
      </c>
      <c r="X43" s="29">
        <f t="shared" si="20"/>
        <v>1117426.4950548424</v>
      </c>
      <c r="Y43" s="35">
        <f t="shared" si="28"/>
        <v>13.341573865426477</v>
      </c>
      <c r="Z43" s="36">
        <f t="shared" si="29"/>
        <v>5.811309488665751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1819</v>
      </c>
      <c r="E44" s="51">
        <v>59</v>
      </c>
      <c r="F44" s="3">
        <f t="shared" si="21"/>
        <v>3.2435404068169325E-2</v>
      </c>
      <c r="G44" s="2">
        <v>0.5</v>
      </c>
      <c r="H44" s="3">
        <f t="shared" si="22"/>
        <v>0.15001271294177473</v>
      </c>
      <c r="I44" s="3">
        <f t="shared" si="23"/>
        <v>0.84998728705822524</v>
      </c>
      <c r="J44" s="5">
        <f t="shared" si="30"/>
        <v>76786.180292979814</v>
      </c>
      <c r="K44" s="5">
        <f t="shared" si="24"/>
        <v>11518.903222186142</v>
      </c>
      <c r="L44" s="5">
        <f t="shared" si="25"/>
        <v>355133.64340943372</v>
      </c>
      <c r="M44" s="5">
        <f t="shared" si="16"/>
        <v>1202800.5091624605</v>
      </c>
      <c r="N44" s="33">
        <f t="shared" si="26"/>
        <v>15.664283658506537</v>
      </c>
      <c r="O44" s="4"/>
      <c r="Q44" s="27" t="s">
        <v>64</v>
      </c>
      <c r="R44" s="29">
        <f t="shared" si="17"/>
        <v>76786.180292979814</v>
      </c>
      <c r="S44" s="29">
        <f t="shared" si="18"/>
        <v>355133.64340943372</v>
      </c>
      <c r="T44" s="35">
        <f t="shared" si="19"/>
        <v>15.664283658506537</v>
      </c>
      <c r="U44" s="42">
        <v>0.71980976748499381</v>
      </c>
      <c r="V44" s="43">
        <f t="shared" si="31"/>
        <v>0.28019023251500619</v>
      </c>
      <c r="W44" s="29">
        <f t="shared" si="27"/>
        <v>255628.66528864318</v>
      </c>
      <c r="X44" s="29">
        <f t="shared" si="20"/>
        <v>804820.16795067827</v>
      </c>
      <c r="Y44" s="35">
        <f t="shared" si="28"/>
        <v>10.481315321062519</v>
      </c>
      <c r="Z44" s="36">
        <f t="shared" si="29"/>
        <v>5.1829683374440183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1140</v>
      </c>
      <c r="E45" s="51">
        <v>56</v>
      </c>
      <c r="F45" s="3">
        <f t="shared" si="21"/>
        <v>4.912280701754386E-2</v>
      </c>
      <c r="G45" s="2">
        <v>0.5</v>
      </c>
      <c r="H45" s="3">
        <f t="shared" si="22"/>
        <v>0.21875</v>
      </c>
      <c r="I45" s="3">
        <f t="shared" si="23"/>
        <v>0.78125</v>
      </c>
      <c r="J45" s="5">
        <f t="shared" si="30"/>
        <v>65267.277070793672</v>
      </c>
      <c r="K45" s="5">
        <f t="shared" si="24"/>
        <v>14277.216859236116</v>
      </c>
      <c r="L45" s="5">
        <f t="shared" si="25"/>
        <v>290643.3432058781</v>
      </c>
      <c r="M45" s="5">
        <f t="shared" si="16"/>
        <v>847666.86575302668</v>
      </c>
      <c r="N45" s="33">
        <f t="shared" si="26"/>
        <v>12.987624178554057</v>
      </c>
      <c r="O45" s="4"/>
      <c r="Q45" s="27" t="s">
        <v>66</v>
      </c>
      <c r="R45" s="29">
        <f t="shared" si="17"/>
        <v>65267.277070793672</v>
      </c>
      <c r="S45" s="29">
        <f t="shared" si="18"/>
        <v>290643.3432058781</v>
      </c>
      <c r="T45" s="35">
        <f t="shared" si="19"/>
        <v>12.987624178554057</v>
      </c>
      <c r="U45" s="42">
        <v>0.68480776711742686</v>
      </c>
      <c r="V45" s="43">
        <f t="shared" si="31"/>
        <v>0.31519223288257314</v>
      </c>
      <c r="W45" s="29">
        <f t="shared" si="27"/>
        <v>199034.81888836133</v>
      </c>
      <c r="X45" s="29">
        <f t="shared" si="20"/>
        <v>549191.50266203505</v>
      </c>
      <c r="Y45" s="35">
        <f t="shared" si="28"/>
        <v>8.4144999961671711</v>
      </c>
      <c r="Z45" s="36">
        <f t="shared" si="29"/>
        <v>4.573124182386886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707</v>
      </c>
      <c r="E46" s="51">
        <v>37</v>
      </c>
      <c r="F46" s="3">
        <f t="shared" si="21"/>
        <v>5.2333804809052337E-2</v>
      </c>
      <c r="G46" s="2">
        <v>0.5</v>
      </c>
      <c r="H46" s="3">
        <f t="shared" si="22"/>
        <v>0.23139462163852412</v>
      </c>
      <c r="I46" s="3">
        <f t="shared" si="23"/>
        <v>0.76860537836147591</v>
      </c>
      <c r="J46" s="5">
        <f t="shared" si="30"/>
        <v>50990.06021155756</v>
      </c>
      <c r="K46" s="5">
        <f t="shared" si="24"/>
        <v>11798.825689978925</v>
      </c>
      <c r="L46" s="5">
        <f t="shared" si="25"/>
        <v>225453.23683284048</v>
      </c>
      <c r="M46" s="5">
        <f>L46+M47</f>
        <v>557023.52254714863</v>
      </c>
      <c r="N46" s="33">
        <f t="shared" si="26"/>
        <v>10.924158948549191</v>
      </c>
      <c r="O46" s="4"/>
      <c r="Q46" s="27" t="s">
        <v>68</v>
      </c>
      <c r="R46" s="29">
        <f t="shared" si="17"/>
        <v>50990.06021155756</v>
      </c>
      <c r="S46" s="29">
        <f t="shared" si="18"/>
        <v>225453.23683284048</v>
      </c>
      <c r="T46" s="35">
        <f t="shared" si="19"/>
        <v>10.924158948549191</v>
      </c>
      <c r="U46" s="42">
        <v>0.65629805890441617</v>
      </c>
      <c r="V46" s="43">
        <f t="shared" si="31"/>
        <v>0.34370194109558383</v>
      </c>
      <c r="W46" s="29">
        <f t="shared" si="27"/>
        <v>147964.52170711083</v>
      </c>
      <c r="X46" s="29">
        <f>X47+W46</f>
        <v>350156.68377367372</v>
      </c>
      <c r="Y46" s="35">
        <f t="shared" si="28"/>
        <v>6.8671557225246449</v>
      </c>
      <c r="Z46" s="36">
        <f t="shared" si="29"/>
        <v>4.0570032260245465</v>
      </c>
    </row>
    <row r="47" spans="1:26" s="2" customFormat="1" x14ac:dyDescent="0.25">
      <c r="A47" s="12">
        <v>19</v>
      </c>
      <c r="B47" s="13" t="s">
        <v>69</v>
      </c>
      <c r="C47" s="12"/>
      <c r="D47">
        <v>533</v>
      </c>
      <c r="E47" s="51">
        <v>63</v>
      </c>
      <c r="F47" s="17">
        <f t="shared" si="21"/>
        <v>0.11819887429643527</v>
      </c>
      <c r="G47" s="12"/>
      <c r="H47" s="17">
        <v>1</v>
      </c>
      <c r="I47" s="17">
        <f t="shared" si="23"/>
        <v>0</v>
      </c>
      <c r="J47" s="21">
        <f t="shared" si="30"/>
        <v>39191.234521578634</v>
      </c>
      <c r="K47" s="21">
        <f t="shared" si="24"/>
        <v>39191.234521578634</v>
      </c>
      <c r="L47" s="21">
        <f>K47/F47</f>
        <v>331570.28571430809</v>
      </c>
      <c r="M47" s="21">
        <f>L47</f>
        <v>331570.28571430809</v>
      </c>
      <c r="N47" s="34">
        <f t="shared" si="26"/>
        <v>8.4603174603174587</v>
      </c>
      <c r="O47" s="4"/>
      <c r="Q47" s="30" t="s">
        <v>69</v>
      </c>
      <c r="R47" s="31">
        <f t="shared" si="17"/>
        <v>39191.234521578634</v>
      </c>
      <c r="S47" s="31">
        <f t="shared" si="18"/>
        <v>331570.28571430809</v>
      </c>
      <c r="T47" s="38">
        <f t="shared" si="19"/>
        <v>8.4603174603174587</v>
      </c>
      <c r="U47" s="44">
        <v>0.6098018151143324</v>
      </c>
      <c r="V47" s="45">
        <f t="shared" si="31"/>
        <v>0.3901981848856676</v>
      </c>
      <c r="W47" s="31">
        <f t="shared" si="27"/>
        <v>202192.16206656286</v>
      </c>
      <c r="X47" s="31">
        <f>W47</f>
        <v>202192.16206656286</v>
      </c>
      <c r="Y47" s="38">
        <f t="shared" si="28"/>
        <v>5.1591169437450652</v>
      </c>
      <c r="Z47" s="37">
        <f t="shared" si="29"/>
        <v>3.3012005165723934</v>
      </c>
    </row>
    <row r="48" spans="1:26" s="2" customFormat="1" ht="13.2" x14ac:dyDescent="0.25">
      <c r="B48" s="2" t="s">
        <v>70</v>
      </c>
      <c r="D48" s="25">
        <f>SUM(D29:D47)</f>
        <v>63728</v>
      </c>
      <c r="E48" s="25">
        <f>SUM(E29:E47)</f>
        <v>411</v>
      </c>
    </row>
    <row r="51" spans="1:26" s="2" customFormat="1" ht="18" thickBot="1" x14ac:dyDescent="0.35">
      <c r="B51" s="119" t="s">
        <v>89</v>
      </c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Q51" s="105" t="s">
        <v>92</v>
      </c>
      <c r="R51" s="106"/>
      <c r="S51" s="106"/>
      <c r="T51" s="106"/>
      <c r="U51" s="106"/>
      <c r="V51" s="106"/>
      <c r="W51" s="106"/>
      <c r="X51" s="106"/>
      <c r="Y51" s="106"/>
      <c r="Z51" s="107"/>
    </row>
    <row r="52" spans="1:26" s="9" customFormat="1" ht="14.25" customHeight="1" x14ac:dyDescent="0.35">
      <c r="A52" s="7"/>
      <c r="B52" s="11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108" t="s">
        <v>14</v>
      </c>
      <c r="S52" s="108"/>
      <c r="T52" s="108"/>
      <c r="U52" s="109" t="s">
        <v>15</v>
      </c>
      <c r="V52" s="110" t="s">
        <v>16</v>
      </c>
      <c r="W52" s="111" t="s">
        <v>17</v>
      </c>
      <c r="X52" s="111" t="s">
        <v>18</v>
      </c>
      <c r="Y52" s="104" t="s">
        <v>19</v>
      </c>
      <c r="Z52" s="104" t="s">
        <v>20</v>
      </c>
    </row>
    <row r="53" spans="1:26" s="10" customFormat="1" ht="35.549999999999997" customHeight="1" thickBot="1" x14ac:dyDescent="0.35">
      <c r="B53" s="11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109"/>
      <c r="V53" s="110"/>
      <c r="W53" s="111"/>
      <c r="X53" s="111"/>
      <c r="Y53" s="104"/>
      <c r="Z53" s="104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1016</v>
      </c>
      <c r="E54" s="49">
        <f>E4+E29</f>
        <v>4</v>
      </c>
      <c r="F54" s="3">
        <f>E54/D54</f>
        <v>3.937007874015748E-3</v>
      </c>
      <c r="G54" s="2">
        <v>0.3</v>
      </c>
      <c r="H54" s="18">
        <f>C54*F54/(1+(1-G54)*C54*F54)</f>
        <v>3.9261876717707114E-3</v>
      </c>
      <c r="I54" s="18">
        <f>1-H54</f>
        <v>0.99607381232822934</v>
      </c>
      <c r="J54" s="19">
        <v>100000</v>
      </c>
      <c r="K54" s="20">
        <f>J54*H54</f>
        <v>392.61876717707116</v>
      </c>
      <c r="L54" s="20">
        <f>C54*(J55+G54*K54)</f>
        <v>99725.166862976068</v>
      </c>
      <c r="M54" s="5">
        <f t="shared" ref="M54:M70" si="32">L54+M55</f>
        <v>7421245.1214829208</v>
      </c>
      <c r="N54" s="32">
        <f>M54/J54</f>
        <v>74.212451214829201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99725.166862976068</v>
      </c>
      <c r="T54" s="35">
        <f t="shared" ref="T54:T72" si="35">N54</f>
        <v>74.212451214829201</v>
      </c>
      <c r="U54" s="42">
        <v>0.96170886472285344</v>
      </c>
      <c r="V54" s="43">
        <f>1-U54</f>
        <v>3.829113527714656E-2</v>
      </c>
      <c r="W54" s="29">
        <f>S54*U54</f>
        <v>95906.577008089836</v>
      </c>
      <c r="X54" s="29">
        <f t="shared" ref="X54:X70" si="36">X55+W54</f>
        <v>6596470.4565571751</v>
      </c>
      <c r="Y54" s="40">
        <f>X54/R54</f>
        <v>65.964704565571751</v>
      </c>
      <c r="Z54" s="36">
        <f>T54-Y54</f>
        <v>8.2477466492574507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4975</v>
      </c>
      <c r="E55" s="49">
        <f t="shared" si="37"/>
        <v>5</v>
      </c>
      <c r="F55" s="3">
        <f t="shared" ref="F55:F72" si="38">E55/D55</f>
        <v>1.0050251256281408E-3</v>
      </c>
      <c r="G55" s="2">
        <v>0.4</v>
      </c>
      <c r="H55" s="3">
        <f t="shared" ref="H55:H71" si="39">C55*F55/(1+(1-G55)*C55*F55)</f>
        <v>4.0104271104872665E-3</v>
      </c>
      <c r="I55" s="3">
        <f t="shared" ref="I55:I72" si="40">1-H55</f>
        <v>0.99598957288951273</v>
      </c>
      <c r="J55" s="5">
        <f>I54*J54</f>
        <v>99607.38123282294</v>
      </c>
      <c r="K55" s="5">
        <f t="shared" ref="K55:K72" si="41">J55*H55</f>
        <v>399.46814210075365</v>
      </c>
      <c r="L55" s="5">
        <f t="shared" ref="L55:L71" si="42">C55*(J56+G55*K55)</f>
        <v>397470.80139024992</v>
      </c>
      <c r="M55" s="5">
        <f t="shared" si="32"/>
        <v>7321519.954619945</v>
      </c>
      <c r="N55" s="33">
        <f t="shared" ref="N55:N72" si="43">M55/J55</f>
        <v>73.50378921725266</v>
      </c>
      <c r="O55" s="4"/>
      <c r="Q55" s="27" t="s">
        <v>36</v>
      </c>
      <c r="R55" s="29">
        <f t="shared" si="33"/>
        <v>99607.38123282294</v>
      </c>
      <c r="S55" s="29">
        <f t="shared" si="34"/>
        <v>397470.80139024992</v>
      </c>
      <c r="T55" s="35">
        <f t="shared" si="35"/>
        <v>73.50378921725266</v>
      </c>
      <c r="U55" s="42">
        <v>0.96170886472285344</v>
      </c>
      <c r="V55" s="43">
        <f>1-U55</f>
        <v>3.829113527714656E-2</v>
      </c>
      <c r="W55" s="29">
        <f t="shared" ref="W55:W72" si="44">S55*U55</f>
        <v>382251.19316550001</v>
      </c>
      <c r="X55" s="29">
        <f t="shared" si="36"/>
        <v>6500563.8795490852</v>
      </c>
      <c r="Y55" s="35">
        <f t="shared" ref="Y55:Y72" si="45">X55/R55</f>
        <v>65.261869141551117</v>
      </c>
      <c r="Z55" s="36">
        <f t="shared" ref="Z55:Z72" si="46">T55-Y55</f>
        <v>8.2419200757015432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7715</v>
      </c>
      <c r="E56" s="49">
        <f t="shared" si="37"/>
        <v>6</v>
      </c>
      <c r="F56" s="3">
        <f t="shared" si="38"/>
        <v>7.7770576798444585E-4</v>
      </c>
      <c r="G56" s="2">
        <v>0.5</v>
      </c>
      <c r="H56" s="3">
        <f t="shared" si="39"/>
        <v>3.8809831824062092E-3</v>
      </c>
      <c r="I56" s="3">
        <f t="shared" si="40"/>
        <v>0.99611901681759374</v>
      </c>
      <c r="J56" s="5">
        <f t="shared" ref="J56:J72" si="47">I55*J55</f>
        <v>99207.913090722184</v>
      </c>
      <c r="K56" s="5">
        <f t="shared" si="41"/>
        <v>385.02424226670962</v>
      </c>
      <c r="L56" s="5">
        <f t="shared" si="42"/>
        <v>495077.00484794413</v>
      </c>
      <c r="M56" s="5">
        <f t="shared" si="32"/>
        <v>6924049.1532296948</v>
      </c>
      <c r="N56" s="33">
        <f t="shared" si="43"/>
        <v>69.793315245910804</v>
      </c>
      <c r="O56" s="4"/>
      <c r="Q56" s="27" t="s">
        <v>38</v>
      </c>
      <c r="R56" s="29">
        <f t="shared" si="33"/>
        <v>99207.913090722184</v>
      </c>
      <c r="S56" s="29">
        <f t="shared" si="34"/>
        <v>495077.00484794413</v>
      </c>
      <c r="T56" s="35">
        <f t="shared" si="35"/>
        <v>69.793315245910804</v>
      </c>
      <c r="U56" s="42">
        <v>0.96170886472285344</v>
      </c>
      <c r="V56" s="43">
        <f>1-U56</f>
        <v>3.829113527714656E-2</v>
      </c>
      <c r="W56" s="29">
        <f t="shared" si="44"/>
        <v>476119.94428270694</v>
      </c>
      <c r="X56" s="29">
        <f t="shared" si="36"/>
        <v>6118312.6863835854</v>
      </c>
      <c r="Y56" s="35">
        <f t="shared" si="45"/>
        <v>61.671619690141064</v>
      </c>
      <c r="Z56" s="36">
        <f t="shared" si="46"/>
        <v>8.1216955557697403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8435</v>
      </c>
      <c r="E57" s="49">
        <f t="shared" si="37"/>
        <v>2</v>
      </c>
      <c r="F57" s="3">
        <f t="shared" si="38"/>
        <v>2.3710729104919976E-4</v>
      </c>
      <c r="G57" s="2">
        <v>0.5</v>
      </c>
      <c r="H57" s="3">
        <f t="shared" si="39"/>
        <v>1.1848341232227487E-3</v>
      </c>
      <c r="I57" s="3">
        <f t="shared" si="40"/>
        <v>0.99881516587677721</v>
      </c>
      <c r="J57" s="5">
        <f t="shared" si="47"/>
        <v>98822.888848455463</v>
      </c>
      <c r="K57" s="5">
        <f t="shared" si="41"/>
        <v>117.08873086309887</v>
      </c>
      <c r="L57" s="5">
        <f t="shared" si="42"/>
        <v>493821.72241511953</v>
      </c>
      <c r="M57" s="5">
        <f t="shared" si="32"/>
        <v>6428972.148381751</v>
      </c>
      <c r="N57" s="33">
        <f t="shared" si="43"/>
        <v>65.055496993622157</v>
      </c>
      <c r="O57" s="4"/>
      <c r="Q57" s="27" t="s">
        <v>40</v>
      </c>
      <c r="R57" s="29">
        <f t="shared" si="33"/>
        <v>98822.888848455463</v>
      </c>
      <c r="S57" s="29">
        <f t="shared" si="34"/>
        <v>493821.72241511953</v>
      </c>
      <c r="T57" s="35">
        <f t="shared" si="35"/>
        <v>65.055496993622157</v>
      </c>
      <c r="U57" s="42">
        <v>0.96170886472285344</v>
      </c>
      <c r="V57" s="43">
        <f>1-U57</f>
        <v>3.829113527714656E-2</v>
      </c>
      <c r="W57" s="29">
        <f t="shared" si="44"/>
        <v>474912.72803932865</v>
      </c>
      <c r="X57" s="29">
        <f t="shared" si="36"/>
        <v>5642192.7421008786</v>
      </c>
      <c r="Y57" s="35">
        <f t="shared" si="45"/>
        <v>57.093987110143686</v>
      </c>
      <c r="Z57" s="36">
        <f t="shared" si="46"/>
        <v>7.9615098834784703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8510</v>
      </c>
      <c r="E58" s="49">
        <f t="shared" si="37"/>
        <v>6</v>
      </c>
      <c r="F58" s="3">
        <f t="shared" si="38"/>
        <v>7.0505287896592246E-4</v>
      </c>
      <c r="G58" s="2">
        <v>0.5</v>
      </c>
      <c r="H58" s="3">
        <f t="shared" si="39"/>
        <v>3.5190615835777122E-3</v>
      </c>
      <c r="I58" s="3">
        <f t="shared" si="40"/>
        <v>0.99648093841642227</v>
      </c>
      <c r="J58" s="5">
        <f t="shared" si="47"/>
        <v>98705.800117592356</v>
      </c>
      <c r="K58" s="5">
        <f t="shared" si="41"/>
        <v>347.3517892701197</v>
      </c>
      <c r="L58" s="5">
        <f t="shared" si="42"/>
        <v>492660.62111478648</v>
      </c>
      <c r="M58" s="5">
        <f t="shared" si="32"/>
        <v>5935150.4259666316</v>
      </c>
      <c r="N58" s="33">
        <f t="shared" si="43"/>
        <v>60.129702802630021</v>
      </c>
      <c r="O58" s="4"/>
      <c r="Q58" s="27" t="s">
        <v>42</v>
      </c>
      <c r="R58" s="29">
        <f t="shared" si="33"/>
        <v>98705.800117592356</v>
      </c>
      <c r="S58" s="29">
        <f t="shared" si="34"/>
        <v>492660.62111478648</v>
      </c>
      <c r="T58" s="35">
        <f t="shared" si="35"/>
        <v>60.129702802630021</v>
      </c>
      <c r="U58" s="42">
        <v>0.96170886472285344</v>
      </c>
      <c r="V58" s="43">
        <f>1-U58</f>
        <v>3.829113527714656E-2</v>
      </c>
      <c r="W58" s="29">
        <f t="shared" si="44"/>
        <v>473796.08662595716</v>
      </c>
      <c r="X58" s="29">
        <f t="shared" si="36"/>
        <v>5167280.0140615497</v>
      </c>
      <c r="Y58" s="35">
        <f t="shared" si="45"/>
        <v>52.3503178932297</v>
      </c>
      <c r="Z58" s="36">
        <f t="shared" si="46"/>
        <v>7.7793849094003207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8666</v>
      </c>
      <c r="E59" s="49">
        <f t="shared" si="37"/>
        <v>11</v>
      </c>
      <c r="F59" s="3">
        <f t="shared" si="38"/>
        <v>1.2693284098776829E-3</v>
      </c>
      <c r="G59" s="2">
        <v>0.5</v>
      </c>
      <c r="H59" s="3">
        <f t="shared" si="39"/>
        <v>6.3265658250416974E-3</v>
      </c>
      <c r="I59" s="3">
        <f t="shared" si="40"/>
        <v>0.99367343417495835</v>
      </c>
      <c r="J59" s="5">
        <f t="shared" si="47"/>
        <v>98358.448328322236</v>
      </c>
      <c r="K59" s="5">
        <f t="shared" si="41"/>
        <v>622.27119779809311</v>
      </c>
      <c r="L59" s="5">
        <f t="shared" si="42"/>
        <v>490236.56364711589</v>
      </c>
      <c r="M59" s="5">
        <f t="shared" si="32"/>
        <v>5442489.8048518449</v>
      </c>
      <c r="N59" s="33">
        <f t="shared" si="43"/>
        <v>55.333221470561611</v>
      </c>
      <c r="O59" s="4"/>
      <c r="Q59" s="27" t="s">
        <v>44</v>
      </c>
      <c r="R59" s="29">
        <f t="shared" si="33"/>
        <v>98358.448328322236</v>
      </c>
      <c r="S59" s="29">
        <f t="shared" si="34"/>
        <v>490236.56364711589</v>
      </c>
      <c r="T59" s="35">
        <f t="shared" si="35"/>
        <v>55.333221470561611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472142.76014650741</v>
      </c>
      <c r="X59" s="29">
        <f t="shared" si="36"/>
        <v>4693483.9274355927</v>
      </c>
      <c r="Y59" s="35">
        <f t="shared" si="45"/>
        <v>47.718157486265547</v>
      </c>
      <c r="Z59" s="36">
        <f t="shared" si="46"/>
        <v>7.6150639842960643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9526</v>
      </c>
      <c r="E60" s="49">
        <f t="shared" si="37"/>
        <v>20</v>
      </c>
      <c r="F60" s="3">
        <f t="shared" si="38"/>
        <v>2.0995171110644553E-3</v>
      </c>
      <c r="G60" s="2">
        <v>0.5</v>
      </c>
      <c r="H60" s="3">
        <f t="shared" si="39"/>
        <v>1.0442773600668337E-2</v>
      </c>
      <c r="I60" s="3">
        <f t="shared" si="40"/>
        <v>0.98955722639933164</v>
      </c>
      <c r="J60" s="5">
        <f t="shared" si="47"/>
        <v>97736.177130524142</v>
      </c>
      <c r="K60" s="5">
        <f t="shared" si="41"/>
        <v>1020.6367703688819</v>
      </c>
      <c r="L60" s="5">
        <f t="shared" si="42"/>
        <v>486129.29372669844</v>
      </c>
      <c r="M60" s="5">
        <f t="shared" si="32"/>
        <v>4952253.2412047293</v>
      </c>
      <c r="N60" s="33">
        <f t="shared" si="43"/>
        <v>50.669602460418751</v>
      </c>
      <c r="O60" s="4"/>
      <c r="Q60" s="27" t="s">
        <v>46</v>
      </c>
      <c r="R60" s="29">
        <f t="shared" si="33"/>
        <v>97736.177130524142</v>
      </c>
      <c r="S60" s="29">
        <f t="shared" si="34"/>
        <v>486129.29372669844</v>
      </c>
      <c r="T60" s="35">
        <f t="shared" si="35"/>
        <v>50.669602460418751</v>
      </c>
      <c r="U60" s="42">
        <v>0.95736753435116873</v>
      </c>
      <c r="V60" s="43">
        <f t="shared" si="48"/>
        <v>4.2632465648831275E-2</v>
      </c>
      <c r="W60" s="29">
        <f t="shared" si="44"/>
        <v>465404.40331100434</v>
      </c>
      <c r="X60" s="29">
        <f t="shared" si="36"/>
        <v>4221341.1672890857</v>
      </c>
      <c r="Y60" s="35">
        <f t="shared" si="45"/>
        <v>43.191183564010217</v>
      </c>
      <c r="Z60" s="36">
        <f t="shared" si="46"/>
        <v>7.4784188964085345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9345</v>
      </c>
      <c r="E61" s="49">
        <f t="shared" si="37"/>
        <v>26</v>
      </c>
      <c r="F61" s="3">
        <f t="shared" si="38"/>
        <v>2.7822364901016585E-3</v>
      </c>
      <c r="G61" s="2">
        <v>0.5</v>
      </c>
      <c r="H61" s="3">
        <f t="shared" si="39"/>
        <v>1.3815090329436768E-2</v>
      </c>
      <c r="I61" s="3">
        <f t="shared" si="40"/>
        <v>0.98618490967056327</v>
      </c>
      <c r="J61" s="5">
        <f t="shared" si="47"/>
        <v>96715.540360155253</v>
      </c>
      <c r="K61" s="5">
        <f t="shared" si="41"/>
        <v>1336.1339263358323</v>
      </c>
      <c r="L61" s="5">
        <f t="shared" si="42"/>
        <v>480237.36698493676</v>
      </c>
      <c r="M61" s="5">
        <f t="shared" si="32"/>
        <v>4466123.9474780308</v>
      </c>
      <c r="N61" s="33">
        <f t="shared" si="43"/>
        <v>46.177935116185104</v>
      </c>
      <c r="O61" s="4"/>
      <c r="Q61" s="27" t="s">
        <v>48</v>
      </c>
      <c r="R61" s="29">
        <f t="shared" si="33"/>
        <v>96715.540360155253</v>
      </c>
      <c r="S61" s="29">
        <f t="shared" si="34"/>
        <v>480237.36698493676</v>
      </c>
      <c r="T61" s="35">
        <f t="shared" si="35"/>
        <v>46.177935116185104</v>
      </c>
      <c r="U61" s="42">
        <v>0.95681081085376496</v>
      </c>
      <c r="V61" s="43">
        <f t="shared" si="48"/>
        <v>4.3189189146235041E-2</v>
      </c>
      <c r="W61" s="29">
        <f t="shared" si="44"/>
        <v>459496.30450713442</v>
      </c>
      <c r="X61" s="29">
        <f t="shared" si="36"/>
        <v>3755936.7639780813</v>
      </c>
      <c r="Y61" s="35">
        <f t="shared" si="45"/>
        <v>38.834883721804104</v>
      </c>
      <c r="Z61" s="36">
        <f t="shared" si="46"/>
        <v>7.3430513943809999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9455</v>
      </c>
      <c r="E62" s="49">
        <f t="shared" si="37"/>
        <v>28</v>
      </c>
      <c r="F62" s="3">
        <f t="shared" si="38"/>
        <v>2.9613960867265997E-3</v>
      </c>
      <c r="G62" s="2">
        <v>0.5</v>
      </c>
      <c r="H62" s="3">
        <f t="shared" si="39"/>
        <v>1.4698162729658792E-2</v>
      </c>
      <c r="I62" s="3">
        <f t="shared" si="40"/>
        <v>0.98530183727034126</v>
      </c>
      <c r="J62" s="5">
        <f t="shared" si="47"/>
        <v>95379.406433819429</v>
      </c>
      <c r="K62" s="5">
        <f t="shared" si="41"/>
        <v>1401.9020368225429</v>
      </c>
      <c r="L62" s="5">
        <f t="shared" si="42"/>
        <v>473392.27707704087</v>
      </c>
      <c r="M62" s="5">
        <f t="shared" si="32"/>
        <v>3985886.5804930944</v>
      </c>
      <c r="N62" s="33">
        <f t="shared" si="43"/>
        <v>41.789802741735109</v>
      </c>
      <c r="O62" s="4"/>
      <c r="Q62" s="27" t="s">
        <v>50</v>
      </c>
      <c r="R62" s="29">
        <f t="shared" si="33"/>
        <v>95379.406433819429</v>
      </c>
      <c r="S62" s="29">
        <f t="shared" si="34"/>
        <v>473392.27707704087</v>
      </c>
      <c r="T62" s="35">
        <f t="shared" si="35"/>
        <v>41.789802741735109</v>
      </c>
      <c r="U62" s="42">
        <v>0.94800928093814252</v>
      </c>
      <c r="V62" s="43">
        <f t="shared" si="48"/>
        <v>5.1990719061857482E-2</v>
      </c>
      <c r="W62" s="29">
        <f t="shared" si="44"/>
        <v>448780.27219347545</v>
      </c>
      <c r="X62" s="29">
        <f t="shared" si="36"/>
        <v>3296440.4594709468</v>
      </c>
      <c r="Y62" s="35">
        <f t="shared" si="45"/>
        <v>34.561343823818369</v>
      </c>
      <c r="Z62" s="36">
        <f t="shared" si="46"/>
        <v>7.2284589179167398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10713</v>
      </c>
      <c r="E63" s="49">
        <f t="shared" si="37"/>
        <v>54</v>
      </c>
      <c r="F63" s="3">
        <f t="shared" si="38"/>
        <v>5.04060487258471E-3</v>
      </c>
      <c r="G63" s="2">
        <v>0.5</v>
      </c>
      <c r="H63" s="3">
        <f t="shared" si="39"/>
        <v>2.4889380530973452E-2</v>
      </c>
      <c r="I63" s="3">
        <f t="shared" si="40"/>
        <v>0.97511061946902655</v>
      </c>
      <c r="J63" s="5">
        <f t="shared" si="47"/>
        <v>93977.504396996897</v>
      </c>
      <c r="K63" s="5">
        <f t="shared" si="41"/>
        <v>2339.0418682880863</v>
      </c>
      <c r="L63" s="5">
        <f t="shared" si="42"/>
        <v>464039.91731426434</v>
      </c>
      <c r="M63" s="5">
        <f t="shared" si="32"/>
        <v>3512494.3034160533</v>
      </c>
      <c r="N63" s="33">
        <f t="shared" si="43"/>
        <v>37.375905286630456</v>
      </c>
      <c r="O63" s="4"/>
      <c r="Q63" s="27" t="s">
        <v>52</v>
      </c>
      <c r="R63" s="29">
        <f t="shared" si="33"/>
        <v>93977.504396996897</v>
      </c>
      <c r="S63" s="29">
        <f t="shared" si="34"/>
        <v>464039.91731426434</v>
      </c>
      <c r="T63" s="35">
        <f t="shared" si="35"/>
        <v>37.375905286630456</v>
      </c>
      <c r="U63" s="42">
        <v>0.94216194080535964</v>
      </c>
      <c r="V63" s="43">
        <f t="shared" si="48"/>
        <v>5.7838059194640357E-2</v>
      </c>
      <c r="W63" s="29">
        <f t="shared" si="44"/>
        <v>437200.74910796591</v>
      </c>
      <c r="X63" s="29">
        <f t="shared" si="36"/>
        <v>2847660.1872774712</v>
      </c>
      <c r="Y63" s="35">
        <f t="shared" si="45"/>
        <v>30.301508914812914</v>
      </c>
      <c r="Z63" s="36">
        <f t="shared" si="46"/>
        <v>7.0743963718175422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10961</v>
      </c>
      <c r="E64" s="49">
        <f t="shared" si="37"/>
        <v>61</v>
      </c>
      <c r="F64" s="3">
        <f t="shared" si="38"/>
        <v>5.5651856582428607E-3</v>
      </c>
      <c r="G64" s="2">
        <v>0.5</v>
      </c>
      <c r="H64" s="3">
        <f t="shared" si="39"/>
        <v>2.74440995186035E-2</v>
      </c>
      <c r="I64" s="3">
        <f t="shared" si="40"/>
        <v>0.97255590048139651</v>
      </c>
      <c r="J64" s="5">
        <f t="shared" si="47"/>
        <v>91638.462528708813</v>
      </c>
      <c r="K64" s="5">
        <f t="shared" si="41"/>
        <v>2514.9350853697024</v>
      </c>
      <c r="L64" s="5">
        <f t="shared" si="42"/>
        <v>451904.97493011988</v>
      </c>
      <c r="M64" s="5">
        <f t="shared" si="32"/>
        <v>3048454.3861017888</v>
      </c>
      <c r="N64" s="33">
        <f t="shared" si="43"/>
        <v>33.26610139434365</v>
      </c>
      <c r="O64" s="4"/>
      <c r="Q64" s="27" t="s">
        <v>54</v>
      </c>
      <c r="R64" s="29">
        <f t="shared" si="33"/>
        <v>91638.462528708813</v>
      </c>
      <c r="S64" s="29">
        <f t="shared" si="34"/>
        <v>451904.97493011988</v>
      </c>
      <c r="T64" s="35">
        <f t="shared" si="35"/>
        <v>33.26610139434365</v>
      </c>
      <c r="U64" s="42">
        <v>0.92489605986448908</v>
      </c>
      <c r="V64" s="43">
        <f t="shared" si="48"/>
        <v>7.5103940135510916E-2</v>
      </c>
      <c r="W64" s="29">
        <f t="shared" si="44"/>
        <v>417965.13074602862</v>
      </c>
      <c r="X64" s="29">
        <f t="shared" si="36"/>
        <v>2410459.4381695054</v>
      </c>
      <c r="Y64" s="35">
        <f t="shared" si="45"/>
        <v>26.304014402406068</v>
      </c>
      <c r="Z64" s="36">
        <f t="shared" si="46"/>
        <v>6.9620869919375821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10490</v>
      </c>
      <c r="E65" s="49">
        <f t="shared" si="37"/>
        <v>83</v>
      </c>
      <c r="F65" s="3">
        <f t="shared" si="38"/>
        <v>7.9122974261201136E-3</v>
      </c>
      <c r="G65" s="2">
        <v>0.5</v>
      </c>
      <c r="H65" s="3">
        <f t="shared" si="39"/>
        <v>3.8794110773545214E-2</v>
      </c>
      <c r="I65" s="3">
        <f t="shared" si="40"/>
        <v>0.96120588922645478</v>
      </c>
      <c r="J65" s="5">
        <f t="shared" si="47"/>
        <v>89123.527443339117</v>
      </c>
      <c r="K65" s="5">
        <f t="shared" si="41"/>
        <v>3457.4679961659945</v>
      </c>
      <c r="L65" s="5">
        <f t="shared" si="42"/>
        <v>436973.9672262806</v>
      </c>
      <c r="M65" s="5">
        <f t="shared" si="32"/>
        <v>2596549.4111716691</v>
      </c>
      <c r="N65" s="33">
        <f t="shared" si="43"/>
        <v>29.134275602168493</v>
      </c>
      <c r="O65" s="4"/>
      <c r="Q65" s="27" t="s">
        <v>56</v>
      </c>
      <c r="R65" s="29">
        <f t="shared" si="33"/>
        <v>89123.527443339117</v>
      </c>
      <c r="S65" s="29">
        <f t="shared" si="34"/>
        <v>436973.9672262806</v>
      </c>
      <c r="T65" s="35">
        <f t="shared" si="35"/>
        <v>29.134275602168493</v>
      </c>
      <c r="U65" s="42">
        <v>0.89970667843387275</v>
      </c>
      <c r="V65" s="43">
        <f t="shared" si="48"/>
        <v>0.10029332156612725</v>
      </c>
      <c r="W65" s="29">
        <f t="shared" si="44"/>
        <v>393148.39661522891</v>
      </c>
      <c r="X65" s="29">
        <f t="shared" si="36"/>
        <v>1992494.3074234771</v>
      </c>
      <c r="Y65" s="35">
        <f t="shared" si="45"/>
        <v>22.356546745641534</v>
      </c>
      <c r="Z65" s="36">
        <f t="shared" si="46"/>
        <v>6.7777288565269593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8515</v>
      </c>
      <c r="E66" s="49">
        <f t="shared" si="37"/>
        <v>81</v>
      </c>
      <c r="F66" s="3">
        <f t="shared" si="38"/>
        <v>9.5126247798003518E-3</v>
      </c>
      <c r="G66" s="2">
        <v>0.5</v>
      </c>
      <c r="H66" s="3">
        <f t="shared" si="39"/>
        <v>4.6458273587611121E-2</v>
      </c>
      <c r="I66" s="3">
        <f t="shared" si="40"/>
        <v>0.95354172641238888</v>
      </c>
      <c r="J66" s="5">
        <f t="shared" si="47"/>
        <v>85666.059447173116</v>
      </c>
      <c r="K66" s="5">
        <f t="shared" si="41"/>
        <v>3979.8972269693268</v>
      </c>
      <c r="L66" s="5">
        <f t="shared" si="42"/>
        <v>418380.55416844226</v>
      </c>
      <c r="M66" s="5">
        <f t="shared" si="32"/>
        <v>2159575.4439453883</v>
      </c>
      <c r="N66" s="33">
        <f t="shared" si="43"/>
        <v>25.209230562042059</v>
      </c>
      <c r="O66" s="4"/>
      <c r="Q66" s="27" t="s">
        <v>58</v>
      </c>
      <c r="R66" s="29">
        <f t="shared" si="33"/>
        <v>85666.059447173116</v>
      </c>
      <c r="S66" s="29">
        <f t="shared" si="34"/>
        <v>418380.55416844226</v>
      </c>
      <c r="T66" s="35">
        <f t="shared" si="35"/>
        <v>25.209230562042059</v>
      </c>
      <c r="U66" s="42">
        <v>0.86438699185239576</v>
      </c>
      <c r="V66" s="43">
        <f t="shared" si="48"/>
        <v>0.13561300814760424</v>
      </c>
      <c r="W66" s="29">
        <f t="shared" si="44"/>
        <v>361642.70866719814</v>
      </c>
      <c r="X66" s="29">
        <f t="shared" si="36"/>
        <v>1599345.9108082482</v>
      </c>
      <c r="Y66" s="35">
        <f t="shared" si="45"/>
        <v>18.669539851946872</v>
      </c>
      <c r="Z66" s="36">
        <f t="shared" si="46"/>
        <v>6.5396907100951864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6492</v>
      </c>
      <c r="E67" s="49">
        <f t="shared" si="37"/>
        <v>87</v>
      </c>
      <c r="F67" s="3">
        <f t="shared" si="38"/>
        <v>1.3401109057301294E-2</v>
      </c>
      <c r="G67" s="2">
        <v>0.5</v>
      </c>
      <c r="H67" s="3">
        <f t="shared" si="39"/>
        <v>6.4833445115135252E-2</v>
      </c>
      <c r="I67" s="3">
        <f t="shared" si="40"/>
        <v>0.93516655488486478</v>
      </c>
      <c r="J67" s="5">
        <f t="shared" si="47"/>
        <v>81686.162220203783</v>
      </c>
      <c r="K67" s="5">
        <f t="shared" si="41"/>
        <v>5295.9953149696166</v>
      </c>
      <c r="L67" s="5">
        <f t="shared" si="42"/>
        <v>395190.82281359495</v>
      </c>
      <c r="M67" s="5">
        <f t="shared" si="32"/>
        <v>1741194.889776946</v>
      </c>
      <c r="N67" s="33">
        <f t="shared" si="43"/>
        <v>21.315665254087417</v>
      </c>
      <c r="O67" s="4"/>
      <c r="Q67" s="27" t="s">
        <v>60</v>
      </c>
      <c r="R67" s="29">
        <f t="shared" si="33"/>
        <v>81686.162220203783</v>
      </c>
      <c r="S67" s="29">
        <f t="shared" si="34"/>
        <v>395190.82281359495</v>
      </c>
      <c r="T67" s="35">
        <f t="shared" si="35"/>
        <v>21.315665254087417</v>
      </c>
      <c r="U67" s="42">
        <v>0.82345390469096191</v>
      </c>
      <c r="V67" s="43">
        <f t="shared" si="48"/>
        <v>0.17654609530903809</v>
      </c>
      <c r="W67" s="29">
        <f t="shared" si="44"/>
        <v>325421.42614388885</v>
      </c>
      <c r="X67" s="29">
        <f t="shared" si="36"/>
        <v>1237703.20214105</v>
      </c>
      <c r="Y67" s="35">
        <f t="shared" si="45"/>
        <v>15.151932328569155</v>
      </c>
      <c r="Z67" s="36">
        <f t="shared" si="46"/>
        <v>6.1637329255182625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4819</v>
      </c>
      <c r="E68" s="49">
        <f t="shared" si="37"/>
        <v>113</v>
      </c>
      <c r="F68" s="3">
        <f t="shared" si="38"/>
        <v>2.3448848308777755E-2</v>
      </c>
      <c r="G68" s="2">
        <v>0.5</v>
      </c>
      <c r="H68" s="3">
        <f t="shared" si="39"/>
        <v>0.11075173968440653</v>
      </c>
      <c r="I68" s="3">
        <f t="shared" si="40"/>
        <v>0.88924826031559345</v>
      </c>
      <c r="J68" s="5">
        <f t="shared" si="47"/>
        <v>76390.166905234175</v>
      </c>
      <c r="K68" s="5">
        <f t="shared" si="41"/>
        <v>8460.343879536862</v>
      </c>
      <c r="L68" s="5">
        <f t="shared" si="42"/>
        <v>360799.97482732876</v>
      </c>
      <c r="M68" s="5">
        <f t="shared" si="32"/>
        <v>1346004.0669633511</v>
      </c>
      <c r="N68" s="33">
        <f t="shared" si="43"/>
        <v>17.62012208499474</v>
      </c>
      <c r="O68" s="4"/>
      <c r="Q68" s="27" t="s">
        <v>62</v>
      </c>
      <c r="R68" s="29">
        <f t="shared" si="33"/>
        <v>76390.166905234175</v>
      </c>
      <c r="S68" s="29">
        <f t="shared" si="34"/>
        <v>360799.97482732876</v>
      </c>
      <c r="T68" s="35">
        <f t="shared" si="35"/>
        <v>17.62012208499474</v>
      </c>
      <c r="U68" s="42">
        <v>0.7557222850963411</v>
      </c>
      <c r="V68" s="43">
        <f t="shared" si="48"/>
        <v>0.2442777149036589</v>
      </c>
      <c r="W68" s="29">
        <f t="shared" si="44"/>
        <v>272664.58143921121</v>
      </c>
      <c r="X68" s="29">
        <f t="shared" si="36"/>
        <v>912281.77599716117</v>
      </c>
      <c r="Y68" s="35">
        <f t="shared" si="45"/>
        <v>11.942397993826775</v>
      </c>
      <c r="Z68" s="36">
        <f t="shared" si="46"/>
        <v>5.6777240911679652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3366</v>
      </c>
      <c r="E69" s="49">
        <f t="shared" si="37"/>
        <v>130</v>
      </c>
      <c r="F69" s="3">
        <f t="shared" si="38"/>
        <v>3.8621509209744505E-2</v>
      </c>
      <c r="G69" s="2">
        <v>0.5</v>
      </c>
      <c r="H69" s="3">
        <f t="shared" si="39"/>
        <v>0.17610403684638309</v>
      </c>
      <c r="I69" s="3">
        <f t="shared" si="40"/>
        <v>0.82389596315361691</v>
      </c>
      <c r="J69" s="5">
        <f t="shared" si="47"/>
        <v>67929.823025697318</v>
      </c>
      <c r="K69" s="5">
        <f t="shared" si="41"/>
        <v>11962.716057085683</v>
      </c>
      <c r="L69" s="5">
        <f t="shared" si="42"/>
        <v>309742.32498577237</v>
      </c>
      <c r="M69" s="5">
        <f t="shared" si="32"/>
        <v>985204.0921360224</v>
      </c>
      <c r="N69" s="33">
        <f t="shared" si="43"/>
        <v>14.503263047856425</v>
      </c>
      <c r="O69" s="4"/>
      <c r="Q69" s="27" t="s">
        <v>64</v>
      </c>
      <c r="R69" s="29">
        <f t="shared" si="33"/>
        <v>67929.823025697318</v>
      </c>
      <c r="S69" s="29">
        <f t="shared" si="34"/>
        <v>309742.32498577237</v>
      </c>
      <c r="T69" s="35">
        <f t="shared" si="35"/>
        <v>14.503263047856425</v>
      </c>
      <c r="U69" s="42">
        <v>0.69850988448397933</v>
      </c>
      <c r="V69" s="43">
        <f t="shared" si="48"/>
        <v>0.30149011551602067</v>
      </c>
      <c r="W69" s="29">
        <f t="shared" si="44"/>
        <v>216358.07564561104</v>
      </c>
      <c r="X69" s="29">
        <f t="shared" si="36"/>
        <v>639617.19455795002</v>
      </c>
      <c r="Y69" s="35">
        <f t="shared" si="45"/>
        <v>9.4158525087867204</v>
      </c>
      <c r="Z69" s="36">
        <f t="shared" si="46"/>
        <v>5.0874105390697046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1987</v>
      </c>
      <c r="E70" s="49">
        <f t="shared" si="37"/>
        <v>111</v>
      </c>
      <c r="F70" s="3">
        <f t="shared" si="38"/>
        <v>5.5863110216406643E-2</v>
      </c>
      <c r="G70" s="2">
        <v>0.5</v>
      </c>
      <c r="H70" s="3">
        <f t="shared" si="39"/>
        <v>0.24508721572090966</v>
      </c>
      <c r="I70" s="3">
        <f t="shared" si="40"/>
        <v>0.75491278427909037</v>
      </c>
      <c r="J70" s="5">
        <f t="shared" si="47"/>
        <v>55967.106968611632</v>
      </c>
      <c r="K70" s="5">
        <f t="shared" si="41"/>
        <v>13716.822418891345</v>
      </c>
      <c r="L70" s="5">
        <f t="shared" si="42"/>
        <v>245543.47879582981</v>
      </c>
      <c r="M70" s="5">
        <f t="shared" si="32"/>
        <v>675461.76715025003</v>
      </c>
      <c r="N70" s="33">
        <f t="shared" si="43"/>
        <v>12.068906251114129</v>
      </c>
      <c r="O70" s="4"/>
      <c r="Q70" s="27" t="s">
        <v>66</v>
      </c>
      <c r="R70" s="29">
        <f t="shared" si="33"/>
        <v>55967.106968611632</v>
      </c>
      <c r="S70" s="29">
        <f t="shared" si="34"/>
        <v>245543.47879582981</v>
      </c>
      <c r="T70" s="35">
        <f t="shared" si="35"/>
        <v>12.068906251114129</v>
      </c>
      <c r="U70" s="42">
        <v>0.67065690345363116</v>
      </c>
      <c r="V70" s="43">
        <f t="shared" si="48"/>
        <v>0.32934309654636884</v>
      </c>
      <c r="W70" s="29">
        <f t="shared" si="44"/>
        <v>164675.42915244357</v>
      </c>
      <c r="X70" s="29">
        <f t="shared" si="36"/>
        <v>423259.11891233898</v>
      </c>
      <c r="Y70" s="35">
        <f t="shared" si="45"/>
        <v>7.5626406623039841</v>
      </c>
      <c r="Z70" s="36">
        <f t="shared" si="46"/>
        <v>4.5062655888101446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1178</v>
      </c>
      <c r="E71" s="49">
        <f t="shared" si="49"/>
        <v>66</v>
      </c>
      <c r="F71" s="3">
        <f t="shared" si="38"/>
        <v>5.6027164685908321E-2</v>
      </c>
      <c r="G71" s="2">
        <v>0.5</v>
      </c>
      <c r="H71" s="3">
        <f t="shared" si="39"/>
        <v>0.24571854058078926</v>
      </c>
      <c r="I71" s="3">
        <f t="shared" si="40"/>
        <v>0.75428145941921076</v>
      </c>
      <c r="J71" s="5">
        <f t="shared" si="47"/>
        <v>42250.284549720287</v>
      </c>
      <c r="K71" s="5">
        <f t="shared" si="41"/>
        <v>10381.678258680338</v>
      </c>
      <c r="L71" s="5">
        <f t="shared" si="42"/>
        <v>185297.22710190056</v>
      </c>
      <c r="M71" s="5">
        <f>L71+M72</f>
        <v>429918.28835442016</v>
      </c>
      <c r="N71" s="33">
        <f t="shared" si="43"/>
        <v>10.17551225834919</v>
      </c>
      <c r="O71" s="4"/>
      <c r="Q71" s="27" t="s">
        <v>68</v>
      </c>
      <c r="R71" s="29">
        <f t="shared" si="33"/>
        <v>42250.284549720287</v>
      </c>
      <c r="S71" s="29">
        <f t="shared" si="34"/>
        <v>185297.22710190056</v>
      </c>
      <c r="T71" s="35">
        <f t="shared" si="35"/>
        <v>10.17551225834919</v>
      </c>
      <c r="U71" s="42">
        <v>0.63527807449444496</v>
      </c>
      <c r="V71" s="43">
        <f t="shared" si="48"/>
        <v>0.36472192550555504</v>
      </c>
      <c r="W71" s="29">
        <f t="shared" si="44"/>
        <v>117715.26564245527</v>
      </c>
      <c r="X71" s="29">
        <f>X72+W71</f>
        <v>258583.68975989544</v>
      </c>
      <c r="Y71" s="35">
        <f t="shared" si="45"/>
        <v>6.1202827984647827</v>
      </c>
      <c r="Z71" s="36">
        <f t="shared" si="46"/>
        <v>4.0552294598844076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829</v>
      </c>
      <c r="E72" s="50">
        <f t="shared" si="49"/>
        <v>108</v>
      </c>
      <c r="F72" s="17">
        <f t="shared" si="38"/>
        <v>0.13027744270205066</v>
      </c>
      <c r="G72" s="12"/>
      <c r="H72" s="17">
        <v>1</v>
      </c>
      <c r="I72" s="17">
        <f t="shared" si="40"/>
        <v>0</v>
      </c>
      <c r="J72" s="21">
        <f t="shared" si="47"/>
        <v>31868.606291039949</v>
      </c>
      <c r="K72" s="21">
        <f t="shared" si="41"/>
        <v>31868.606291039949</v>
      </c>
      <c r="L72" s="21">
        <f>K72/F72</f>
        <v>244621.0612525196</v>
      </c>
      <c r="M72" s="21">
        <f>L72</f>
        <v>244621.0612525196</v>
      </c>
      <c r="N72" s="34">
        <f t="shared" si="43"/>
        <v>7.6759259259259256</v>
      </c>
      <c r="O72" s="4"/>
      <c r="Q72" s="30" t="s">
        <v>69</v>
      </c>
      <c r="R72" s="31">
        <f t="shared" si="33"/>
        <v>31868.606291039949</v>
      </c>
      <c r="S72" s="31">
        <f t="shared" si="34"/>
        <v>244621.0612525196</v>
      </c>
      <c r="T72" s="38">
        <f t="shared" si="35"/>
        <v>7.6759259259259256</v>
      </c>
      <c r="U72" s="44">
        <v>0.57586384179742911</v>
      </c>
      <c r="V72" s="45">
        <f t="shared" si="48"/>
        <v>0.42413615820257089</v>
      </c>
      <c r="W72" s="31">
        <f t="shared" si="44"/>
        <v>140868.42411744015</v>
      </c>
      <c r="X72" s="31">
        <f>W72</f>
        <v>140868.42411744015</v>
      </c>
      <c r="Y72" s="38">
        <f t="shared" si="45"/>
        <v>4.4202881930561917</v>
      </c>
      <c r="Z72" s="37">
        <f t="shared" si="46"/>
        <v>3.2556377328697339</v>
      </c>
    </row>
    <row r="73" spans="1:26" s="2" customFormat="1" ht="13.2" x14ac:dyDescent="0.25">
      <c r="B73" s="2" t="s">
        <v>70</v>
      </c>
      <c r="D73" s="25">
        <f>SUM(D54:D72)</f>
        <v>126993</v>
      </c>
      <c r="E73" s="25">
        <f>SUM(E54:E72)</f>
        <v>1002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70.38779994956775</v>
      </c>
      <c r="F78" s="55">
        <f>$Y$4</f>
        <v>64.071712501304077</v>
      </c>
      <c r="G78" s="55">
        <f>E78-F78</f>
        <v>6.3160874482636729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78.352366681065035</v>
      </c>
      <c r="F79" s="55">
        <f>$Y$29</f>
        <v>69.319381528607764</v>
      </c>
      <c r="G79" s="55">
        <f t="shared" ref="G79:G80" si="50">E79-F79</f>
        <v>9.0329851524572717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74.212451214829201</v>
      </c>
      <c r="F80" s="55">
        <f>$Y$54</f>
        <v>65.964704565571751</v>
      </c>
      <c r="G80" s="55">
        <f t="shared" si="50"/>
        <v>8.2477466492574507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ECD38-AD32-D242-9CED-69894580B79A}">
  <dimension ref="A1:Z80"/>
  <sheetViews>
    <sheetView topLeftCell="A50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117" t="s">
        <v>87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Q1" s="105" t="s">
        <v>90</v>
      </c>
      <c r="R1" s="106"/>
      <c r="S1" s="106"/>
      <c r="T1" s="106"/>
      <c r="U1" s="106"/>
      <c r="V1" s="106"/>
      <c r="W1" s="106"/>
      <c r="X1" s="106"/>
      <c r="Y1" s="106"/>
      <c r="Z1" s="107"/>
    </row>
    <row r="2" spans="1:26" s="9" customFormat="1" ht="35.549999999999997" customHeight="1" x14ac:dyDescent="0.25">
      <c r="A2" s="7"/>
      <c r="B2" s="11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114" t="s">
        <v>14</v>
      </c>
      <c r="S2" s="114"/>
      <c r="T2" s="114"/>
      <c r="U2" s="109" t="s">
        <v>15</v>
      </c>
      <c r="V2" s="109" t="s">
        <v>16</v>
      </c>
      <c r="W2" s="115" t="s">
        <v>17</v>
      </c>
      <c r="X2" s="115" t="s">
        <v>18</v>
      </c>
      <c r="Y2" s="116" t="s">
        <v>19</v>
      </c>
      <c r="Z2" s="116" t="s">
        <v>20</v>
      </c>
    </row>
    <row r="3" spans="1:26" s="10" customFormat="1" ht="23.25" customHeight="1" thickBot="1" x14ac:dyDescent="0.35">
      <c r="B3" s="11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109"/>
      <c r="V3" s="109"/>
      <c r="W3" s="115"/>
      <c r="X3" s="115"/>
      <c r="Y3" s="116"/>
      <c r="Z3" s="116"/>
    </row>
    <row r="4" spans="1:26" s="2" customFormat="1" x14ac:dyDescent="0.25">
      <c r="A4" s="2">
        <v>1</v>
      </c>
      <c r="B4" s="1">
        <v>0</v>
      </c>
      <c r="C4" s="1">
        <v>1</v>
      </c>
      <c r="D4">
        <v>445</v>
      </c>
      <c r="E4" s="51">
        <v>2</v>
      </c>
      <c r="F4" s="3">
        <f>E4/D4</f>
        <v>4.4943820224719105E-3</v>
      </c>
      <c r="G4" s="2">
        <v>0.3</v>
      </c>
      <c r="H4" s="18">
        <f>C4*F4/(1+(1-G4)*C4*F4)</f>
        <v>4.4802867383512543E-3</v>
      </c>
      <c r="I4" s="18">
        <f>1-H4</f>
        <v>0.99551971326164879</v>
      </c>
      <c r="J4" s="41">
        <v>100000</v>
      </c>
      <c r="K4" s="20">
        <f>J4*H4</f>
        <v>448.0286738351254</v>
      </c>
      <c r="L4" s="20">
        <f>C4*(J5+G4*K4)</f>
        <v>99686.379928315408</v>
      </c>
      <c r="M4" s="5">
        <f t="shared" ref="M4:M20" si="0">L4+M5</f>
        <v>7113780.6127332002</v>
      </c>
      <c r="N4" s="32">
        <f>M4/J4</f>
        <v>71.137806127331999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99686.379928315408</v>
      </c>
      <c r="T4" s="35">
        <f t="shared" ref="T4:T22" si="3">N4</f>
        <v>71.137806127331999</v>
      </c>
      <c r="U4" s="42">
        <v>0.96680194174873568</v>
      </c>
      <c r="V4" s="43">
        <f>1-U4</f>
        <v>3.3198058251264317E-2</v>
      </c>
      <c r="W4" s="29">
        <f>S4*U4</f>
        <v>96376.985680597529</v>
      </c>
      <c r="X4" s="29">
        <f t="shared" ref="X4:X20" si="4">X5+W4</f>
        <v>6483549.234467987</v>
      </c>
      <c r="Y4" s="40">
        <f>X4/R4</f>
        <v>64.835492344679864</v>
      </c>
      <c r="Z4" s="36">
        <f>T4-Y4</f>
        <v>6.3023137826521349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2408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99551.971326164872</v>
      </c>
      <c r="K5" s="5">
        <f t="shared" ref="K5:K22" si="8">J5*H5</f>
        <v>0</v>
      </c>
      <c r="L5" s="5">
        <f t="shared" ref="L5:L21" si="9">C5*(J6+G5*K5)</f>
        <v>398207.88530465949</v>
      </c>
      <c r="M5" s="5">
        <f t="shared" si="0"/>
        <v>7014094.2328048851</v>
      </c>
      <c r="N5" s="33">
        <f t="shared" ref="N5:N22" si="10">M5/J5</f>
        <v>70.456608135105782</v>
      </c>
      <c r="O5" s="4"/>
      <c r="Q5" s="27" t="s">
        <v>36</v>
      </c>
      <c r="R5" s="29">
        <f t="shared" si="1"/>
        <v>99551.971326164872</v>
      </c>
      <c r="S5" s="29">
        <f t="shared" si="2"/>
        <v>398207.88530465949</v>
      </c>
      <c r="T5" s="35">
        <f t="shared" si="3"/>
        <v>70.456608135105782</v>
      </c>
      <c r="U5" s="42">
        <v>0.96680194174873568</v>
      </c>
      <c r="V5" s="43">
        <f>1-U5</f>
        <v>3.3198058251264317E-2</v>
      </c>
      <c r="W5" s="29">
        <f t="shared" ref="W5:W22" si="11">S5*U5</f>
        <v>384988.15673220262</v>
      </c>
      <c r="X5" s="29">
        <f t="shared" si="4"/>
        <v>6387172.2487873891</v>
      </c>
      <c r="Y5" s="35">
        <f t="shared" ref="Y5:Y22" si="12">X5/R5</f>
        <v>64.159173984218967</v>
      </c>
      <c r="Z5" s="36">
        <f t="shared" ref="Z5:Z22" si="13">T5-Y5</f>
        <v>6.297434150886815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3804</v>
      </c>
      <c r="E6" s="51">
        <v>1</v>
      </c>
      <c r="F6" s="3">
        <f t="shared" si="5"/>
        <v>2.6288117770767612E-4</v>
      </c>
      <c r="G6" s="2">
        <v>0.5</v>
      </c>
      <c r="H6" s="3">
        <f t="shared" si="6"/>
        <v>1.3135426244581636E-3</v>
      </c>
      <c r="I6" s="3">
        <f t="shared" si="7"/>
        <v>0.99868645737554185</v>
      </c>
      <c r="J6" s="5">
        <f t="shared" ref="J6:J22" si="14">I5*J5</f>
        <v>99551.971326164872</v>
      </c>
      <c r="K6" s="5">
        <f t="shared" si="8"/>
        <v>130.76575768575447</v>
      </c>
      <c r="L6" s="5">
        <f t="shared" si="9"/>
        <v>497432.94223660999</v>
      </c>
      <c r="M6" s="5">
        <f t="shared" si="0"/>
        <v>6615886.3475002255</v>
      </c>
      <c r="N6" s="33">
        <f t="shared" si="10"/>
        <v>66.456608135105782</v>
      </c>
      <c r="O6" s="4"/>
      <c r="Q6" s="27" t="s">
        <v>38</v>
      </c>
      <c r="R6" s="29">
        <f t="shared" si="1"/>
        <v>99551.971326164872</v>
      </c>
      <c r="S6" s="29">
        <f t="shared" si="2"/>
        <v>497432.94223660999</v>
      </c>
      <c r="T6" s="35">
        <f t="shared" si="3"/>
        <v>66.456608135105782</v>
      </c>
      <c r="U6" s="42">
        <v>0.96680194174873568</v>
      </c>
      <c r="V6" s="43">
        <f>1-U6</f>
        <v>3.3198058251264317E-2</v>
      </c>
      <c r="W6" s="29">
        <f t="shared" si="11"/>
        <v>480919.13444414124</v>
      </c>
      <c r="X6" s="29">
        <f t="shared" si="4"/>
        <v>6002184.0920551866</v>
      </c>
      <c r="Y6" s="35">
        <f t="shared" si="12"/>
        <v>60.291966217224015</v>
      </c>
      <c r="Z6" s="36">
        <f t="shared" si="13"/>
        <v>6.1646419178817666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4351</v>
      </c>
      <c r="E7" s="51">
        <v>1</v>
      </c>
      <c r="F7" s="3">
        <f t="shared" si="5"/>
        <v>2.2983222247759135E-4</v>
      </c>
      <c r="G7" s="2">
        <v>0.5</v>
      </c>
      <c r="H7" s="3">
        <f t="shared" si="6"/>
        <v>1.148501205926266E-3</v>
      </c>
      <c r="I7" s="3">
        <f t="shared" si="7"/>
        <v>0.99885149879407376</v>
      </c>
      <c r="J7" s="5">
        <f t="shared" si="14"/>
        <v>99421.205568479112</v>
      </c>
      <c r="K7" s="5">
        <f t="shared" si="8"/>
        <v>114.18537449004145</v>
      </c>
      <c r="L7" s="5">
        <f t="shared" si="9"/>
        <v>496820.56440617045</v>
      </c>
      <c r="M7" s="5">
        <f t="shared" si="0"/>
        <v>6118453.4052636158</v>
      </c>
      <c r="N7" s="33">
        <f t="shared" si="10"/>
        <v>61.54072836150997</v>
      </c>
      <c r="O7" s="4"/>
      <c r="Q7" s="27" t="s">
        <v>40</v>
      </c>
      <c r="R7" s="29">
        <f t="shared" si="1"/>
        <v>99421.205568479112</v>
      </c>
      <c r="S7" s="29">
        <f t="shared" si="2"/>
        <v>496820.56440617045</v>
      </c>
      <c r="T7" s="35">
        <f t="shared" si="3"/>
        <v>61.54072836150997</v>
      </c>
      <c r="U7" s="42">
        <v>0.96680194174873568</v>
      </c>
      <c r="V7" s="43">
        <f>1-U7</f>
        <v>3.3198058251264317E-2</v>
      </c>
      <c r="W7" s="29">
        <f t="shared" si="11"/>
        <v>480327.08636858838</v>
      </c>
      <c r="X7" s="29">
        <f t="shared" si="4"/>
        <v>5521264.9576110458</v>
      </c>
      <c r="Y7" s="35">
        <f t="shared" si="12"/>
        <v>55.534077725582613</v>
      </c>
      <c r="Z7" s="36">
        <f t="shared" si="13"/>
        <v>6.0066506359273575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4472</v>
      </c>
      <c r="E8" s="51">
        <v>4</v>
      </c>
      <c r="F8" s="3">
        <f t="shared" si="5"/>
        <v>8.9445438282647585E-4</v>
      </c>
      <c r="G8" s="2">
        <v>0.5</v>
      </c>
      <c r="H8" s="3">
        <f t="shared" si="6"/>
        <v>4.4622936189201252E-3</v>
      </c>
      <c r="I8" s="3">
        <f t="shared" si="7"/>
        <v>0.99553770638107986</v>
      </c>
      <c r="J8" s="5">
        <f t="shared" si="14"/>
        <v>99307.020193989069</v>
      </c>
      <c r="K8" s="5">
        <f t="shared" si="8"/>
        <v>443.13708252560946</v>
      </c>
      <c r="L8" s="5">
        <f t="shared" si="9"/>
        <v>495427.25826363132</v>
      </c>
      <c r="M8" s="5">
        <f t="shared" si="0"/>
        <v>5621632.8408574453</v>
      </c>
      <c r="N8" s="33">
        <f t="shared" si="10"/>
        <v>56.608614676746846</v>
      </c>
      <c r="O8" s="4"/>
      <c r="Q8" s="27" t="s">
        <v>42</v>
      </c>
      <c r="R8" s="29">
        <f t="shared" si="1"/>
        <v>99307.020193989069</v>
      </c>
      <c r="S8" s="29">
        <f t="shared" si="2"/>
        <v>495427.25826363132</v>
      </c>
      <c r="T8" s="35">
        <f t="shared" si="3"/>
        <v>56.608614676746846</v>
      </c>
      <c r="U8" s="42">
        <v>0.96680194174873568</v>
      </c>
      <c r="V8" s="43">
        <f>1-U8</f>
        <v>3.3198058251264317E-2</v>
      </c>
      <c r="W8" s="29">
        <f t="shared" si="11"/>
        <v>478980.03528453113</v>
      </c>
      <c r="X8" s="29">
        <f t="shared" si="4"/>
        <v>5040937.8712424571</v>
      </c>
      <c r="Y8" s="35">
        <f t="shared" si="12"/>
        <v>50.761143183989915</v>
      </c>
      <c r="Z8" s="36">
        <f t="shared" si="13"/>
        <v>5.8474714927569309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4185</v>
      </c>
      <c r="E9" s="51">
        <v>6</v>
      </c>
      <c r="F9" s="3">
        <f t="shared" si="5"/>
        <v>1.4336917562724014E-3</v>
      </c>
      <c r="G9" s="2">
        <v>0.5</v>
      </c>
      <c r="H9" s="3">
        <f t="shared" si="6"/>
        <v>7.1428571428571435E-3</v>
      </c>
      <c r="I9" s="3">
        <f t="shared" si="7"/>
        <v>0.99285714285714288</v>
      </c>
      <c r="J9" s="5">
        <f t="shared" si="14"/>
        <v>98863.883111463452</v>
      </c>
      <c r="K9" s="5">
        <f t="shared" si="8"/>
        <v>706.17059365331045</v>
      </c>
      <c r="L9" s="5">
        <f t="shared" si="9"/>
        <v>492553.98907318397</v>
      </c>
      <c r="M9" s="5">
        <f t="shared" si="0"/>
        <v>5126205.5825938135</v>
      </c>
      <c r="N9" s="33">
        <f t="shared" si="10"/>
        <v>51.851145446252659</v>
      </c>
      <c r="O9" s="4"/>
      <c r="Q9" s="27" t="s">
        <v>44</v>
      </c>
      <c r="R9" s="29">
        <f t="shared" si="1"/>
        <v>98863.883111463452</v>
      </c>
      <c r="S9" s="29">
        <f t="shared" si="2"/>
        <v>492553.98907318397</v>
      </c>
      <c r="T9" s="35">
        <f t="shared" si="3"/>
        <v>51.851145446252659</v>
      </c>
      <c r="U9" s="42">
        <v>0.9555940589531835</v>
      </c>
      <c r="V9" s="43">
        <f t="shared" ref="V9:V22" si="15">1-U9</f>
        <v>4.4405941046816499E-2</v>
      </c>
      <c r="W9" s="29">
        <f t="shared" si="11"/>
        <v>470681.66567202588</v>
      </c>
      <c r="X9" s="29">
        <f t="shared" si="4"/>
        <v>4561957.8359579258</v>
      </c>
      <c r="Y9" s="35">
        <f t="shared" si="12"/>
        <v>46.14382616161835</v>
      </c>
      <c r="Z9" s="36">
        <f t="shared" si="13"/>
        <v>5.707319284634309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4871</v>
      </c>
      <c r="E10" s="51">
        <v>14</v>
      </c>
      <c r="F10" s="3">
        <f t="shared" si="5"/>
        <v>2.8741531513036336E-3</v>
      </c>
      <c r="G10" s="2">
        <v>0.5</v>
      </c>
      <c r="H10" s="3">
        <f t="shared" si="6"/>
        <v>1.4268242967794536E-2</v>
      </c>
      <c r="I10" s="3">
        <f t="shared" si="7"/>
        <v>0.9857317570322055</v>
      </c>
      <c r="J10" s="5">
        <f t="shared" si="14"/>
        <v>98157.712517810141</v>
      </c>
      <c r="K10" s="5">
        <f t="shared" si="8"/>
        <v>1400.5380913670422</v>
      </c>
      <c r="L10" s="5">
        <f t="shared" si="9"/>
        <v>487287.21736063313</v>
      </c>
      <c r="M10" s="5">
        <f t="shared" si="0"/>
        <v>4633651.5935206292</v>
      </c>
      <c r="N10" s="33">
        <f t="shared" si="10"/>
        <v>47.2061896580962</v>
      </c>
      <c r="O10" s="4"/>
      <c r="Q10" s="27" t="s">
        <v>46</v>
      </c>
      <c r="R10" s="29">
        <f t="shared" si="1"/>
        <v>98157.712517810141</v>
      </c>
      <c r="S10" s="29">
        <f t="shared" si="2"/>
        <v>487287.21736063313</v>
      </c>
      <c r="T10" s="35">
        <f t="shared" si="3"/>
        <v>47.2061896580962</v>
      </c>
      <c r="U10" s="42">
        <v>0.96363095511775332</v>
      </c>
      <c r="V10" s="43">
        <f t="shared" si="15"/>
        <v>3.6369044882246682E-2</v>
      </c>
      <c r="W10" s="29">
        <f t="shared" si="11"/>
        <v>469565.04668189917</v>
      </c>
      <c r="X10" s="29">
        <f t="shared" si="4"/>
        <v>4091276.1702859001</v>
      </c>
      <c r="Y10" s="35">
        <f t="shared" si="12"/>
        <v>41.680638895731825</v>
      </c>
      <c r="Z10" s="36">
        <f t="shared" si="13"/>
        <v>5.5255507623643751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4768</v>
      </c>
      <c r="E11" s="51">
        <v>15</v>
      </c>
      <c r="F11" s="3">
        <f t="shared" si="5"/>
        <v>3.1459731543624159E-3</v>
      </c>
      <c r="G11" s="2">
        <v>0.5</v>
      </c>
      <c r="H11" s="3">
        <f t="shared" si="6"/>
        <v>1.5607116845281448E-2</v>
      </c>
      <c r="I11" s="3">
        <f t="shared" si="7"/>
        <v>0.98439288315471851</v>
      </c>
      <c r="J11" s="5">
        <f t="shared" si="14"/>
        <v>96757.174426443104</v>
      </c>
      <c r="K11" s="5">
        <f t="shared" si="8"/>
        <v>1510.1005268927754</v>
      </c>
      <c r="L11" s="5">
        <f t="shared" si="9"/>
        <v>480010.62081498356</v>
      </c>
      <c r="M11" s="5">
        <f t="shared" si="0"/>
        <v>4146364.3761599958</v>
      </c>
      <c r="N11" s="33">
        <f t="shared" si="10"/>
        <v>42.853301584495441</v>
      </c>
      <c r="O11" s="4"/>
      <c r="Q11" s="27" t="s">
        <v>48</v>
      </c>
      <c r="R11" s="29">
        <f t="shared" si="1"/>
        <v>96757.174426443104</v>
      </c>
      <c r="S11" s="29">
        <f t="shared" si="2"/>
        <v>480010.62081498356</v>
      </c>
      <c r="T11" s="35">
        <f t="shared" si="3"/>
        <v>42.853301584495441</v>
      </c>
      <c r="U11" s="42">
        <v>0.96005435016735896</v>
      </c>
      <c r="V11" s="43">
        <f t="shared" si="15"/>
        <v>3.9945649832641039E-2</v>
      </c>
      <c r="W11" s="29">
        <f t="shared" si="11"/>
        <v>460836.28463995957</v>
      </c>
      <c r="X11" s="29">
        <f t="shared" si="4"/>
        <v>3621711.123604001</v>
      </c>
      <c r="Y11" s="35">
        <f t="shared" si="12"/>
        <v>37.430931040233133</v>
      </c>
      <c r="Z11" s="36">
        <f t="shared" si="13"/>
        <v>5.4223705442623071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4614</v>
      </c>
      <c r="E12" s="51">
        <v>19</v>
      </c>
      <c r="F12" s="3">
        <f t="shared" si="5"/>
        <v>4.1179020372778498E-3</v>
      </c>
      <c r="G12" s="2">
        <v>0.5</v>
      </c>
      <c r="H12" s="3">
        <f t="shared" si="6"/>
        <v>2.0379706103185669E-2</v>
      </c>
      <c r="I12" s="3">
        <f t="shared" si="7"/>
        <v>0.97962029389681438</v>
      </c>
      <c r="J12" s="5">
        <f t="shared" si="14"/>
        <v>95247.07389955032</v>
      </c>
      <c r="K12" s="5">
        <f t="shared" si="8"/>
        <v>1941.1073732612422</v>
      </c>
      <c r="L12" s="5">
        <f t="shared" si="9"/>
        <v>471382.60106459848</v>
      </c>
      <c r="M12" s="5">
        <f t="shared" si="0"/>
        <v>3666353.7553450121</v>
      </c>
      <c r="N12" s="33">
        <f t="shared" si="10"/>
        <v>38.493085459104286</v>
      </c>
      <c r="O12" s="4"/>
      <c r="Q12" s="27" t="s">
        <v>50</v>
      </c>
      <c r="R12" s="29">
        <f t="shared" si="1"/>
        <v>95247.07389955032</v>
      </c>
      <c r="S12" s="29">
        <f t="shared" si="2"/>
        <v>471382.60106459848</v>
      </c>
      <c r="T12" s="35">
        <f t="shared" si="3"/>
        <v>38.493085459104286</v>
      </c>
      <c r="U12" s="42">
        <v>0.94127750867207383</v>
      </c>
      <c r="V12" s="43">
        <f t="shared" si="15"/>
        <v>5.8722491327926174E-2</v>
      </c>
      <c r="W12" s="29">
        <f t="shared" si="11"/>
        <v>443701.84036144731</v>
      </c>
      <c r="X12" s="29">
        <f t="shared" si="4"/>
        <v>3160874.8389640413</v>
      </c>
      <c r="Y12" s="35">
        <f t="shared" si="12"/>
        <v>33.186057162213402</v>
      </c>
      <c r="Z12" s="36">
        <f t="shared" si="13"/>
        <v>5.3070282968908842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5237</v>
      </c>
      <c r="E13" s="51">
        <v>27</v>
      </c>
      <c r="F13" s="3">
        <f t="shared" si="5"/>
        <v>5.1556234485392403E-3</v>
      </c>
      <c r="G13" s="2">
        <v>0.5</v>
      </c>
      <c r="H13" s="3">
        <f t="shared" si="6"/>
        <v>2.5450089546611366E-2</v>
      </c>
      <c r="I13" s="3">
        <f t="shared" si="7"/>
        <v>0.97454991045338868</v>
      </c>
      <c r="J13" s="5">
        <f t="shared" si="14"/>
        <v>93305.966526289078</v>
      </c>
      <c r="K13" s="5">
        <f t="shared" si="8"/>
        <v>2374.6452033271798</v>
      </c>
      <c r="L13" s="5">
        <f t="shared" si="9"/>
        <v>460593.21962312743</v>
      </c>
      <c r="M13" s="5">
        <f t="shared" si="0"/>
        <v>3194971.1542804134</v>
      </c>
      <c r="N13" s="33">
        <f t="shared" si="10"/>
        <v>34.241874054005173</v>
      </c>
      <c r="O13" s="4"/>
      <c r="Q13" s="27" t="s">
        <v>52</v>
      </c>
      <c r="R13" s="29">
        <f t="shared" si="1"/>
        <v>93305.966526289078</v>
      </c>
      <c r="S13" s="29">
        <f t="shared" si="2"/>
        <v>460593.21962312743</v>
      </c>
      <c r="T13" s="35">
        <f t="shared" si="3"/>
        <v>34.241874054005173</v>
      </c>
      <c r="U13" s="42">
        <v>0.95386474178345915</v>
      </c>
      <c r="V13" s="43">
        <f t="shared" si="15"/>
        <v>4.6135258216540853E-2</v>
      </c>
      <c r="W13" s="29">
        <f t="shared" si="11"/>
        <v>439343.63250302651</v>
      </c>
      <c r="X13" s="29">
        <f t="shared" si="4"/>
        <v>2717172.9986025938</v>
      </c>
      <c r="Y13" s="35">
        <f t="shared" si="12"/>
        <v>29.121106610444112</v>
      </c>
      <c r="Z13" s="36">
        <f t="shared" si="13"/>
        <v>5.1207674435610606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5367</v>
      </c>
      <c r="E14" s="51">
        <v>47</v>
      </c>
      <c r="F14" s="3">
        <f t="shared" si="5"/>
        <v>8.7572200484441962E-3</v>
      </c>
      <c r="G14" s="2">
        <v>0.5</v>
      </c>
      <c r="H14" s="3">
        <f t="shared" si="6"/>
        <v>4.2848026255811834E-2</v>
      </c>
      <c r="I14" s="3">
        <f t="shared" si="7"/>
        <v>0.95715197374418814</v>
      </c>
      <c r="J14" s="5">
        <f t="shared" si="14"/>
        <v>90931.3213229619</v>
      </c>
      <c r="K14" s="5">
        <f t="shared" si="8"/>
        <v>3896.2276435219342</v>
      </c>
      <c r="L14" s="5">
        <f t="shared" si="9"/>
        <v>444916.03750600468</v>
      </c>
      <c r="M14" s="5">
        <f t="shared" si="0"/>
        <v>2734377.9346572859</v>
      </c>
      <c r="N14" s="33">
        <f t="shared" si="10"/>
        <v>30.070803930645216</v>
      </c>
      <c r="O14" s="4"/>
      <c r="Q14" s="27" t="s">
        <v>54</v>
      </c>
      <c r="R14" s="29">
        <f t="shared" si="1"/>
        <v>90931.3213229619</v>
      </c>
      <c r="S14" s="29">
        <f t="shared" si="2"/>
        <v>444916.03750600468</v>
      </c>
      <c r="T14" s="35">
        <f t="shared" si="3"/>
        <v>30.070803930645216</v>
      </c>
      <c r="U14" s="42">
        <v>0.94210046609890041</v>
      </c>
      <c r="V14" s="43">
        <f t="shared" si="15"/>
        <v>5.7899533901099587E-2</v>
      </c>
      <c r="W14" s="29">
        <f t="shared" si="11"/>
        <v>419155.60630928288</v>
      </c>
      <c r="X14" s="29">
        <f t="shared" si="4"/>
        <v>2277829.3660995672</v>
      </c>
      <c r="Y14" s="35">
        <f t="shared" si="12"/>
        <v>25.049997437179787</v>
      </c>
      <c r="Z14" s="36">
        <f t="shared" si="13"/>
        <v>5.0208064934654288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5302</v>
      </c>
      <c r="E15" s="51">
        <v>62</v>
      </c>
      <c r="F15" s="3">
        <f t="shared" si="5"/>
        <v>1.1693700490380989E-2</v>
      </c>
      <c r="G15" s="2">
        <v>0.5</v>
      </c>
      <c r="H15" s="3">
        <f t="shared" si="6"/>
        <v>5.6807769836906725E-2</v>
      </c>
      <c r="I15" s="3">
        <f t="shared" si="7"/>
        <v>0.94319223016309328</v>
      </c>
      <c r="J15" s="5">
        <f t="shared" si="14"/>
        <v>87035.09367943996</v>
      </c>
      <c r="K15" s="5">
        <f t="shared" si="8"/>
        <v>4944.2695694752401</v>
      </c>
      <c r="L15" s="5">
        <f t="shared" si="9"/>
        <v>422814.79447351175</v>
      </c>
      <c r="M15" s="5">
        <f t="shared" si="0"/>
        <v>2289461.8971512811</v>
      </c>
      <c r="N15" s="33">
        <f t="shared" si="10"/>
        <v>26.305043176992797</v>
      </c>
      <c r="O15" s="4"/>
      <c r="Q15" s="27" t="s">
        <v>56</v>
      </c>
      <c r="R15" s="29">
        <f t="shared" si="1"/>
        <v>87035.09367943996</v>
      </c>
      <c r="S15" s="29">
        <f t="shared" si="2"/>
        <v>422814.79447351175</v>
      </c>
      <c r="T15" s="35">
        <f t="shared" si="3"/>
        <v>26.305043176992797</v>
      </c>
      <c r="U15" s="42">
        <v>0.91645683631107144</v>
      </c>
      <c r="V15" s="43">
        <f t="shared" si="15"/>
        <v>8.3543163688928557E-2</v>
      </c>
      <c r="W15" s="29">
        <f t="shared" si="11"/>
        <v>387491.50888871046</v>
      </c>
      <c r="X15" s="29">
        <f t="shared" si="4"/>
        <v>1858673.7597902841</v>
      </c>
      <c r="Y15" s="35">
        <f t="shared" si="12"/>
        <v>21.355451935698358</v>
      </c>
      <c r="Z15" s="36">
        <f t="shared" si="13"/>
        <v>4.9495912412944385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4368</v>
      </c>
      <c r="E16" s="51">
        <v>58</v>
      </c>
      <c r="F16" s="3">
        <f t="shared" si="5"/>
        <v>1.3278388278388278E-2</v>
      </c>
      <c r="G16" s="2">
        <v>0.5</v>
      </c>
      <c r="H16" s="3">
        <f t="shared" si="6"/>
        <v>6.4258807888322611E-2</v>
      </c>
      <c r="I16" s="3">
        <f t="shared" si="7"/>
        <v>0.93574119211167739</v>
      </c>
      <c r="J16" s="5">
        <f t="shared" si="14"/>
        <v>82090.824109964728</v>
      </c>
      <c r="K16" s="5">
        <f t="shared" si="8"/>
        <v>5275.0584958763056</v>
      </c>
      <c r="L16" s="5">
        <f t="shared" si="9"/>
        <v>397266.47431013285</v>
      </c>
      <c r="M16" s="5">
        <f t="shared" si="0"/>
        <v>1866647.1026777695</v>
      </c>
      <c r="N16" s="33">
        <f t="shared" si="10"/>
        <v>22.738803306168581</v>
      </c>
      <c r="O16" s="4"/>
      <c r="Q16" s="27" t="s">
        <v>58</v>
      </c>
      <c r="R16" s="29">
        <f t="shared" si="1"/>
        <v>82090.824109964728</v>
      </c>
      <c r="S16" s="29">
        <f t="shared" si="2"/>
        <v>397266.47431013285</v>
      </c>
      <c r="T16" s="35">
        <f t="shared" si="3"/>
        <v>22.738803306168581</v>
      </c>
      <c r="U16" s="42">
        <v>0.8859396016463057</v>
      </c>
      <c r="V16" s="43">
        <f t="shared" si="15"/>
        <v>0.1140603983536943</v>
      </c>
      <c r="W16" s="29">
        <f t="shared" si="11"/>
        <v>351954.10199775145</v>
      </c>
      <c r="X16" s="29">
        <f t="shared" si="4"/>
        <v>1471182.2509015736</v>
      </c>
      <c r="Y16" s="35">
        <f t="shared" si="12"/>
        <v>17.921397023994448</v>
      </c>
      <c r="Z16" s="36">
        <f t="shared" si="13"/>
        <v>4.817406282174133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3265</v>
      </c>
      <c r="E17" s="51">
        <v>54</v>
      </c>
      <c r="F17" s="3">
        <f t="shared" si="5"/>
        <v>1.653905053598775E-2</v>
      </c>
      <c r="G17" s="2">
        <v>0.5</v>
      </c>
      <c r="H17" s="3">
        <f t="shared" si="6"/>
        <v>7.9411764705882362E-2</v>
      </c>
      <c r="I17" s="3">
        <f t="shared" si="7"/>
        <v>0.9205882352941176</v>
      </c>
      <c r="J17" s="5">
        <f t="shared" si="14"/>
        <v>76815.765614088421</v>
      </c>
      <c r="K17" s="5">
        <f t="shared" si="8"/>
        <v>6100.0755046481991</v>
      </c>
      <c r="L17" s="5">
        <f t="shared" si="9"/>
        <v>368828.63930882158</v>
      </c>
      <c r="M17" s="5">
        <f t="shared" si="0"/>
        <v>1469380.6283676366</v>
      </c>
      <c r="N17" s="33">
        <f t="shared" si="10"/>
        <v>19.128633511896474</v>
      </c>
      <c r="O17" s="4"/>
      <c r="Q17" s="27" t="s">
        <v>60</v>
      </c>
      <c r="R17" s="29">
        <f t="shared" si="1"/>
        <v>76815.765614088421</v>
      </c>
      <c r="S17" s="29">
        <f t="shared" si="2"/>
        <v>368828.63930882158</v>
      </c>
      <c r="T17" s="35">
        <f t="shared" si="3"/>
        <v>19.128633511896474</v>
      </c>
      <c r="U17" s="42">
        <v>0.85631920960893304</v>
      </c>
      <c r="V17" s="43">
        <f t="shared" si="15"/>
        <v>0.14368079039106696</v>
      </c>
      <c r="W17" s="29">
        <f t="shared" si="11"/>
        <v>315835.04889406834</v>
      </c>
      <c r="X17" s="29">
        <f t="shared" si="4"/>
        <v>1119228.1489038221</v>
      </c>
      <c r="Y17" s="35">
        <f t="shared" si="12"/>
        <v>14.570292178387787</v>
      </c>
      <c r="Z17" s="36">
        <f t="shared" si="13"/>
        <v>4.5583413335086878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2422</v>
      </c>
      <c r="E18" s="51">
        <v>58</v>
      </c>
      <c r="F18" s="3">
        <f t="shared" si="5"/>
        <v>2.3947151114781174E-2</v>
      </c>
      <c r="G18" s="2">
        <v>0.5</v>
      </c>
      <c r="H18" s="3">
        <f t="shared" si="6"/>
        <v>0.11297234125438255</v>
      </c>
      <c r="I18" s="3">
        <f t="shared" si="7"/>
        <v>0.8870276587456174</v>
      </c>
      <c r="J18" s="5">
        <f t="shared" si="14"/>
        <v>70715.690109440213</v>
      </c>
      <c r="K18" s="5">
        <f t="shared" si="8"/>
        <v>7988.9170750828443</v>
      </c>
      <c r="L18" s="5">
        <f t="shared" si="9"/>
        <v>333606.15785949392</v>
      </c>
      <c r="M18" s="5">
        <f t="shared" si="0"/>
        <v>1100551.9890588149</v>
      </c>
      <c r="N18" s="33">
        <f t="shared" si="10"/>
        <v>15.563052377139941</v>
      </c>
      <c r="O18" s="4"/>
      <c r="Q18" s="27" t="s">
        <v>62</v>
      </c>
      <c r="R18" s="29">
        <f t="shared" si="1"/>
        <v>70715.690109440213</v>
      </c>
      <c r="S18" s="29">
        <f t="shared" si="2"/>
        <v>333606.15785949392</v>
      </c>
      <c r="T18" s="35">
        <f t="shared" si="3"/>
        <v>15.563052377139941</v>
      </c>
      <c r="U18" s="42">
        <v>0.77613843304153718</v>
      </c>
      <c r="V18" s="43">
        <f t="shared" si="15"/>
        <v>0.22386156695846282</v>
      </c>
      <c r="W18" s="29">
        <f t="shared" si="11"/>
        <v>258924.56061407531</v>
      </c>
      <c r="X18" s="29">
        <f t="shared" si="4"/>
        <v>803393.10000975383</v>
      </c>
      <c r="Y18" s="35">
        <f t="shared" si="12"/>
        <v>11.360888916821935</v>
      </c>
      <c r="Z18" s="36">
        <f t="shared" si="13"/>
        <v>4.2021634603180065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1573</v>
      </c>
      <c r="E19" s="51">
        <v>65</v>
      </c>
      <c r="F19" s="3">
        <f t="shared" si="5"/>
        <v>4.1322314049586778E-2</v>
      </c>
      <c r="G19" s="2">
        <v>0.5</v>
      </c>
      <c r="H19" s="3">
        <f t="shared" si="6"/>
        <v>0.18726591760299627</v>
      </c>
      <c r="I19" s="3">
        <f t="shared" si="7"/>
        <v>0.81273408239700373</v>
      </c>
      <c r="J19" s="5">
        <f t="shared" si="14"/>
        <v>62726.773034357364</v>
      </c>
      <c r="K19" s="5">
        <f t="shared" si="8"/>
        <v>11746.586710553815</v>
      </c>
      <c r="L19" s="5">
        <f t="shared" si="9"/>
        <v>284267.3983954023</v>
      </c>
      <c r="M19" s="5">
        <f t="shared" si="0"/>
        <v>766945.83119932096</v>
      </c>
      <c r="N19" s="33">
        <f t="shared" si="10"/>
        <v>12.226770071198169</v>
      </c>
      <c r="O19" s="4"/>
      <c r="Q19" s="27" t="s">
        <v>64</v>
      </c>
      <c r="R19" s="29">
        <f t="shared" si="1"/>
        <v>62726.773034357364</v>
      </c>
      <c r="S19" s="29">
        <f t="shared" si="2"/>
        <v>284267.3983954023</v>
      </c>
      <c r="T19" s="35">
        <f t="shared" si="3"/>
        <v>12.226770071198169</v>
      </c>
      <c r="U19" s="42">
        <v>0.73716277889453141</v>
      </c>
      <c r="V19" s="43">
        <f t="shared" si="15"/>
        <v>0.26283722110546859</v>
      </c>
      <c r="W19" s="29">
        <f t="shared" si="11"/>
        <v>209551.34535027362</v>
      </c>
      <c r="X19" s="29">
        <f t="shared" si="4"/>
        <v>544468.53939567856</v>
      </c>
      <c r="Y19" s="35">
        <f t="shared" si="12"/>
        <v>8.6800023826740862</v>
      </c>
      <c r="Z19" s="36">
        <f t="shared" si="13"/>
        <v>3.5467676885240831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933</v>
      </c>
      <c r="E20" s="51">
        <v>63</v>
      </c>
      <c r="F20" s="3">
        <f t="shared" si="5"/>
        <v>6.7524115755627015E-2</v>
      </c>
      <c r="G20" s="2">
        <v>0.5</v>
      </c>
      <c r="H20" s="3">
        <f t="shared" si="6"/>
        <v>0.28885832187070154</v>
      </c>
      <c r="I20" s="3">
        <f t="shared" si="7"/>
        <v>0.71114167812929852</v>
      </c>
      <c r="J20" s="5">
        <f t="shared" si="14"/>
        <v>50980.186323803551</v>
      </c>
      <c r="K20" s="5">
        <f t="shared" si="8"/>
        <v>14726.051070149582</v>
      </c>
      <c r="L20" s="5">
        <f t="shared" si="9"/>
        <v>218085.80394364381</v>
      </c>
      <c r="M20" s="5">
        <f t="shared" si="0"/>
        <v>482678.43280391867</v>
      </c>
      <c r="N20" s="33">
        <f t="shared" si="10"/>
        <v>9.4679613318429077</v>
      </c>
      <c r="O20" s="4"/>
      <c r="Q20" s="27" t="s">
        <v>66</v>
      </c>
      <c r="R20" s="29">
        <f t="shared" si="1"/>
        <v>50980.186323803551</v>
      </c>
      <c r="S20" s="29">
        <f t="shared" si="2"/>
        <v>218085.80394364381</v>
      </c>
      <c r="T20" s="35">
        <f t="shared" si="3"/>
        <v>9.4679613318429077</v>
      </c>
      <c r="U20" s="42">
        <v>0.7271372759570951</v>
      </c>
      <c r="V20" s="43">
        <f t="shared" si="15"/>
        <v>0.2728627240429049</v>
      </c>
      <c r="W20" s="29">
        <f t="shared" si="11"/>
        <v>158578.31740449427</v>
      </c>
      <c r="X20" s="29">
        <f t="shared" si="4"/>
        <v>334917.1940454049</v>
      </c>
      <c r="Y20" s="35">
        <f t="shared" si="12"/>
        <v>6.5695561000534468</v>
      </c>
      <c r="Z20" s="36">
        <f t="shared" si="13"/>
        <v>2.8984052317894609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476</v>
      </c>
      <c r="E21" s="51">
        <v>53</v>
      </c>
      <c r="F21" s="3">
        <f t="shared" si="5"/>
        <v>0.11134453781512606</v>
      </c>
      <c r="G21" s="2">
        <v>0.5</v>
      </c>
      <c r="H21" s="3">
        <f t="shared" si="6"/>
        <v>0.43549712407559577</v>
      </c>
      <c r="I21" s="3">
        <f t="shared" si="7"/>
        <v>0.56450287592440418</v>
      </c>
      <c r="J21" s="5">
        <f t="shared" si="14"/>
        <v>36254.135253653971</v>
      </c>
      <c r="K21" s="5">
        <f t="shared" si="8"/>
        <v>15788.571638813974</v>
      </c>
      <c r="L21" s="5">
        <f t="shared" si="9"/>
        <v>141799.24717123489</v>
      </c>
      <c r="M21" s="5">
        <f>L21+M22</f>
        <v>264592.62886027485</v>
      </c>
      <c r="N21" s="33">
        <f t="shared" si="10"/>
        <v>7.2982744453574346</v>
      </c>
      <c r="O21" s="4"/>
      <c r="Q21" s="27" t="s">
        <v>68</v>
      </c>
      <c r="R21" s="29">
        <f t="shared" si="1"/>
        <v>36254.135253653971</v>
      </c>
      <c r="S21" s="29">
        <f t="shared" si="2"/>
        <v>141799.24717123489</v>
      </c>
      <c r="T21" s="35">
        <f t="shared" si="3"/>
        <v>7.2982744453574346</v>
      </c>
      <c r="U21" s="42">
        <v>0.68635947845240242</v>
      </c>
      <c r="V21" s="43">
        <f t="shared" si="15"/>
        <v>0.31364052154759758</v>
      </c>
      <c r="W21" s="29">
        <f t="shared" si="11"/>
        <v>97325.257333392074</v>
      </c>
      <c r="X21" s="29">
        <f>X22+W21</f>
        <v>176338.87664091066</v>
      </c>
      <c r="Y21" s="35">
        <f t="shared" si="12"/>
        <v>4.8639658733313151</v>
      </c>
      <c r="Z21" s="36">
        <f t="shared" si="13"/>
        <v>2.4343085720261195</v>
      </c>
    </row>
    <row r="22" spans="1:26" s="2" customFormat="1" x14ac:dyDescent="0.25">
      <c r="A22" s="12">
        <v>19</v>
      </c>
      <c r="B22" s="13" t="s">
        <v>69</v>
      </c>
      <c r="C22" s="12"/>
      <c r="D22">
        <v>324</v>
      </c>
      <c r="E22" s="51">
        <v>54</v>
      </c>
      <c r="F22" s="17">
        <f t="shared" si="5"/>
        <v>0.16666666666666666</v>
      </c>
      <c r="G22" s="12"/>
      <c r="H22" s="17">
        <v>1</v>
      </c>
      <c r="I22" s="17">
        <f t="shared" si="7"/>
        <v>0</v>
      </c>
      <c r="J22" s="21">
        <f t="shared" si="14"/>
        <v>20465.563614839994</v>
      </c>
      <c r="K22" s="21">
        <f t="shared" si="8"/>
        <v>20465.563614839994</v>
      </c>
      <c r="L22" s="21">
        <f>K22/F22</f>
        <v>122793.38168903996</v>
      </c>
      <c r="M22" s="21">
        <f>L22</f>
        <v>122793.38168903996</v>
      </c>
      <c r="N22" s="34">
        <f t="shared" si="10"/>
        <v>6</v>
      </c>
      <c r="O22" s="4"/>
      <c r="Q22" s="30" t="s">
        <v>69</v>
      </c>
      <c r="R22" s="31">
        <f t="shared" si="1"/>
        <v>20465.563614839994</v>
      </c>
      <c r="S22" s="31">
        <f t="shared" si="2"/>
        <v>122793.38168903996</v>
      </c>
      <c r="T22" s="38">
        <f t="shared" si="3"/>
        <v>6</v>
      </c>
      <c r="U22" s="44">
        <v>0.64346806172022719</v>
      </c>
      <c r="V22" s="45">
        <f t="shared" si="15"/>
        <v>0.35653193827977281</v>
      </c>
      <c r="W22" s="31">
        <f t="shared" si="11"/>
        <v>79013.619307518587</v>
      </c>
      <c r="X22" s="31">
        <f>W22</f>
        <v>79013.619307518587</v>
      </c>
      <c r="Y22" s="38">
        <f t="shared" si="12"/>
        <v>3.8608083703213634</v>
      </c>
      <c r="Z22" s="37">
        <f t="shared" si="13"/>
        <v>2.1391916296786366</v>
      </c>
    </row>
    <row r="23" spans="1:26" s="2" customFormat="1" ht="13.2" x14ac:dyDescent="0.25">
      <c r="B23" s="2" t="s">
        <v>70</v>
      </c>
      <c r="D23" s="25">
        <f>SUM(D4:D22)</f>
        <v>63185</v>
      </c>
      <c r="E23" s="25">
        <f>SUM(E4:E22)</f>
        <v>603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118" t="s">
        <v>88</v>
      </c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Q26" s="105" t="s">
        <v>91</v>
      </c>
      <c r="R26" s="106"/>
      <c r="S26" s="106"/>
      <c r="T26" s="106"/>
      <c r="U26" s="106"/>
      <c r="V26" s="106"/>
      <c r="W26" s="106"/>
      <c r="X26" s="106"/>
      <c r="Y26" s="106"/>
      <c r="Z26" s="107"/>
    </row>
    <row r="27" spans="1:26" s="9" customFormat="1" ht="14.25" customHeight="1" x14ac:dyDescent="0.35">
      <c r="A27" s="7"/>
      <c r="B27" s="11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108" t="s">
        <v>14</v>
      </c>
      <c r="S27" s="108"/>
      <c r="T27" s="108"/>
      <c r="U27" s="109" t="s">
        <v>15</v>
      </c>
      <c r="V27" s="110" t="s">
        <v>16</v>
      </c>
      <c r="W27" s="111" t="s">
        <v>17</v>
      </c>
      <c r="X27" s="111" t="s">
        <v>18</v>
      </c>
      <c r="Y27" s="104" t="s">
        <v>19</v>
      </c>
      <c r="Z27" s="104" t="s">
        <v>20</v>
      </c>
    </row>
    <row r="28" spans="1:26" s="10" customFormat="1" ht="32.549999999999997" customHeight="1" thickBot="1" x14ac:dyDescent="0.35">
      <c r="B28" s="11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109"/>
      <c r="V28" s="110"/>
      <c r="W28" s="111"/>
      <c r="X28" s="111"/>
      <c r="Y28" s="104"/>
      <c r="Z28" s="104"/>
    </row>
    <row r="29" spans="1:26" s="2" customFormat="1" x14ac:dyDescent="0.25">
      <c r="A29" s="2">
        <v>1</v>
      </c>
      <c r="B29" s="1">
        <v>0</v>
      </c>
      <c r="C29" s="1">
        <v>1</v>
      </c>
      <c r="D29">
        <v>468</v>
      </c>
      <c r="E29" s="51">
        <v>1</v>
      </c>
      <c r="F29" s="3">
        <f>E29/D29</f>
        <v>2.136752136752137E-3</v>
      </c>
      <c r="G29" s="2">
        <v>0.3</v>
      </c>
      <c r="H29" s="18">
        <f>C29*F29/(1+(1-G29)*C29*F29)</f>
        <v>2.1335609131640709E-3</v>
      </c>
      <c r="I29" s="18">
        <f>1-H29</f>
        <v>0.99786643908683592</v>
      </c>
      <c r="J29" s="19">
        <v>100000</v>
      </c>
      <c r="K29" s="20">
        <f>J29*H29</f>
        <v>213.35609131640709</v>
      </c>
      <c r="L29" s="20">
        <f>C29*(J30+G29*K29)</f>
        <v>99850.650736078518</v>
      </c>
      <c r="M29" s="5">
        <f t="shared" ref="M29:M45" si="16">L29+M30</f>
        <v>7851757.6440477334</v>
      </c>
      <c r="N29" s="32">
        <f>M29/J29</f>
        <v>78.517576440477328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99850.650736078518</v>
      </c>
      <c r="T29" s="35">
        <f t="shared" ref="T29:T47" si="19">N29</f>
        <v>78.517576440477328</v>
      </c>
      <c r="U29" s="42">
        <v>0.95864674002964168</v>
      </c>
      <c r="V29" s="43">
        <f>1-U29</f>
        <v>4.1353259970358325E-2</v>
      </c>
      <c r="W29" s="29">
        <f>S29*U29</f>
        <v>95721.500817980006</v>
      </c>
      <c r="X29" s="29">
        <f t="shared" ref="X29:X45" si="20">X30+W29</f>
        <v>6957868.8995039603</v>
      </c>
      <c r="Y29" s="40">
        <f>X29/R29</f>
        <v>69.578688995039599</v>
      </c>
      <c r="Z29" s="36">
        <f>T29-Y29</f>
        <v>8.9388874454377287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2238</v>
      </c>
      <c r="E30" s="51">
        <v>1</v>
      </c>
      <c r="F30" s="3">
        <f t="shared" ref="F30:F47" si="21">E30/D30</f>
        <v>4.4682752457551384E-4</v>
      </c>
      <c r="G30" s="2">
        <v>0.4</v>
      </c>
      <c r="H30" s="3">
        <f t="shared" ref="H30:H46" si="22">C30*F30/(1+(1-G30)*C30*F30)</f>
        <v>1.7853954650955187E-3</v>
      </c>
      <c r="I30" s="3">
        <f t="shared" ref="I30:I47" si="23">1-H30</f>
        <v>0.99821460453490451</v>
      </c>
      <c r="J30" s="5">
        <f>I29*J29</f>
        <v>99786.643908683589</v>
      </c>
      <c r="K30" s="5">
        <f t="shared" ref="K30:K47" si="24">J30*H30</f>
        <v>178.15862151166505</v>
      </c>
      <c r="L30" s="5">
        <f t="shared" ref="L30:L46" si="25">C30*(J31+G30*K30)</f>
        <v>398718.99494310637</v>
      </c>
      <c r="M30" s="5">
        <f t="shared" si="16"/>
        <v>7751906.9933116548</v>
      </c>
      <c r="N30" s="33">
        <f t="shared" ref="N30:N47" si="26">M30/J30</f>
        <v>77.684815218412936</v>
      </c>
      <c r="O30" s="4"/>
      <c r="Q30" s="27" t="s">
        <v>36</v>
      </c>
      <c r="R30" s="29">
        <f t="shared" si="17"/>
        <v>99786.643908683589</v>
      </c>
      <c r="S30" s="29">
        <f t="shared" si="18"/>
        <v>398718.99494310637</v>
      </c>
      <c r="T30" s="35">
        <f t="shared" si="19"/>
        <v>77.684815218412936</v>
      </c>
      <c r="U30" s="42">
        <v>0.95864674002964168</v>
      </c>
      <c r="V30" s="43">
        <f>1-U30</f>
        <v>4.1353259970358325E-2</v>
      </c>
      <c r="W30" s="29">
        <f t="shared" ref="W30:W47" si="27">S30*U30</f>
        <v>382230.66469010408</v>
      </c>
      <c r="X30" s="29">
        <f t="shared" si="20"/>
        <v>6862147.3986859806</v>
      </c>
      <c r="Y30" s="35">
        <f t="shared" ref="Y30:Y47" si="28">X30/R30</f>
        <v>68.768195120036765</v>
      </c>
      <c r="Z30" s="36">
        <f t="shared" ref="Z30:Z47" si="29">T30-Y30</f>
        <v>8.9166200983761712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3636</v>
      </c>
      <c r="E31" s="51">
        <v>1</v>
      </c>
      <c r="F31" s="3">
        <f t="shared" si="21"/>
        <v>2.7502750275027501E-4</v>
      </c>
      <c r="G31" s="2">
        <v>0.5</v>
      </c>
      <c r="H31" s="3">
        <f t="shared" si="22"/>
        <v>1.3741926618111857E-3</v>
      </c>
      <c r="I31" s="3">
        <f t="shared" si="23"/>
        <v>0.99862580733818884</v>
      </c>
      <c r="J31" s="5">
        <f t="shared" ref="J31:J47" si="30">I30*J30</f>
        <v>99608.485287171934</v>
      </c>
      <c r="K31" s="5">
        <f t="shared" si="24"/>
        <v>136.88124953575914</v>
      </c>
      <c r="L31" s="5">
        <f t="shared" si="25"/>
        <v>497700.2233120203</v>
      </c>
      <c r="M31" s="5">
        <f t="shared" si="16"/>
        <v>7353187.9983685482</v>
      </c>
      <c r="N31" s="33">
        <f t="shared" si="26"/>
        <v>73.820899667023923</v>
      </c>
      <c r="O31" s="4"/>
      <c r="Q31" s="27" t="s">
        <v>38</v>
      </c>
      <c r="R31" s="29">
        <f t="shared" si="17"/>
        <v>99608.485287171934</v>
      </c>
      <c r="S31" s="29">
        <f t="shared" si="18"/>
        <v>497700.2233120203</v>
      </c>
      <c r="T31" s="35">
        <f t="shared" si="19"/>
        <v>73.820899667023923</v>
      </c>
      <c r="U31" s="42">
        <v>0.95864674002964168</v>
      </c>
      <c r="V31" s="43">
        <f>1-U31</f>
        <v>4.1353259970358325E-2</v>
      </c>
      <c r="W31" s="29">
        <f t="shared" si="27"/>
        <v>477118.69659009291</v>
      </c>
      <c r="X31" s="29">
        <f t="shared" si="20"/>
        <v>6479916.7339958763</v>
      </c>
      <c r="Y31" s="35">
        <f t="shared" si="28"/>
        <v>65.053862784021192</v>
      </c>
      <c r="Z31" s="36">
        <f t="shared" si="29"/>
        <v>8.7670368830027314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4141</v>
      </c>
      <c r="E32" s="51">
        <v>1</v>
      </c>
      <c r="F32" s="3">
        <f t="shared" si="21"/>
        <v>2.4148756339048539E-4</v>
      </c>
      <c r="G32" s="2">
        <v>0.5</v>
      </c>
      <c r="H32" s="3">
        <f t="shared" si="22"/>
        <v>1.2067093037287317E-3</v>
      </c>
      <c r="I32" s="3">
        <f t="shared" si="23"/>
        <v>0.99879329069627132</v>
      </c>
      <c r="J32" s="5">
        <f t="shared" si="30"/>
        <v>99471.604037636178</v>
      </c>
      <c r="K32" s="5">
        <f t="shared" si="24"/>
        <v>120.03331004903605</v>
      </c>
      <c r="L32" s="5">
        <f t="shared" si="25"/>
        <v>497057.93691305839</v>
      </c>
      <c r="M32" s="5">
        <f t="shared" si="16"/>
        <v>6855487.7750565279</v>
      </c>
      <c r="N32" s="33">
        <f t="shared" si="26"/>
        <v>68.919043192092076</v>
      </c>
      <c r="O32" s="4"/>
      <c r="Q32" s="27" t="s">
        <v>40</v>
      </c>
      <c r="R32" s="29">
        <f t="shared" si="17"/>
        <v>99471.604037636178</v>
      </c>
      <c r="S32" s="29">
        <f t="shared" si="18"/>
        <v>497057.93691305839</v>
      </c>
      <c r="T32" s="35">
        <f t="shared" si="19"/>
        <v>68.919043192092076</v>
      </c>
      <c r="U32" s="42">
        <v>0.95864674002964168</v>
      </c>
      <c r="V32" s="43">
        <f>1-U32</f>
        <v>4.1353259970358325E-2</v>
      </c>
      <c r="W32" s="29">
        <f t="shared" si="27"/>
        <v>476502.97082756273</v>
      </c>
      <c r="X32" s="29">
        <f t="shared" si="20"/>
        <v>6002798.0374057833</v>
      </c>
      <c r="Y32" s="35">
        <f t="shared" si="28"/>
        <v>60.346850696552139</v>
      </c>
      <c r="Z32" s="36">
        <f t="shared" si="29"/>
        <v>8.5721924955399373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4015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99351.570727587154</v>
      </c>
      <c r="K33" s="5">
        <f t="shared" si="24"/>
        <v>0</v>
      </c>
      <c r="L33" s="5">
        <f t="shared" si="25"/>
        <v>496757.85363793577</v>
      </c>
      <c r="M33" s="5">
        <f t="shared" si="16"/>
        <v>6358429.8381434698</v>
      </c>
      <c r="N33" s="33">
        <f t="shared" si="26"/>
        <v>63.999288502219038</v>
      </c>
      <c r="O33" s="4"/>
      <c r="Q33" s="27" t="s">
        <v>42</v>
      </c>
      <c r="R33" s="29">
        <f t="shared" si="17"/>
        <v>99351.570727587154</v>
      </c>
      <c r="S33" s="29">
        <f t="shared" si="18"/>
        <v>496757.85363793577</v>
      </c>
      <c r="T33" s="35">
        <f t="shared" si="19"/>
        <v>63.999288502219038</v>
      </c>
      <c r="U33" s="42">
        <v>0.95864674002964168</v>
      </c>
      <c r="V33" s="43">
        <f>1-U33</f>
        <v>4.1353259970358325E-2</v>
      </c>
      <c r="W33" s="29">
        <f t="shared" si="27"/>
        <v>476215.29697412899</v>
      </c>
      <c r="X33" s="29">
        <f t="shared" si="20"/>
        <v>5526295.0665782206</v>
      </c>
      <c r="Y33" s="35">
        <f t="shared" si="28"/>
        <v>55.623630568768881</v>
      </c>
      <c r="Z33" s="36">
        <f t="shared" si="29"/>
        <v>8.3756579334501566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4195</v>
      </c>
      <c r="E34" s="51">
        <v>4</v>
      </c>
      <c r="F34" s="3">
        <f t="shared" si="21"/>
        <v>9.5351609058402862E-4</v>
      </c>
      <c r="G34" s="2">
        <v>0.5</v>
      </c>
      <c r="H34" s="3">
        <f t="shared" si="22"/>
        <v>4.7562425683709865E-3</v>
      </c>
      <c r="I34" s="3">
        <f t="shared" si="23"/>
        <v>0.99524375743162896</v>
      </c>
      <c r="J34" s="5">
        <f t="shared" si="30"/>
        <v>99351.570727587154</v>
      </c>
      <c r="K34" s="5">
        <f t="shared" si="24"/>
        <v>472.54016992907083</v>
      </c>
      <c r="L34" s="5">
        <f t="shared" si="25"/>
        <v>495576.50321311306</v>
      </c>
      <c r="M34" s="5">
        <f t="shared" si="16"/>
        <v>5861671.9845055342</v>
      </c>
      <c r="N34" s="33">
        <f t="shared" si="26"/>
        <v>58.999288502219038</v>
      </c>
      <c r="O34" s="4"/>
      <c r="Q34" s="27" t="s">
        <v>44</v>
      </c>
      <c r="R34" s="29">
        <f t="shared" si="17"/>
        <v>99351.570727587154</v>
      </c>
      <c r="S34" s="29">
        <f t="shared" si="18"/>
        <v>495576.50321311306</v>
      </c>
      <c r="T34" s="35">
        <f t="shared" si="19"/>
        <v>58.999288502219038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480302.94305499172</v>
      </c>
      <c r="X34" s="29">
        <f t="shared" si="20"/>
        <v>5050079.7696040915</v>
      </c>
      <c r="Y34" s="35">
        <f t="shared" si="28"/>
        <v>50.830396868620674</v>
      </c>
      <c r="Z34" s="36">
        <f t="shared" si="29"/>
        <v>8.1688916335983635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4627</v>
      </c>
      <c r="E35" s="51">
        <v>5</v>
      </c>
      <c r="F35" s="3">
        <f t="shared" si="21"/>
        <v>1.080613788631943E-3</v>
      </c>
      <c r="G35" s="2">
        <v>0.5</v>
      </c>
      <c r="H35" s="3">
        <f t="shared" si="22"/>
        <v>5.388511693070374E-3</v>
      </c>
      <c r="I35" s="3">
        <f t="shared" si="23"/>
        <v>0.99461148830692958</v>
      </c>
      <c r="J35" s="5">
        <f t="shared" si="30"/>
        <v>98879.030557658072</v>
      </c>
      <c r="K35" s="5">
        <f t="shared" si="24"/>
        <v>532.81081235940337</v>
      </c>
      <c r="L35" s="5">
        <f t="shared" si="25"/>
        <v>493063.1257573918</v>
      </c>
      <c r="M35" s="5">
        <f t="shared" si="16"/>
        <v>5366095.481292421</v>
      </c>
      <c r="N35" s="33">
        <f t="shared" si="26"/>
        <v>54.269297049422001</v>
      </c>
      <c r="O35" s="4"/>
      <c r="Q35" s="27" t="s">
        <v>46</v>
      </c>
      <c r="R35" s="29">
        <f t="shared" si="17"/>
        <v>98879.030557658072</v>
      </c>
      <c r="S35" s="29">
        <f t="shared" si="18"/>
        <v>493063.1257573918</v>
      </c>
      <c r="T35" s="35">
        <f t="shared" si="19"/>
        <v>54.269297049422001</v>
      </c>
      <c r="U35" s="42">
        <v>0.96192878092594225</v>
      </c>
      <c r="V35" s="43">
        <f t="shared" si="31"/>
        <v>3.8071219074057749E-2</v>
      </c>
      <c r="W35" s="29">
        <f t="shared" si="27"/>
        <v>474291.61147934245</v>
      </c>
      <c r="X35" s="29">
        <f t="shared" si="20"/>
        <v>4569776.8265490998</v>
      </c>
      <c r="Y35" s="35">
        <f t="shared" si="28"/>
        <v>46.215833638097656</v>
      </c>
      <c r="Z35" s="36">
        <f t="shared" si="29"/>
        <v>8.0534634113243442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4593</v>
      </c>
      <c r="E36" s="51">
        <v>5</v>
      </c>
      <c r="F36" s="3">
        <f t="shared" si="21"/>
        <v>1.0886131069018071E-3</v>
      </c>
      <c r="G36" s="2">
        <v>0.5</v>
      </c>
      <c r="H36" s="3">
        <f t="shared" si="22"/>
        <v>5.4282922592552383E-3</v>
      </c>
      <c r="I36" s="3">
        <f t="shared" si="23"/>
        <v>0.99457170774074477</v>
      </c>
      <c r="J36" s="5">
        <f t="shared" si="30"/>
        <v>98346.219745298658</v>
      </c>
      <c r="K36" s="5">
        <f t="shared" si="24"/>
        <v>533.85202337041937</v>
      </c>
      <c r="L36" s="5">
        <f t="shared" si="25"/>
        <v>490396.46866806725</v>
      </c>
      <c r="M36" s="5">
        <f t="shared" si="16"/>
        <v>4873032.3555350294</v>
      </c>
      <c r="N36" s="33">
        <f t="shared" si="26"/>
        <v>49.549767832006374</v>
      </c>
      <c r="O36" s="4"/>
      <c r="Q36" s="27" t="s">
        <v>48</v>
      </c>
      <c r="R36" s="29">
        <f t="shared" si="17"/>
        <v>98346.219745298658</v>
      </c>
      <c r="S36" s="29">
        <f t="shared" si="18"/>
        <v>490396.46866806725</v>
      </c>
      <c r="T36" s="35">
        <f t="shared" si="19"/>
        <v>49.549767832006374</v>
      </c>
      <c r="U36" s="42">
        <v>0.95558309086652893</v>
      </c>
      <c r="V36" s="43">
        <f t="shared" si="31"/>
        <v>4.4416909133471072E-2</v>
      </c>
      <c r="W36" s="29">
        <f t="shared" si="27"/>
        <v>468614.57327986258</v>
      </c>
      <c r="X36" s="29">
        <f t="shared" si="20"/>
        <v>4095485.2150697568</v>
      </c>
      <c r="Y36" s="35">
        <f t="shared" si="28"/>
        <v>41.643544873167706</v>
      </c>
      <c r="Z36" s="36">
        <f t="shared" si="29"/>
        <v>7.9062229588386685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4654</v>
      </c>
      <c r="E37" s="51">
        <v>5</v>
      </c>
      <c r="F37" s="3">
        <f t="shared" si="21"/>
        <v>1.0743446497636442E-3</v>
      </c>
      <c r="G37" s="2">
        <v>0.5</v>
      </c>
      <c r="H37" s="3">
        <f t="shared" si="22"/>
        <v>5.357334190506804E-3</v>
      </c>
      <c r="I37" s="3">
        <f t="shared" si="23"/>
        <v>0.99464266580949323</v>
      </c>
      <c r="J37" s="5">
        <f t="shared" si="30"/>
        <v>97812.36772192824</v>
      </c>
      <c r="K37" s="5">
        <f t="shared" si="24"/>
        <v>524.01354185111029</v>
      </c>
      <c r="L37" s="5">
        <f t="shared" si="25"/>
        <v>487751.80475501344</v>
      </c>
      <c r="M37" s="5">
        <f t="shared" si="16"/>
        <v>4382635.8868669625</v>
      </c>
      <c r="N37" s="33">
        <f t="shared" si="26"/>
        <v>44.806561674556349</v>
      </c>
      <c r="O37" s="4"/>
      <c r="Q37" s="27" t="s">
        <v>50</v>
      </c>
      <c r="R37" s="29">
        <f t="shared" si="17"/>
        <v>97812.36772192824</v>
      </c>
      <c r="S37" s="29">
        <f t="shared" si="18"/>
        <v>487751.80475501344</v>
      </c>
      <c r="T37" s="35">
        <f t="shared" si="19"/>
        <v>44.806561674556349</v>
      </c>
      <c r="U37" s="42">
        <v>0.95343645724036619</v>
      </c>
      <c r="V37" s="43">
        <f t="shared" si="31"/>
        <v>4.6563542759633814E-2</v>
      </c>
      <c r="W37" s="29">
        <f t="shared" si="27"/>
        <v>465040.35273821483</v>
      </c>
      <c r="X37" s="29">
        <f t="shared" si="20"/>
        <v>3626870.6417898941</v>
      </c>
      <c r="Y37" s="35">
        <f t="shared" si="28"/>
        <v>37.079877793171931</v>
      </c>
      <c r="Z37" s="36">
        <f t="shared" si="29"/>
        <v>7.7266838813844174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5191</v>
      </c>
      <c r="E38" s="51">
        <v>10</v>
      </c>
      <c r="F38" s="3">
        <f t="shared" si="21"/>
        <v>1.9264110961279136E-3</v>
      </c>
      <c r="G38" s="2">
        <v>0.5</v>
      </c>
      <c r="H38" s="3">
        <f t="shared" si="22"/>
        <v>9.5858895705521474E-3</v>
      </c>
      <c r="I38" s="3">
        <f t="shared" si="23"/>
        <v>0.99041411042944782</v>
      </c>
      <c r="J38" s="5">
        <f t="shared" si="30"/>
        <v>97288.354180077135</v>
      </c>
      <c r="K38" s="5">
        <f t="shared" si="24"/>
        <v>932.59541967098482</v>
      </c>
      <c r="L38" s="5">
        <f t="shared" si="25"/>
        <v>484110.28235120815</v>
      </c>
      <c r="M38" s="5">
        <f t="shared" si="16"/>
        <v>3894884.0821119491</v>
      </c>
      <c r="N38" s="33">
        <f t="shared" si="26"/>
        <v>40.034432845915589</v>
      </c>
      <c r="O38" s="4"/>
      <c r="Q38" s="27" t="s">
        <v>52</v>
      </c>
      <c r="R38" s="29">
        <f t="shared" si="17"/>
        <v>97288.354180077135</v>
      </c>
      <c r="S38" s="29">
        <f t="shared" si="18"/>
        <v>484110.28235120815</v>
      </c>
      <c r="T38" s="35">
        <f t="shared" si="19"/>
        <v>40.034432845915589</v>
      </c>
      <c r="U38" s="42">
        <v>0.93748024841036759</v>
      </c>
      <c r="V38" s="43">
        <f t="shared" si="31"/>
        <v>6.2519751589632411E-2</v>
      </c>
      <c r="W38" s="29">
        <f t="shared" si="27"/>
        <v>453843.8277566238</v>
      </c>
      <c r="X38" s="29">
        <f t="shared" si="20"/>
        <v>3161830.2890516794</v>
      </c>
      <c r="Y38" s="35">
        <f t="shared" si="28"/>
        <v>32.499576292546266</v>
      </c>
      <c r="Z38" s="36">
        <f t="shared" si="29"/>
        <v>7.5348565533693233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5541</v>
      </c>
      <c r="E39" s="51">
        <v>16</v>
      </c>
      <c r="F39" s="3">
        <f t="shared" si="21"/>
        <v>2.8875654214040787E-3</v>
      </c>
      <c r="G39" s="2">
        <v>0.5</v>
      </c>
      <c r="H39" s="3">
        <f t="shared" si="22"/>
        <v>1.4334348683031715E-2</v>
      </c>
      <c r="I39" s="3">
        <f t="shared" si="23"/>
        <v>0.98566565131696826</v>
      </c>
      <c r="J39" s="5">
        <f t="shared" si="30"/>
        <v>96355.758760406141</v>
      </c>
      <c r="K39" s="5">
        <f t="shared" si="24"/>
        <v>1381.1970436897493</v>
      </c>
      <c r="L39" s="5">
        <f t="shared" si="25"/>
        <v>478325.80119280634</v>
      </c>
      <c r="M39" s="5">
        <f t="shared" si="16"/>
        <v>3410773.7997607412</v>
      </c>
      <c r="N39" s="33">
        <f t="shared" si="26"/>
        <v>35.397716168078929</v>
      </c>
      <c r="O39" s="4"/>
      <c r="Q39" s="27" t="s">
        <v>54</v>
      </c>
      <c r="R39" s="29">
        <f t="shared" si="17"/>
        <v>96355.758760406141</v>
      </c>
      <c r="S39" s="29">
        <f t="shared" si="18"/>
        <v>478325.80119280634</v>
      </c>
      <c r="T39" s="35">
        <f t="shared" si="19"/>
        <v>35.397716168078929</v>
      </c>
      <c r="U39" s="42">
        <v>0.91788799906018037</v>
      </c>
      <c r="V39" s="43">
        <f t="shared" si="31"/>
        <v>8.2112000939819629E-2</v>
      </c>
      <c r="W39" s="29">
        <f t="shared" si="27"/>
        <v>439049.51255572267</v>
      </c>
      <c r="X39" s="29">
        <f t="shared" si="20"/>
        <v>2707986.4612950557</v>
      </c>
      <c r="Y39" s="35">
        <f t="shared" si="28"/>
        <v>28.104043765859515</v>
      </c>
      <c r="Z39" s="36">
        <f t="shared" si="29"/>
        <v>7.2936724022194142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5422</v>
      </c>
      <c r="E40" s="51">
        <v>25</v>
      </c>
      <c r="F40" s="3">
        <f t="shared" si="21"/>
        <v>4.6108447067502766E-3</v>
      </c>
      <c r="G40" s="2">
        <v>0.5</v>
      </c>
      <c r="H40" s="3">
        <f t="shared" si="22"/>
        <v>2.2791503327559488E-2</v>
      </c>
      <c r="I40" s="3">
        <f t="shared" si="23"/>
        <v>0.97720849667244047</v>
      </c>
      <c r="J40" s="5">
        <f t="shared" si="30"/>
        <v>94974.561716716387</v>
      </c>
      <c r="K40" s="5">
        <f t="shared" si="24"/>
        <v>2164.6130394000456</v>
      </c>
      <c r="L40" s="5">
        <f t="shared" si="25"/>
        <v>469461.2759850818</v>
      </c>
      <c r="M40" s="5">
        <f t="shared" si="16"/>
        <v>2932447.9985679351</v>
      </c>
      <c r="N40" s="33">
        <f t="shared" si="26"/>
        <v>30.87614141684212</v>
      </c>
      <c r="O40" s="4"/>
      <c r="Q40" s="27" t="s">
        <v>56</v>
      </c>
      <c r="R40" s="29">
        <f t="shared" si="17"/>
        <v>94974.561716716387</v>
      </c>
      <c r="S40" s="29">
        <f t="shared" si="18"/>
        <v>469461.2759850818</v>
      </c>
      <c r="T40" s="35">
        <f t="shared" si="19"/>
        <v>30.87614141684212</v>
      </c>
      <c r="U40" s="42">
        <v>0.89571782863194893</v>
      </c>
      <c r="V40" s="43">
        <f t="shared" si="31"/>
        <v>0.10428217136805107</v>
      </c>
      <c r="W40" s="29">
        <f t="shared" si="27"/>
        <v>420504.83475214156</v>
      </c>
      <c r="X40" s="29">
        <f t="shared" si="20"/>
        <v>2268936.9487393331</v>
      </c>
      <c r="Y40" s="35">
        <f t="shared" si="28"/>
        <v>23.8899438726231</v>
      </c>
      <c r="Z40" s="36">
        <f t="shared" si="29"/>
        <v>6.9861975442190207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4519</v>
      </c>
      <c r="E41" s="51">
        <v>32</v>
      </c>
      <c r="F41" s="3">
        <f t="shared" si="21"/>
        <v>7.081212657667626E-3</v>
      </c>
      <c r="G41" s="2">
        <v>0.5</v>
      </c>
      <c r="H41" s="3">
        <f t="shared" si="22"/>
        <v>3.4790171776473151E-2</v>
      </c>
      <c r="I41" s="3">
        <f t="shared" si="23"/>
        <v>0.96520982822352686</v>
      </c>
      <c r="J41" s="5">
        <f t="shared" si="30"/>
        <v>92809.948677316337</v>
      </c>
      <c r="K41" s="5">
        <f t="shared" si="24"/>
        <v>3228.8740570494924</v>
      </c>
      <c r="L41" s="5">
        <f t="shared" si="25"/>
        <v>455977.55824395799</v>
      </c>
      <c r="M41" s="5">
        <f t="shared" si="16"/>
        <v>2462986.7225828534</v>
      </c>
      <c r="N41" s="33">
        <f t="shared" si="26"/>
        <v>26.537960182978008</v>
      </c>
      <c r="O41" s="4"/>
      <c r="Q41" s="27" t="s">
        <v>58</v>
      </c>
      <c r="R41" s="29">
        <f t="shared" si="17"/>
        <v>92809.948677316337</v>
      </c>
      <c r="S41" s="29">
        <f t="shared" si="18"/>
        <v>455977.55824395799</v>
      </c>
      <c r="T41" s="35">
        <f t="shared" si="19"/>
        <v>26.537960182978008</v>
      </c>
      <c r="U41" s="42">
        <v>0.86473435856680392</v>
      </c>
      <c r="V41" s="43">
        <f t="shared" si="31"/>
        <v>0.13526564143319608</v>
      </c>
      <c r="W41" s="29">
        <f t="shared" si="27"/>
        <v>394299.4613489465</v>
      </c>
      <c r="X41" s="29">
        <f t="shared" si="20"/>
        <v>1848432.1139871916</v>
      </c>
      <c r="Y41" s="35">
        <f t="shared" si="28"/>
        <v>19.916314364248393</v>
      </c>
      <c r="Z41" s="36">
        <f t="shared" si="29"/>
        <v>6.6216458187296148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3514</v>
      </c>
      <c r="E42" s="51">
        <v>40</v>
      </c>
      <c r="F42" s="3">
        <f t="shared" si="21"/>
        <v>1.1383039271485486E-2</v>
      </c>
      <c r="G42" s="2">
        <v>0.5</v>
      </c>
      <c r="H42" s="3">
        <f t="shared" si="22"/>
        <v>5.5340343110127282E-2</v>
      </c>
      <c r="I42" s="3">
        <f t="shared" si="23"/>
        <v>0.94465965688987275</v>
      </c>
      <c r="J42" s="5">
        <f t="shared" si="30"/>
        <v>89581.074620266852</v>
      </c>
      <c r="K42" s="5">
        <f t="shared" si="24"/>
        <v>4957.4474056594827</v>
      </c>
      <c r="L42" s="5">
        <f t="shared" si="25"/>
        <v>435511.75458718557</v>
      </c>
      <c r="M42" s="5">
        <f t="shared" si="16"/>
        <v>2007009.1643388956</v>
      </c>
      <c r="N42" s="33">
        <f t="shared" si="26"/>
        <v>22.404388123792714</v>
      </c>
      <c r="O42" s="4"/>
      <c r="Q42" s="27" t="s">
        <v>60</v>
      </c>
      <c r="R42" s="29">
        <f t="shared" si="17"/>
        <v>89581.074620266852</v>
      </c>
      <c r="S42" s="29">
        <f t="shared" si="18"/>
        <v>435511.75458718557</v>
      </c>
      <c r="T42" s="35">
        <f t="shared" si="19"/>
        <v>22.404388123792714</v>
      </c>
      <c r="U42" s="42">
        <v>0.81758889711164551</v>
      </c>
      <c r="V42" s="43">
        <f t="shared" si="31"/>
        <v>0.18241110288835449</v>
      </c>
      <c r="W42" s="29">
        <f t="shared" si="27"/>
        <v>356069.5751120947</v>
      </c>
      <c r="X42" s="29">
        <f t="shared" si="20"/>
        <v>1454132.6526382451</v>
      </c>
      <c r="Y42" s="35">
        <f t="shared" si="28"/>
        <v>16.232587729074435</v>
      </c>
      <c r="Z42" s="36">
        <f t="shared" si="29"/>
        <v>6.1718003947182787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2643</v>
      </c>
      <c r="E43" s="51">
        <v>48</v>
      </c>
      <c r="F43" s="3">
        <f t="shared" si="21"/>
        <v>1.8161180476730987E-2</v>
      </c>
      <c r="G43" s="2">
        <v>0.5</v>
      </c>
      <c r="H43" s="3">
        <f t="shared" si="22"/>
        <v>8.6862106406080344E-2</v>
      </c>
      <c r="I43" s="3">
        <f t="shared" si="23"/>
        <v>0.91313789359391961</v>
      </c>
      <c r="J43" s="5">
        <f t="shared" si="30"/>
        <v>84623.627214607375</v>
      </c>
      <c r="K43" s="5">
        <f t="shared" si="24"/>
        <v>7350.5865115837023</v>
      </c>
      <c r="L43" s="5">
        <f t="shared" si="25"/>
        <v>404741.66979407764</v>
      </c>
      <c r="M43" s="5">
        <f t="shared" si="16"/>
        <v>1571497.40975171</v>
      </c>
      <c r="N43" s="33">
        <f t="shared" si="26"/>
        <v>18.57043312225743</v>
      </c>
      <c r="O43" s="4"/>
      <c r="Q43" s="27" t="s">
        <v>62</v>
      </c>
      <c r="R43" s="29">
        <f t="shared" si="17"/>
        <v>84623.627214607375</v>
      </c>
      <c r="S43" s="29">
        <f t="shared" si="18"/>
        <v>404741.66979407764</v>
      </c>
      <c r="T43" s="35">
        <f t="shared" si="19"/>
        <v>18.57043312225743</v>
      </c>
      <c r="U43" s="42">
        <v>0.77888026534586052</v>
      </c>
      <c r="V43" s="43">
        <f t="shared" si="31"/>
        <v>0.22111973465413948</v>
      </c>
      <c r="W43" s="29">
        <f t="shared" si="27"/>
        <v>315245.29916573787</v>
      </c>
      <c r="X43" s="29">
        <f t="shared" si="20"/>
        <v>1098063.0775261505</v>
      </c>
      <c r="Y43" s="35">
        <f t="shared" si="28"/>
        <v>12.975845088056063</v>
      </c>
      <c r="Z43" s="36">
        <f t="shared" si="29"/>
        <v>5.594588034201367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1887</v>
      </c>
      <c r="E44" s="51">
        <v>61</v>
      </c>
      <c r="F44" s="3">
        <f t="shared" si="21"/>
        <v>3.2326444091149972E-2</v>
      </c>
      <c r="G44" s="2">
        <v>0.5</v>
      </c>
      <c r="H44" s="3">
        <f t="shared" si="22"/>
        <v>0.14954645746506498</v>
      </c>
      <c r="I44" s="3">
        <f t="shared" si="23"/>
        <v>0.85045354253493499</v>
      </c>
      <c r="J44" s="5">
        <f t="shared" si="30"/>
        <v>77273.040703023667</v>
      </c>
      <c r="K44" s="5">
        <f t="shared" si="24"/>
        <v>11555.909494690964</v>
      </c>
      <c r="L44" s="5">
        <f t="shared" si="25"/>
        <v>357475.42977839097</v>
      </c>
      <c r="M44" s="5">
        <f t="shared" si="16"/>
        <v>1166755.7399576323</v>
      </c>
      <c r="N44" s="33">
        <f t="shared" si="26"/>
        <v>15.099130684422226</v>
      </c>
      <c r="O44" s="4"/>
      <c r="Q44" s="27" t="s">
        <v>64</v>
      </c>
      <c r="R44" s="29">
        <f t="shared" si="17"/>
        <v>77273.040703023667</v>
      </c>
      <c r="S44" s="29">
        <f t="shared" si="18"/>
        <v>357475.42977839097</v>
      </c>
      <c r="T44" s="35">
        <f t="shared" si="19"/>
        <v>15.099130684422226</v>
      </c>
      <c r="U44" s="42">
        <v>0.71980976748499381</v>
      </c>
      <c r="V44" s="43">
        <f t="shared" si="31"/>
        <v>0.28019023251500619</v>
      </c>
      <c r="W44" s="29">
        <f t="shared" si="27"/>
        <v>257314.30599038184</v>
      </c>
      <c r="X44" s="29">
        <f t="shared" si="20"/>
        <v>782817.77836041269</v>
      </c>
      <c r="Y44" s="35">
        <f t="shared" si="28"/>
        <v>10.130541923009655</v>
      </c>
      <c r="Z44" s="36">
        <f t="shared" si="29"/>
        <v>4.9685887614125708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1177</v>
      </c>
      <c r="E45" s="51">
        <v>61</v>
      </c>
      <c r="F45" s="3">
        <f t="shared" si="21"/>
        <v>5.1826677994902294E-2</v>
      </c>
      <c r="G45" s="2">
        <v>0.5</v>
      </c>
      <c r="H45" s="3">
        <f t="shared" si="22"/>
        <v>0.22940955246333206</v>
      </c>
      <c r="I45" s="3">
        <f t="shared" si="23"/>
        <v>0.77059044753666794</v>
      </c>
      <c r="J45" s="5">
        <f t="shared" si="30"/>
        <v>65717.131208332707</v>
      </c>
      <c r="K45" s="5">
        <f t="shared" si="24"/>
        <v>15076.137659677679</v>
      </c>
      <c r="L45" s="5">
        <f t="shared" si="25"/>
        <v>290895.31189246936</v>
      </c>
      <c r="M45" s="5">
        <f t="shared" si="16"/>
        <v>809280.31017924123</v>
      </c>
      <c r="N45" s="33">
        <f t="shared" si="26"/>
        <v>12.314601920368478</v>
      </c>
      <c r="O45" s="4"/>
      <c r="Q45" s="27" t="s">
        <v>66</v>
      </c>
      <c r="R45" s="29">
        <f t="shared" si="17"/>
        <v>65717.131208332707</v>
      </c>
      <c r="S45" s="29">
        <f t="shared" si="18"/>
        <v>290895.31189246936</v>
      </c>
      <c r="T45" s="35">
        <f t="shared" si="19"/>
        <v>12.314601920368478</v>
      </c>
      <c r="U45" s="42">
        <v>0.68480776711742686</v>
      </c>
      <c r="V45" s="43">
        <f t="shared" si="31"/>
        <v>0.31519223288257314</v>
      </c>
      <c r="W45" s="29">
        <f t="shared" si="27"/>
        <v>199207.36900200939</v>
      </c>
      <c r="X45" s="29">
        <f t="shared" si="20"/>
        <v>525503.47237003082</v>
      </c>
      <c r="Y45" s="35">
        <f t="shared" si="28"/>
        <v>7.9964457167813618</v>
      </c>
      <c r="Z45" s="36">
        <f t="shared" si="29"/>
        <v>4.3181562035871162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737</v>
      </c>
      <c r="E46" s="51">
        <v>46</v>
      </c>
      <c r="F46" s="3">
        <f t="shared" si="21"/>
        <v>6.2415196743554953E-2</v>
      </c>
      <c r="G46" s="2">
        <v>0.5</v>
      </c>
      <c r="H46" s="3">
        <f t="shared" si="22"/>
        <v>0.2699530516431925</v>
      </c>
      <c r="I46" s="3">
        <f t="shared" si="23"/>
        <v>0.7300469483568075</v>
      </c>
      <c r="J46" s="5">
        <f t="shared" si="30"/>
        <v>50640.993548655031</v>
      </c>
      <c r="K46" s="5">
        <f t="shared" si="24"/>
        <v>13670.69074670265</v>
      </c>
      <c r="L46" s="5">
        <f t="shared" si="25"/>
        <v>219028.24087651854</v>
      </c>
      <c r="M46" s="5">
        <f>L46+M47</f>
        <v>518384.99828677188</v>
      </c>
      <c r="N46" s="33">
        <f t="shared" si="26"/>
        <v>10.236469744392281</v>
      </c>
      <c r="O46" s="4"/>
      <c r="Q46" s="27" t="s">
        <v>68</v>
      </c>
      <c r="R46" s="29">
        <f t="shared" si="17"/>
        <v>50640.993548655031</v>
      </c>
      <c r="S46" s="29">
        <f t="shared" si="18"/>
        <v>219028.24087651854</v>
      </c>
      <c r="T46" s="35">
        <f t="shared" si="19"/>
        <v>10.236469744392281</v>
      </c>
      <c r="U46" s="42">
        <v>0.65629805890441617</v>
      </c>
      <c r="V46" s="43">
        <f t="shared" si="31"/>
        <v>0.34370194109558383</v>
      </c>
      <c r="W46" s="29">
        <f t="shared" si="27"/>
        <v>143747.80933250801</v>
      </c>
      <c r="X46" s="29">
        <f>X47+W46</f>
        <v>326296.10336802137</v>
      </c>
      <c r="Y46" s="35">
        <f t="shared" si="28"/>
        <v>6.4433195421910803</v>
      </c>
      <c r="Z46" s="36">
        <f t="shared" si="29"/>
        <v>3.7931502022012005</v>
      </c>
    </row>
    <row r="47" spans="1:26" s="2" customFormat="1" x14ac:dyDescent="0.25">
      <c r="A47" s="12">
        <v>19</v>
      </c>
      <c r="B47" s="13" t="s">
        <v>69</v>
      </c>
      <c r="C47" s="12"/>
      <c r="D47">
        <v>583</v>
      </c>
      <c r="E47" s="51">
        <v>72</v>
      </c>
      <c r="F47" s="17">
        <f t="shared" si="21"/>
        <v>0.1234991423670669</v>
      </c>
      <c r="G47" s="12"/>
      <c r="H47" s="17">
        <v>1</v>
      </c>
      <c r="I47" s="17">
        <f t="shared" si="23"/>
        <v>0</v>
      </c>
      <c r="J47" s="21">
        <f t="shared" si="30"/>
        <v>36970.302801952384</v>
      </c>
      <c r="K47" s="21">
        <f t="shared" si="24"/>
        <v>36970.302801952384</v>
      </c>
      <c r="L47" s="21">
        <f>K47/F47</f>
        <v>299356.75741025334</v>
      </c>
      <c r="M47" s="21">
        <f>L47</f>
        <v>299356.75741025334</v>
      </c>
      <c r="N47" s="34">
        <f t="shared" si="26"/>
        <v>8.0972222222222232</v>
      </c>
      <c r="O47" s="4"/>
      <c r="Q47" s="30" t="s">
        <v>69</v>
      </c>
      <c r="R47" s="31">
        <f t="shared" si="17"/>
        <v>36970.302801952384</v>
      </c>
      <c r="S47" s="31">
        <f t="shared" si="18"/>
        <v>299356.75741025334</v>
      </c>
      <c r="T47" s="38">
        <f t="shared" si="19"/>
        <v>8.0972222222222232</v>
      </c>
      <c r="U47" s="44">
        <v>0.6098018151143324</v>
      </c>
      <c r="V47" s="45">
        <f t="shared" si="31"/>
        <v>0.3901981848856676</v>
      </c>
      <c r="W47" s="31">
        <f t="shared" si="27"/>
        <v>182548.29403551336</v>
      </c>
      <c r="X47" s="31">
        <f>W47</f>
        <v>182548.29403551336</v>
      </c>
      <c r="Y47" s="38">
        <f t="shared" si="28"/>
        <v>4.9377008084952196</v>
      </c>
      <c r="Z47" s="37">
        <f t="shared" si="29"/>
        <v>3.1595214137270036</v>
      </c>
    </row>
    <row r="48" spans="1:26" s="2" customFormat="1" ht="13.2" x14ac:dyDescent="0.25">
      <c r="B48" s="2" t="s">
        <v>70</v>
      </c>
      <c r="D48" s="25">
        <f>SUM(D29:D47)</f>
        <v>63781</v>
      </c>
      <c r="E48" s="25">
        <f>SUM(E29:E47)</f>
        <v>434</v>
      </c>
    </row>
    <row r="51" spans="1:26" s="2" customFormat="1" ht="18" thickBot="1" x14ac:dyDescent="0.35">
      <c r="B51" s="119" t="s">
        <v>89</v>
      </c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Q51" s="105" t="s">
        <v>92</v>
      </c>
      <c r="R51" s="106"/>
      <c r="S51" s="106"/>
      <c r="T51" s="106"/>
      <c r="U51" s="106"/>
      <c r="V51" s="106"/>
      <c r="W51" s="106"/>
      <c r="X51" s="106"/>
      <c r="Y51" s="106"/>
      <c r="Z51" s="107"/>
    </row>
    <row r="52" spans="1:26" s="9" customFormat="1" ht="14.25" customHeight="1" x14ac:dyDescent="0.35">
      <c r="A52" s="7"/>
      <c r="B52" s="11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108" t="s">
        <v>14</v>
      </c>
      <c r="S52" s="108"/>
      <c r="T52" s="108"/>
      <c r="U52" s="109" t="s">
        <v>15</v>
      </c>
      <c r="V52" s="110" t="s">
        <v>16</v>
      </c>
      <c r="W52" s="111" t="s">
        <v>17</v>
      </c>
      <c r="X52" s="111" t="s">
        <v>18</v>
      </c>
      <c r="Y52" s="104" t="s">
        <v>19</v>
      </c>
      <c r="Z52" s="104" t="s">
        <v>20</v>
      </c>
    </row>
    <row r="53" spans="1:26" s="10" customFormat="1" ht="35.549999999999997" customHeight="1" thickBot="1" x14ac:dyDescent="0.35">
      <c r="B53" s="11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109"/>
      <c r="V53" s="110"/>
      <c r="W53" s="111"/>
      <c r="X53" s="111"/>
      <c r="Y53" s="104"/>
      <c r="Z53" s="104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913</v>
      </c>
      <c r="E54" s="49">
        <f>E4+E29</f>
        <v>3</v>
      </c>
      <c r="F54" s="3">
        <f>E54/D54</f>
        <v>3.2858707557502738E-3</v>
      </c>
      <c r="G54" s="2">
        <v>0.3</v>
      </c>
      <c r="H54" s="18">
        <f>C54*F54/(1+(1-G54)*C54*F54)</f>
        <v>3.2783302371325539E-3</v>
      </c>
      <c r="I54" s="18">
        <f>1-H54</f>
        <v>0.99672166976286747</v>
      </c>
      <c r="J54" s="19">
        <v>100000</v>
      </c>
      <c r="K54" s="20">
        <f>J54*H54</f>
        <v>327.83302371325539</v>
      </c>
      <c r="L54" s="20">
        <f>C54*(J55+G54*K54)</f>
        <v>99770.516883400735</v>
      </c>
      <c r="M54" s="5">
        <f t="shared" ref="M54:M70" si="32">L54+M55</f>
        <v>7468879.686252756</v>
      </c>
      <c r="N54" s="32">
        <f>M54/J54</f>
        <v>74.688796862527553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99770.516883400735</v>
      </c>
      <c r="T54" s="35">
        <f t="shared" ref="T54:T72" si="35">N54</f>
        <v>74.688796862527553</v>
      </c>
      <c r="U54" s="42">
        <v>0.96170886472285344</v>
      </c>
      <c r="V54" s="43">
        <f>1-U54</f>
        <v>3.829113527714656E-2</v>
      </c>
      <c r="W54" s="29">
        <f>S54*U54</f>
        <v>95950.190524747595</v>
      </c>
      <c r="X54" s="29">
        <f t="shared" ref="X54:X70" si="36">X55+W54</f>
        <v>6650283.6614998644</v>
      </c>
      <c r="Y54" s="40">
        <f>X54/R54</f>
        <v>66.502836614998643</v>
      </c>
      <c r="Z54" s="36">
        <f>T54-Y54</f>
        <v>8.1859602475289108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4646</v>
      </c>
      <c r="E55" s="49">
        <f t="shared" si="37"/>
        <v>1</v>
      </c>
      <c r="F55" s="3">
        <f t="shared" ref="F55:F72" si="38">E55/D55</f>
        <v>2.1523891519586742E-4</v>
      </c>
      <c r="G55" s="2">
        <v>0.4</v>
      </c>
      <c r="H55" s="3">
        <f t="shared" ref="H55:H71" si="39">C55*F55/(1+(1-G55)*C55*F55)</f>
        <v>8.6051114361930991E-4</v>
      </c>
      <c r="I55" s="3">
        <f t="shared" ref="I55:I72" si="40">1-H55</f>
        <v>0.99913948885638071</v>
      </c>
      <c r="J55" s="5">
        <f>I54*J54</f>
        <v>99672.166976286753</v>
      </c>
      <c r="K55" s="5">
        <f t="shared" ref="K55:K72" si="41">J55*H55</f>
        <v>85.769010391779332</v>
      </c>
      <c r="L55" s="5">
        <f t="shared" ref="L55:L71" si="42">C55*(J56+G55*K55)</f>
        <v>398482.82228020678</v>
      </c>
      <c r="M55" s="5">
        <f t="shared" si="32"/>
        <v>7369109.1693693548</v>
      </c>
      <c r="N55" s="33">
        <f t="shared" ref="N55:N72" si="43">M55/J55</f>
        <v>73.933470024009381</v>
      </c>
      <c r="O55" s="4"/>
      <c r="Q55" s="27" t="s">
        <v>36</v>
      </c>
      <c r="R55" s="29">
        <f t="shared" si="33"/>
        <v>99672.166976286753</v>
      </c>
      <c r="S55" s="29">
        <f t="shared" si="34"/>
        <v>398482.82228020678</v>
      </c>
      <c r="T55" s="35">
        <f t="shared" si="35"/>
        <v>73.933470024009381</v>
      </c>
      <c r="U55" s="42">
        <v>0.96170886472285344</v>
      </c>
      <c r="V55" s="43">
        <f>1-U55</f>
        <v>3.829113527714656E-2</v>
      </c>
      <c r="W55" s="29">
        <f t="shared" ref="W55:W72" si="44">S55*U55</f>
        <v>383224.46262665623</v>
      </c>
      <c r="X55" s="29">
        <f t="shared" si="36"/>
        <v>6554333.4709751168</v>
      </c>
      <c r="Y55" s="35">
        <f t="shared" ref="Y55:Y72" si="45">X55/R55</f>
        <v>65.758914146358165</v>
      </c>
      <c r="Z55" s="36">
        <f t="shared" ref="Z55:Z72" si="46">T55-Y55</f>
        <v>8.1745558776512155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7440</v>
      </c>
      <c r="E56" s="49">
        <f t="shared" si="37"/>
        <v>2</v>
      </c>
      <c r="F56" s="3">
        <f t="shared" si="38"/>
        <v>2.6881720430107527E-4</v>
      </c>
      <c r="G56" s="2">
        <v>0.5</v>
      </c>
      <c r="H56" s="3">
        <f t="shared" si="39"/>
        <v>1.3431833445265279E-3</v>
      </c>
      <c r="I56" s="3">
        <f t="shared" si="40"/>
        <v>0.99865681665547346</v>
      </c>
      <c r="J56" s="5">
        <f t="shared" ref="J56:J72" si="47">I55*J55</f>
        <v>99586.397965894983</v>
      </c>
      <c r="K56" s="5">
        <f t="shared" si="41"/>
        <v>133.76279108918064</v>
      </c>
      <c r="L56" s="5">
        <f t="shared" si="42"/>
        <v>497597.582851752</v>
      </c>
      <c r="M56" s="5">
        <f t="shared" si="32"/>
        <v>6970626.3470891481</v>
      </c>
      <c r="N56" s="33">
        <f t="shared" si="43"/>
        <v>69.995767388598139</v>
      </c>
      <c r="O56" s="4"/>
      <c r="Q56" s="27" t="s">
        <v>38</v>
      </c>
      <c r="R56" s="29">
        <f t="shared" si="33"/>
        <v>99586.397965894983</v>
      </c>
      <c r="S56" s="29">
        <f t="shared" si="34"/>
        <v>497597.582851752</v>
      </c>
      <c r="T56" s="35">
        <f t="shared" si="35"/>
        <v>69.995767388598139</v>
      </c>
      <c r="U56" s="42">
        <v>0.96170886472285344</v>
      </c>
      <c r="V56" s="43">
        <f>1-U56</f>
        <v>3.829113527714656E-2</v>
      </c>
      <c r="W56" s="29">
        <f t="shared" si="44"/>
        <v>478544.00649319444</v>
      </c>
      <c r="X56" s="29">
        <f t="shared" si="36"/>
        <v>6171109.0083484603</v>
      </c>
      <c r="Y56" s="35">
        <f t="shared" si="45"/>
        <v>61.967388462647875</v>
      </c>
      <c r="Z56" s="36">
        <f t="shared" si="46"/>
        <v>8.028378925950264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8492</v>
      </c>
      <c r="E57" s="49">
        <f t="shared" si="37"/>
        <v>2</v>
      </c>
      <c r="F57" s="3">
        <f t="shared" si="38"/>
        <v>2.3551577955723034E-4</v>
      </c>
      <c r="G57" s="2">
        <v>0.5</v>
      </c>
      <c r="H57" s="3">
        <f t="shared" si="39"/>
        <v>1.1768859597505001E-3</v>
      </c>
      <c r="I57" s="3">
        <f t="shared" si="40"/>
        <v>0.99882311404024948</v>
      </c>
      <c r="J57" s="5">
        <f t="shared" si="47"/>
        <v>99452.635174805808</v>
      </c>
      <c r="K57" s="5">
        <f t="shared" si="41"/>
        <v>117.04440999741767</v>
      </c>
      <c r="L57" s="5">
        <f t="shared" si="42"/>
        <v>496970.56484903547</v>
      </c>
      <c r="M57" s="5">
        <f t="shared" si="32"/>
        <v>6473028.7642373964</v>
      </c>
      <c r="N57" s="33">
        <f t="shared" si="43"/>
        <v>65.08654851487735</v>
      </c>
      <c r="O57" s="4"/>
      <c r="Q57" s="27" t="s">
        <v>40</v>
      </c>
      <c r="R57" s="29">
        <f t="shared" si="33"/>
        <v>99452.635174805808</v>
      </c>
      <c r="S57" s="29">
        <f t="shared" si="34"/>
        <v>496970.56484903547</v>
      </c>
      <c r="T57" s="35">
        <f t="shared" si="35"/>
        <v>65.08654851487735</v>
      </c>
      <c r="U57" s="42">
        <v>0.96170886472285344</v>
      </c>
      <c r="V57" s="43">
        <f>1-U57</f>
        <v>3.829113527714656E-2</v>
      </c>
      <c r="W57" s="29">
        <f t="shared" si="44"/>
        <v>477940.99772164109</v>
      </c>
      <c r="X57" s="29">
        <f t="shared" si="36"/>
        <v>5692565.0018552663</v>
      </c>
      <c r="Y57" s="35">
        <f t="shared" si="45"/>
        <v>57.238955929619806</v>
      </c>
      <c r="Z57" s="36">
        <f t="shared" si="46"/>
        <v>7.8475925852575443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8487</v>
      </c>
      <c r="E58" s="49">
        <f t="shared" si="37"/>
        <v>4</v>
      </c>
      <c r="F58" s="3">
        <f t="shared" si="38"/>
        <v>4.7130906091669611E-4</v>
      </c>
      <c r="G58" s="2">
        <v>0.5</v>
      </c>
      <c r="H58" s="3">
        <f t="shared" si="39"/>
        <v>2.3537719195010002E-3</v>
      </c>
      <c r="I58" s="3">
        <f t="shared" si="40"/>
        <v>0.99764622808049896</v>
      </c>
      <c r="J58" s="5">
        <f t="shared" si="47"/>
        <v>99335.590764808381</v>
      </c>
      <c r="K58" s="5">
        <f t="shared" si="41"/>
        <v>233.81332414924884</v>
      </c>
      <c r="L58" s="5">
        <f t="shared" si="42"/>
        <v>496093.4205136688</v>
      </c>
      <c r="M58" s="5">
        <f t="shared" si="32"/>
        <v>5976058.1993883606</v>
      </c>
      <c r="N58" s="33">
        <f t="shared" si="43"/>
        <v>60.160292533393765</v>
      </c>
      <c r="O58" s="4"/>
      <c r="Q58" s="27" t="s">
        <v>42</v>
      </c>
      <c r="R58" s="29">
        <f t="shared" si="33"/>
        <v>99335.590764808381</v>
      </c>
      <c r="S58" s="29">
        <f t="shared" si="34"/>
        <v>496093.4205136688</v>
      </c>
      <c r="T58" s="35">
        <f t="shared" si="35"/>
        <v>60.160292533393765</v>
      </c>
      <c r="U58" s="42">
        <v>0.96170886472285344</v>
      </c>
      <c r="V58" s="43">
        <f>1-U58</f>
        <v>3.829113527714656E-2</v>
      </c>
      <c r="W58" s="29">
        <f t="shared" si="44"/>
        <v>477097.44023867755</v>
      </c>
      <c r="X58" s="29">
        <f t="shared" si="36"/>
        <v>5214624.004133625</v>
      </c>
      <c r="Y58" s="35">
        <f t="shared" si="45"/>
        <v>52.495021814286225</v>
      </c>
      <c r="Z58" s="36">
        <f t="shared" si="46"/>
        <v>7.6652707191075393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8380</v>
      </c>
      <c r="E59" s="49">
        <f t="shared" si="37"/>
        <v>10</v>
      </c>
      <c r="F59" s="3">
        <f t="shared" si="38"/>
        <v>1.1933174224343676E-3</v>
      </c>
      <c r="G59" s="2">
        <v>0.5</v>
      </c>
      <c r="H59" s="3">
        <f t="shared" si="39"/>
        <v>5.9488399762046415E-3</v>
      </c>
      <c r="I59" s="3">
        <f t="shared" si="40"/>
        <v>0.99405116002379534</v>
      </c>
      <c r="J59" s="5">
        <f t="shared" si="47"/>
        <v>99101.777440659134</v>
      </c>
      <c r="K59" s="5">
        <f t="shared" si="41"/>
        <v>589.54061535192841</v>
      </c>
      <c r="L59" s="5">
        <f t="shared" si="42"/>
        <v>494035.03566491586</v>
      </c>
      <c r="M59" s="5">
        <f t="shared" si="32"/>
        <v>5479964.7788746916</v>
      </c>
      <c r="N59" s="33">
        <f t="shared" si="43"/>
        <v>55.296331916509004</v>
      </c>
      <c r="O59" s="4"/>
      <c r="Q59" s="27" t="s">
        <v>44</v>
      </c>
      <c r="R59" s="29">
        <f t="shared" si="33"/>
        <v>99101.777440659134</v>
      </c>
      <c r="S59" s="29">
        <f t="shared" si="34"/>
        <v>494035.03566491586</v>
      </c>
      <c r="T59" s="35">
        <f t="shared" si="35"/>
        <v>55.296331916509004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475801.03697816841</v>
      </c>
      <c r="X59" s="29">
        <f t="shared" si="36"/>
        <v>4737526.5638949471</v>
      </c>
      <c r="Y59" s="35">
        <f t="shared" si="45"/>
        <v>47.804657860266097</v>
      </c>
      <c r="Z59" s="36">
        <f t="shared" si="46"/>
        <v>7.4916740562429069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9498</v>
      </c>
      <c r="E60" s="49">
        <f t="shared" si="37"/>
        <v>19</v>
      </c>
      <c r="F60" s="3">
        <f t="shared" si="38"/>
        <v>2.0004211412929036E-3</v>
      </c>
      <c r="G60" s="2">
        <v>0.5</v>
      </c>
      <c r="H60" s="3">
        <f t="shared" si="39"/>
        <v>9.9523335603163791E-3</v>
      </c>
      <c r="I60" s="3">
        <f t="shared" si="40"/>
        <v>0.99004766643968367</v>
      </c>
      <c r="J60" s="5">
        <f t="shared" si="47"/>
        <v>98512.236825307205</v>
      </c>
      <c r="K60" s="5">
        <f t="shared" si="41"/>
        <v>980.42664065833992</v>
      </c>
      <c r="L60" s="5">
        <f t="shared" si="42"/>
        <v>490110.11752489023</v>
      </c>
      <c r="M60" s="5">
        <f t="shared" si="32"/>
        <v>4985929.7432097755</v>
      </c>
      <c r="N60" s="33">
        <f t="shared" si="43"/>
        <v>50.612288421096132</v>
      </c>
      <c r="O60" s="4"/>
      <c r="Q60" s="27" t="s">
        <v>46</v>
      </c>
      <c r="R60" s="29">
        <f t="shared" si="33"/>
        <v>98512.236825307205</v>
      </c>
      <c r="S60" s="29">
        <f t="shared" si="34"/>
        <v>490110.11752489023</v>
      </c>
      <c r="T60" s="35">
        <f t="shared" si="35"/>
        <v>50.612288421096132</v>
      </c>
      <c r="U60" s="42">
        <v>0.95736753435116873</v>
      </c>
      <c r="V60" s="43">
        <f t="shared" si="48"/>
        <v>4.2632465648831275E-2</v>
      </c>
      <c r="W60" s="29">
        <f t="shared" si="44"/>
        <v>469215.51477536571</v>
      </c>
      <c r="X60" s="29">
        <f t="shared" si="36"/>
        <v>4261725.5269167786</v>
      </c>
      <c r="Y60" s="35">
        <f t="shared" si="45"/>
        <v>43.26087463097749</v>
      </c>
      <c r="Z60" s="36">
        <f t="shared" si="46"/>
        <v>7.3514137901186416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9361</v>
      </c>
      <c r="E61" s="49">
        <f t="shared" si="37"/>
        <v>20</v>
      </c>
      <c r="F61" s="3">
        <f t="shared" si="38"/>
        <v>2.1365238756543103E-3</v>
      </c>
      <c r="G61" s="2">
        <v>0.5</v>
      </c>
      <c r="H61" s="3">
        <f t="shared" si="39"/>
        <v>1.0625863351397301E-2</v>
      </c>
      <c r="I61" s="3">
        <f t="shared" si="40"/>
        <v>0.98937413664860274</v>
      </c>
      <c r="J61" s="5">
        <f t="shared" si="47"/>
        <v>97531.810184648872</v>
      </c>
      <c r="K61" s="5">
        <f t="shared" si="41"/>
        <v>1036.3596874364985</v>
      </c>
      <c r="L61" s="5">
        <f t="shared" si="42"/>
        <v>485068.15170465317</v>
      </c>
      <c r="M61" s="5">
        <f t="shared" si="32"/>
        <v>4495819.6256848853</v>
      </c>
      <c r="N61" s="33">
        <f t="shared" si="43"/>
        <v>46.09593133946067</v>
      </c>
      <c r="O61" s="4"/>
      <c r="Q61" s="27" t="s">
        <v>48</v>
      </c>
      <c r="R61" s="29">
        <f t="shared" si="33"/>
        <v>97531.810184648872</v>
      </c>
      <c r="S61" s="29">
        <f t="shared" si="34"/>
        <v>485068.15170465317</v>
      </c>
      <c r="T61" s="35">
        <f t="shared" si="35"/>
        <v>46.09593133946067</v>
      </c>
      <c r="U61" s="42">
        <v>0.95681081085376496</v>
      </c>
      <c r="V61" s="43">
        <f t="shared" si="48"/>
        <v>4.3189189146235041E-2</v>
      </c>
      <c r="W61" s="29">
        <f t="shared" si="44"/>
        <v>464118.45155186625</v>
      </c>
      <c r="X61" s="29">
        <f t="shared" si="36"/>
        <v>3792510.0121414131</v>
      </c>
      <c r="Y61" s="35">
        <f t="shared" si="45"/>
        <v>38.884852080171271</v>
      </c>
      <c r="Z61" s="36">
        <f t="shared" si="46"/>
        <v>7.2110792592893986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9268</v>
      </c>
      <c r="E62" s="49">
        <f t="shared" si="37"/>
        <v>24</v>
      </c>
      <c r="F62" s="3">
        <f t="shared" si="38"/>
        <v>2.5895554596460941E-3</v>
      </c>
      <c r="G62" s="2">
        <v>0.5</v>
      </c>
      <c r="H62" s="3">
        <f t="shared" si="39"/>
        <v>1.2864493996569469E-2</v>
      </c>
      <c r="I62" s="3">
        <f t="shared" si="40"/>
        <v>0.98713550600343059</v>
      </c>
      <c r="J62" s="5">
        <f t="shared" si="47"/>
        <v>96495.450497212383</v>
      </c>
      <c r="K62" s="5">
        <f t="shared" si="41"/>
        <v>1241.3651436176551</v>
      </c>
      <c r="L62" s="5">
        <f t="shared" si="42"/>
        <v>479373.83962701779</v>
      </c>
      <c r="M62" s="5">
        <f t="shared" si="32"/>
        <v>4010751.4739802321</v>
      </c>
      <c r="N62" s="33">
        <f t="shared" si="43"/>
        <v>41.564150986538969</v>
      </c>
      <c r="O62" s="4"/>
      <c r="Q62" s="27" t="s">
        <v>50</v>
      </c>
      <c r="R62" s="29">
        <f t="shared" si="33"/>
        <v>96495.450497212383</v>
      </c>
      <c r="S62" s="29">
        <f t="shared" si="34"/>
        <v>479373.83962701779</v>
      </c>
      <c r="T62" s="35">
        <f t="shared" si="35"/>
        <v>41.564150986538969</v>
      </c>
      <c r="U62" s="42">
        <v>0.94800928093814252</v>
      </c>
      <c r="V62" s="43">
        <f t="shared" si="48"/>
        <v>5.1990719061857482E-2</v>
      </c>
      <c r="W62" s="29">
        <f t="shared" si="44"/>
        <v>454450.84900536557</v>
      </c>
      <c r="X62" s="29">
        <f t="shared" si="36"/>
        <v>3328391.5605895468</v>
      </c>
      <c r="Y62" s="35">
        <f t="shared" si="45"/>
        <v>34.49273041826671</v>
      </c>
      <c r="Z62" s="36">
        <f t="shared" si="46"/>
        <v>7.0714205682722593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10428</v>
      </c>
      <c r="E63" s="49">
        <f t="shared" si="37"/>
        <v>37</v>
      </c>
      <c r="F63" s="3">
        <f t="shared" si="38"/>
        <v>3.5481396240889911E-3</v>
      </c>
      <c r="G63" s="2">
        <v>0.5</v>
      </c>
      <c r="H63" s="3">
        <f t="shared" si="39"/>
        <v>1.7584715555344327E-2</v>
      </c>
      <c r="I63" s="3">
        <f t="shared" si="40"/>
        <v>0.98241528444465565</v>
      </c>
      <c r="J63" s="5">
        <f t="shared" si="47"/>
        <v>95254.085353594739</v>
      </c>
      <c r="K63" s="5">
        <f t="shared" si="41"/>
        <v>1675.0159964274537</v>
      </c>
      <c r="L63" s="5">
        <f t="shared" si="42"/>
        <v>472082.88677690504</v>
      </c>
      <c r="M63" s="5">
        <f t="shared" si="32"/>
        <v>3531377.6343532144</v>
      </c>
      <c r="N63" s="33">
        <f t="shared" si="43"/>
        <v>37.073240704000376</v>
      </c>
      <c r="O63" s="4"/>
      <c r="Q63" s="27" t="s">
        <v>52</v>
      </c>
      <c r="R63" s="29">
        <f t="shared" si="33"/>
        <v>95254.085353594739</v>
      </c>
      <c r="S63" s="29">
        <f t="shared" si="34"/>
        <v>472082.88677690504</v>
      </c>
      <c r="T63" s="35">
        <f t="shared" si="35"/>
        <v>37.073240704000376</v>
      </c>
      <c r="U63" s="42">
        <v>0.94216194080535964</v>
      </c>
      <c r="V63" s="43">
        <f t="shared" si="48"/>
        <v>5.7838059194640357E-2</v>
      </c>
      <c r="W63" s="29">
        <f t="shared" si="44"/>
        <v>444778.52882672573</v>
      </c>
      <c r="X63" s="29">
        <f t="shared" si="36"/>
        <v>2873940.7115841811</v>
      </c>
      <c r="Y63" s="35">
        <f t="shared" si="45"/>
        <v>30.171311822645336</v>
      </c>
      <c r="Z63" s="36">
        <f t="shared" si="46"/>
        <v>6.9019288813550403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10908</v>
      </c>
      <c r="E64" s="49">
        <f t="shared" si="37"/>
        <v>63</v>
      </c>
      <c r="F64" s="3">
        <f t="shared" si="38"/>
        <v>5.7755775577557752E-3</v>
      </c>
      <c r="G64" s="2">
        <v>0.5</v>
      </c>
      <c r="H64" s="3">
        <f t="shared" si="39"/>
        <v>2.8466856445709635E-2</v>
      </c>
      <c r="I64" s="3">
        <f t="shared" si="40"/>
        <v>0.97153314355429032</v>
      </c>
      <c r="J64" s="5">
        <f t="shared" si="47"/>
        <v>93579.069357167289</v>
      </c>
      <c r="K64" s="5">
        <f t="shared" si="41"/>
        <v>2663.9019337135865</v>
      </c>
      <c r="L64" s="5">
        <f t="shared" si="42"/>
        <v>461235.59195155249</v>
      </c>
      <c r="M64" s="5">
        <f t="shared" si="32"/>
        <v>3059294.7475763094</v>
      </c>
      <c r="N64" s="33">
        <f t="shared" si="43"/>
        <v>32.692083481828256</v>
      </c>
      <c r="O64" s="4"/>
      <c r="Q64" s="27" t="s">
        <v>54</v>
      </c>
      <c r="R64" s="29">
        <f t="shared" si="33"/>
        <v>93579.069357167289</v>
      </c>
      <c r="S64" s="29">
        <f t="shared" si="34"/>
        <v>461235.59195155249</v>
      </c>
      <c r="T64" s="35">
        <f t="shared" si="35"/>
        <v>32.692083481828256</v>
      </c>
      <c r="U64" s="42">
        <v>0.92489605986448908</v>
      </c>
      <c r="V64" s="43">
        <f t="shared" si="48"/>
        <v>7.5103940135510916E-2</v>
      </c>
      <c r="W64" s="29">
        <f t="shared" si="44"/>
        <v>426594.98166525614</v>
      </c>
      <c r="X64" s="29">
        <f t="shared" si="36"/>
        <v>2429162.1827574554</v>
      </c>
      <c r="Y64" s="35">
        <f t="shared" si="45"/>
        <v>25.9583921858206</v>
      </c>
      <c r="Z64" s="36">
        <f t="shared" si="46"/>
        <v>6.733691296007656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10724</v>
      </c>
      <c r="E65" s="49">
        <f t="shared" si="37"/>
        <v>87</v>
      </c>
      <c r="F65" s="3">
        <f t="shared" si="38"/>
        <v>8.1126445356210376E-3</v>
      </c>
      <c r="G65" s="2">
        <v>0.5</v>
      </c>
      <c r="H65" s="3">
        <f t="shared" si="39"/>
        <v>3.9756888909198929E-2</v>
      </c>
      <c r="I65" s="3">
        <f t="shared" si="40"/>
        <v>0.96024311109080107</v>
      </c>
      <c r="J65" s="5">
        <f t="shared" si="47"/>
        <v>90915.167423453706</v>
      </c>
      <c r="K65" s="5">
        <f t="shared" si="41"/>
        <v>3614.5042114154703</v>
      </c>
      <c r="L65" s="5">
        <f t="shared" si="42"/>
        <v>445539.57658872992</v>
      </c>
      <c r="M65" s="5">
        <f t="shared" si="32"/>
        <v>2598059.1556247571</v>
      </c>
      <c r="N65" s="33">
        <f t="shared" si="43"/>
        <v>28.576740595150977</v>
      </c>
      <c r="O65" s="4"/>
      <c r="Q65" s="27" t="s">
        <v>56</v>
      </c>
      <c r="R65" s="29">
        <f t="shared" si="33"/>
        <v>90915.167423453706</v>
      </c>
      <c r="S65" s="29">
        <f t="shared" si="34"/>
        <v>445539.57658872992</v>
      </c>
      <c r="T65" s="35">
        <f t="shared" si="35"/>
        <v>28.576740595150977</v>
      </c>
      <c r="U65" s="42">
        <v>0.89970667843387275</v>
      </c>
      <c r="V65" s="43">
        <f t="shared" si="48"/>
        <v>0.10029332156612725</v>
      </c>
      <c r="W65" s="29">
        <f t="shared" si="44"/>
        <v>400854.93256348022</v>
      </c>
      <c r="X65" s="29">
        <f t="shared" si="36"/>
        <v>2002567.2010921992</v>
      </c>
      <c r="Y65" s="35">
        <f t="shared" si="45"/>
        <v>22.026766906393991</v>
      </c>
      <c r="Z65" s="36">
        <f t="shared" si="46"/>
        <v>6.5499736887569853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8887</v>
      </c>
      <c r="E66" s="49">
        <f t="shared" si="37"/>
        <v>90</v>
      </c>
      <c r="F66" s="3">
        <f t="shared" si="38"/>
        <v>1.0127152019804209E-2</v>
      </c>
      <c r="G66" s="2">
        <v>0.5</v>
      </c>
      <c r="H66" s="3">
        <f t="shared" si="39"/>
        <v>4.9385425812115899E-2</v>
      </c>
      <c r="I66" s="3">
        <f t="shared" si="40"/>
        <v>0.95061457418788409</v>
      </c>
      <c r="J66" s="5">
        <f t="shared" si="47"/>
        <v>87300.663212038242</v>
      </c>
      <c r="K66" s="5">
        <f t="shared" si="41"/>
        <v>4311.3804264066302</v>
      </c>
      <c r="L66" s="5">
        <f t="shared" si="42"/>
        <v>425724.86499417463</v>
      </c>
      <c r="M66" s="5">
        <f t="shared" si="32"/>
        <v>2152519.5790360272</v>
      </c>
      <c r="N66" s="33">
        <f t="shared" si="43"/>
        <v>24.656394348436148</v>
      </c>
      <c r="O66" s="4"/>
      <c r="Q66" s="27" t="s">
        <v>58</v>
      </c>
      <c r="R66" s="29">
        <f t="shared" si="33"/>
        <v>87300.663212038242</v>
      </c>
      <c r="S66" s="29">
        <f t="shared" si="34"/>
        <v>425724.86499417463</v>
      </c>
      <c r="T66" s="35">
        <f t="shared" si="35"/>
        <v>24.656394348436148</v>
      </c>
      <c r="U66" s="42">
        <v>0.86438699185239576</v>
      </c>
      <c r="V66" s="43">
        <f t="shared" si="48"/>
        <v>0.13561300814760424</v>
      </c>
      <c r="W66" s="29">
        <f t="shared" si="44"/>
        <v>367991.0354090819</v>
      </c>
      <c r="X66" s="29">
        <f t="shared" si="36"/>
        <v>1601712.268528719</v>
      </c>
      <c r="Y66" s="35">
        <f t="shared" si="45"/>
        <v>18.347080189281453</v>
      </c>
      <c r="Z66" s="36">
        <f t="shared" si="46"/>
        <v>6.3093141591546953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6779</v>
      </c>
      <c r="E67" s="49">
        <f t="shared" si="37"/>
        <v>94</v>
      </c>
      <c r="F67" s="3">
        <f t="shared" si="38"/>
        <v>1.3866351969317008E-2</v>
      </c>
      <c r="G67" s="2">
        <v>0.5</v>
      </c>
      <c r="H67" s="3">
        <f t="shared" si="39"/>
        <v>6.7008839463929284E-2</v>
      </c>
      <c r="I67" s="3">
        <f t="shared" si="40"/>
        <v>0.93299116053607067</v>
      </c>
      <c r="J67" s="5">
        <f t="shared" si="47"/>
        <v>82989.282785631614</v>
      </c>
      <c r="K67" s="5">
        <f t="shared" si="41"/>
        <v>5561.0155274090193</v>
      </c>
      <c r="L67" s="5">
        <f t="shared" si="42"/>
        <v>401043.87510963547</v>
      </c>
      <c r="M67" s="5">
        <f t="shared" si="32"/>
        <v>1726794.7140418524</v>
      </c>
      <c r="N67" s="33">
        <f t="shared" si="43"/>
        <v>20.807442311585103</v>
      </c>
      <c r="O67" s="4"/>
      <c r="Q67" s="27" t="s">
        <v>60</v>
      </c>
      <c r="R67" s="29">
        <f t="shared" si="33"/>
        <v>82989.282785631614</v>
      </c>
      <c r="S67" s="29">
        <f t="shared" si="34"/>
        <v>401043.87510963547</v>
      </c>
      <c r="T67" s="35">
        <f t="shared" si="35"/>
        <v>20.807442311585103</v>
      </c>
      <c r="U67" s="42">
        <v>0.82345390469096191</v>
      </c>
      <c r="V67" s="43">
        <f t="shared" si="48"/>
        <v>0.17654609530903809</v>
      </c>
      <c r="W67" s="29">
        <f t="shared" si="44"/>
        <v>330241.14491142379</v>
      </c>
      <c r="X67" s="29">
        <f t="shared" si="36"/>
        <v>1233721.233119637</v>
      </c>
      <c r="Y67" s="35">
        <f t="shared" si="45"/>
        <v>14.866030789860469</v>
      </c>
      <c r="Z67" s="36">
        <f t="shared" si="46"/>
        <v>5.9414115217246337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5065</v>
      </c>
      <c r="E68" s="49">
        <f t="shared" si="37"/>
        <v>106</v>
      </c>
      <c r="F68" s="3">
        <f t="shared" si="38"/>
        <v>2.0927936821322803E-2</v>
      </c>
      <c r="G68" s="2">
        <v>0.5</v>
      </c>
      <c r="H68" s="3">
        <f t="shared" si="39"/>
        <v>9.9437148217636009E-2</v>
      </c>
      <c r="I68" s="3">
        <f t="shared" si="40"/>
        <v>0.90056285178236395</v>
      </c>
      <c r="J68" s="5">
        <f t="shared" si="47"/>
        <v>77428.267258222593</v>
      </c>
      <c r="K68" s="5">
        <f t="shared" si="41"/>
        <v>7699.2460875906136</v>
      </c>
      <c r="L68" s="5">
        <f t="shared" si="42"/>
        <v>367893.22107213642</v>
      </c>
      <c r="M68" s="5">
        <f t="shared" si="32"/>
        <v>1325750.8389322169</v>
      </c>
      <c r="N68" s="33">
        <f t="shared" si="43"/>
        <v>17.122310570516184</v>
      </c>
      <c r="O68" s="4"/>
      <c r="Q68" s="27" t="s">
        <v>62</v>
      </c>
      <c r="R68" s="29">
        <f t="shared" si="33"/>
        <v>77428.267258222593</v>
      </c>
      <c r="S68" s="29">
        <f t="shared" si="34"/>
        <v>367893.22107213642</v>
      </c>
      <c r="T68" s="35">
        <f t="shared" si="35"/>
        <v>17.122310570516184</v>
      </c>
      <c r="U68" s="42">
        <v>0.7557222850963411</v>
      </c>
      <c r="V68" s="43">
        <f t="shared" si="48"/>
        <v>0.2442777149036589</v>
      </c>
      <c r="W68" s="29">
        <f t="shared" si="44"/>
        <v>278025.10570008832</v>
      </c>
      <c r="X68" s="29">
        <f t="shared" si="36"/>
        <v>903480.08820821322</v>
      </c>
      <c r="Y68" s="35">
        <f t="shared" si="45"/>
        <v>11.668607863780743</v>
      </c>
      <c r="Z68" s="36">
        <f t="shared" si="46"/>
        <v>5.4537027067354416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3460</v>
      </c>
      <c r="E69" s="49">
        <f t="shared" si="37"/>
        <v>126</v>
      </c>
      <c r="F69" s="3">
        <f t="shared" si="38"/>
        <v>3.6416184971098269E-2</v>
      </c>
      <c r="G69" s="2">
        <v>0.5</v>
      </c>
      <c r="H69" s="3">
        <f t="shared" si="39"/>
        <v>0.16688741721854305</v>
      </c>
      <c r="I69" s="3">
        <f t="shared" si="40"/>
        <v>0.83311258278145695</v>
      </c>
      <c r="J69" s="5">
        <f t="shared" si="47"/>
        <v>69729.021170631982</v>
      </c>
      <c r="K69" s="5">
        <f t="shared" si="41"/>
        <v>11636.896248343881</v>
      </c>
      <c r="L69" s="5">
        <f t="shared" si="42"/>
        <v>319552.86523230019</v>
      </c>
      <c r="M69" s="5">
        <f t="shared" si="32"/>
        <v>957857.61786008044</v>
      </c>
      <c r="N69" s="33">
        <f t="shared" si="43"/>
        <v>13.736857362677345</v>
      </c>
      <c r="O69" s="4"/>
      <c r="Q69" s="27" t="s">
        <v>64</v>
      </c>
      <c r="R69" s="29">
        <f t="shared" si="33"/>
        <v>69729.021170631982</v>
      </c>
      <c r="S69" s="29">
        <f t="shared" si="34"/>
        <v>319552.86523230019</v>
      </c>
      <c r="T69" s="35">
        <f t="shared" si="35"/>
        <v>13.736857362677345</v>
      </c>
      <c r="U69" s="42">
        <v>0.69850988448397933</v>
      </c>
      <c r="V69" s="43">
        <f t="shared" si="48"/>
        <v>0.30149011551602067</v>
      </c>
      <c r="W69" s="29">
        <f t="shared" si="44"/>
        <v>223210.83497993861</v>
      </c>
      <c r="X69" s="29">
        <f t="shared" si="36"/>
        <v>625454.9825081249</v>
      </c>
      <c r="Y69" s="35">
        <f t="shared" si="45"/>
        <v>8.9697943841430252</v>
      </c>
      <c r="Z69" s="36">
        <f t="shared" si="46"/>
        <v>4.7670629785343195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2110</v>
      </c>
      <c r="E70" s="49">
        <f t="shared" si="37"/>
        <v>124</v>
      </c>
      <c r="F70" s="3">
        <f t="shared" si="38"/>
        <v>5.8767772511848344E-2</v>
      </c>
      <c r="G70" s="2">
        <v>0.5</v>
      </c>
      <c r="H70" s="3">
        <f t="shared" si="39"/>
        <v>0.25619834710743805</v>
      </c>
      <c r="I70" s="3">
        <f t="shared" si="40"/>
        <v>0.74380165289256195</v>
      </c>
      <c r="J70" s="5">
        <f t="shared" si="47"/>
        <v>58092.124922288102</v>
      </c>
      <c r="K70" s="5">
        <f t="shared" si="41"/>
        <v>14883.106385049019</v>
      </c>
      <c r="L70" s="5">
        <f t="shared" si="42"/>
        <v>253252.85864881796</v>
      </c>
      <c r="M70" s="5">
        <f t="shared" si="32"/>
        <v>638304.7526277802</v>
      </c>
      <c r="N70" s="33">
        <f t="shared" si="43"/>
        <v>10.987801762832108</v>
      </c>
      <c r="O70" s="4"/>
      <c r="Q70" s="27" t="s">
        <v>66</v>
      </c>
      <c r="R70" s="29">
        <f t="shared" si="33"/>
        <v>58092.124922288102</v>
      </c>
      <c r="S70" s="29">
        <f t="shared" si="34"/>
        <v>253252.85864881796</v>
      </c>
      <c r="T70" s="35">
        <f t="shared" si="35"/>
        <v>10.987801762832108</v>
      </c>
      <c r="U70" s="42">
        <v>0.67065690345363116</v>
      </c>
      <c r="V70" s="43">
        <f t="shared" si="48"/>
        <v>0.32934309654636884</v>
      </c>
      <c r="W70" s="29">
        <f t="shared" si="44"/>
        <v>169845.7779721964</v>
      </c>
      <c r="X70" s="29">
        <f t="shared" si="36"/>
        <v>402244.14752818632</v>
      </c>
      <c r="Y70" s="35">
        <f t="shared" si="45"/>
        <v>6.9242457229148116</v>
      </c>
      <c r="Z70" s="36">
        <f t="shared" si="46"/>
        <v>4.0635560399172963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1213</v>
      </c>
      <c r="E71" s="49">
        <f t="shared" si="49"/>
        <v>99</v>
      </c>
      <c r="F71" s="3">
        <f t="shared" si="38"/>
        <v>8.1615828524319867E-2</v>
      </c>
      <c r="G71" s="2">
        <v>0.5</v>
      </c>
      <c r="H71" s="3">
        <f t="shared" si="39"/>
        <v>0.3389250256761383</v>
      </c>
      <c r="I71" s="3">
        <f t="shared" si="40"/>
        <v>0.66107497432386175</v>
      </c>
      <c r="J71" s="5">
        <f t="shared" si="47"/>
        <v>43209.018537239084</v>
      </c>
      <c r="K71" s="5">
        <f t="shared" si="41"/>
        <v>14644.617717174493</v>
      </c>
      <c r="L71" s="5">
        <f t="shared" si="42"/>
        <v>179433.54839325917</v>
      </c>
      <c r="M71" s="5">
        <f>L71+M72</f>
        <v>385051.89397896227</v>
      </c>
      <c r="N71" s="33">
        <f t="shared" si="43"/>
        <v>8.9113779255853895</v>
      </c>
      <c r="O71" s="4"/>
      <c r="Q71" s="27" t="s">
        <v>68</v>
      </c>
      <c r="R71" s="29">
        <f t="shared" si="33"/>
        <v>43209.018537239084</v>
      </c>
      <c r="S71" s="29">
        <f t="shared" si="34"/>
        <v>179433.54839325917</v>
      </c>
      <c r="T71" s="35">
        <f t="shared" si="35"/>
        <v>8.9113779255853895</v>
      </c>
      <c r="U71" s="42">
        <v>0.63527807449444496</v>
      </c>
      <c r="V71" s="43">
        <f t="shared" si="48"/>
        <v>0.36472192550555504</v>
      </c>
      <c r="W71" s="29">
        <f t="shared" si="44"/>
        <v>113990.19912297549</v>
      </c>
      <c r="X71" s="29">
        <f>X72+W71</f>
        <v>232398.36955598992</v>
      </c>
      <c r="Y71" s="35">
        <f t="shared" si="45"/>
        <v>5.3784690655655751</v>
      </c>
      <c r="Z71" s="36">
        <f t="shared" si="46"/>
        <v>3.5329088600198144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907</v>
      </c>
      <c r="E72" s="50">
        <f t="shared" si="49"/>
        <v>126</v>
      </c>
      <c r="F72" s="17">
        <f t="shared" si="38"/>
        <v>0.13891951488423374</v>
      </c>
      <c r="G72" s="12"/>
      <c r="H72" s="17">
        <v>1</v>
      </c>
      <c r="I72" s="17">
        <f t="shared" si="40"/>
        <v>0</v>
      </c>
      <c r="J72" s="21">
        <f t="shared" si="47"/>
        <v>28564.400820064595</v>
      </c>
      <c r="K72" s="21">
        <f t="shared" si="41"/>
        <v>28564.400820064595</v>
      </c>
      <c r="L72" s="21">
        <f>K72/F72</f>
        <v>205618.34558570309</v>
      </c>
      <c r="M72" s="21">
        <f>L72</f>
        <v>205618.34558570309</v>
      </c>
      <c r="N72" s="34">
        <f t="shared" si="43"/>
        <v>7.1984126984126986</v>
      </c>
      <c r="O72" s="4"/>
      <c r="Q72" s="30" t="s">
        <v>69</v>
      </c>
      <c r="R72" s="31">
        <f t="shared" si="33"/>
        <v>28564.400820064595</v>
      </c>
      <c r="S72" s="31">
        <f t="shared" si="34"/>
        <v>205618.34558570309</v>
      </c>
      <c r="T72" s="38">
        <f t="shared" si="35"/>
        <v>7.1984126984126986</v>
      </c>
      <c r="U72" s="44">
        <v>0.57586384179742911</v>
      </c>
      <c r="V72" s="45">
        <f t="shared" si="48"/>
        <v>0.42413615820257089</v>
      </c>
      <c r="W72" s="31">
        <f t="shared" si="44"/>
        <v>118408.17043301443</v>
      </c>
      <c r="X72" s="31">
        <f>W72</f>
        <v>118408.17043301443</v>
      </c>
      <c r="Y72" s="38">
        <f t="shared" si="45"/>
        <v>4.1453055913513355</v>
      </c>
      <c r="Z72" s="37">
        <f t="shared" si="46"/>
        <v>3.0531071070613631</v>
      </c>
    </row>
    <row r="73" spans="1:26" s="2" customFormat="1" ht="13.2" x14ac:dyDescent="0.25">
      <c r="B73" s="2" t="s">
        <v>70</v>
      </c>
      <c r="D73" s="25">
        <f>SUM(D54:D72)</f>
        <v>126966</v>
      </c>
      <c r="E73" s="25">
        <f>SUM(E54:E72)</f>
        <v>1037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71.137806127331999</v>
      </c>
      <c r="F78" s="55">
        <f>$Y$4</f>
        <v>64.835492344679864</v>
      </c>
      <c r="G78" s="55">
        <f>E78-F78</f>
        <v>6.3023137826521349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78.517576440477328</v>
      </c>
      <c r="F79" s="55">
        <f>$Y$29</f>
        <v>69.578688995039599</v>
      </c>
      <c r="G79" s="55">
        <f t="shared" ref="G79:G80" si="50">E79-F79</f>
        <v>8.9388874454377287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74.688796862527553</v>
      </c>
      <c r="F80" s="55">
        <f>$Y$54</f>
        <v>66.502836614998643</v>
      </c>
      <c r="G80" s="55">
        <f t="shared" si="50"/>
        <v>8.1859602475289108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DA6FB-6B71-A54E-8B0F-72BCC1FC1A09}">
  <dimension ref="A1:Z80"/>
  <sheetViews>
    <sheetView topLeftCell="A57" workbookViewId="0">
      <selection activeCell="E73" sqref="E73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117" t="s">
        <v>87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Q1" s="105" t="s">
        <v>90</v>
      </c>
      <c r="R1" s="106"/>
      <c r="S1" s="106"/>
      <c r="T1" s="106"/>
      <c r="U1" s="106"/>
      <c r="V1" s="106"/>
      <c r="W1" s="106"/>
      <c r="X1" s="106"/>
      <c r="Y1" s="106"/>
      <c r="Z1" s="107"/>
    </row>
    <row r="2" spans="1:26" s="9" customFormat="1" ht="35.549999999999997" customHeight="1" x14ac:dyDescent="0.25">
      <c r="A2" s="7"/>
      <c r="B2" s="112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114" t="s">
        <v>14</v>
      </c>
      <c r="S2" s="114"/>
      <c r="T2" s="114"/>
      <c r="U2" s="109" t="s">
        <v>15</v>
      </c>
      <c r="V2" s="109" t="s">
        <v>16</v>
      </c>
      <c r="W2" s="115" t="s">
        <v>17</v>
      </c>
      <c r="X2" s="115" t="s">
        <v>18</v>
      </c>
      <c r="Y2" s="116" t="s">
        <v>19</v>
      </c>
      <c r="Z2" s="116" t="s">
        <v>20</v>
      </c>
    </row>
    <row r="3" spans="1:26" s="10" customFormat="1" ht="23.25" customHeight="1" thickBot="1" x14ac:dyDescent="0.35">
      <c r="B3" s="113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109"/>
      <c r="V3" s="109"/>
      <c r="W3" s="115"/>
      <c r="X3" s="115"/>
      <c r="Y3" s="116"/>
      <c r="Z3" s="116"/>
    </row>
    <row r="4" spans="1:26" s="2" customFormat="1" x14ac:dyDescent="0.25">
      <c r="A4" s="2">
        <v>1</v>
      </c>
      <c r="B4" s="1">
        <v>0</v>
      </c>
      <c r="C4" s="1">
        <v>1</v>
      </c>
      <c r="D4" s="56">
        <v>457</v>
      </c>
      <c r="E4" s="57">
        <v>1</v>
      </c>
      <c r="F4" s="3">
        <f>E4/D4</f>
        <v>2.1881838074398249E-3</v>
      </c>
      <c r="G4" s="2">
        <v>0.3</v>
      </c>
      <c r="H4" s="18">
        <f>C4*F4/(1+(1-G4)*C4*F4)</f>
        <v>2.1848372296263928E-3</v>
      </c>
      <c r="I4" s="18">
        <f>1-H4</f>
        <v>0.99781516277037363</v>
      </c>
      <c r="J4" s="41">
        <v>100000</v>
      </c>
      <c r="K4" s="20">
        <f>J4*H4</f>
        <v>218.48372296263929</v>
      </c>
      <c r="L4" s="20">
        <f>C4*(J5+G4*K4)</f>
        <v>99847.061393926153</v>
      </c>
      <c r="M4" s="5">
        <f t="shared" ref="M4:M20" si="0">L4+M5</f>
        <v>7158775.1800707765</v>
      </c>
      <c r="N4" s="32">
        <f>M4/J4</f>
        <v>71.587751800707764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99847.061393926153</v>
      </c>
      <c r="T4" s="35">
        <f t="shared" ref="T4:T22" si="3">N4</f>
        <v>71.587751800707764</v>
      </c>
      <c r="U4" s="42">
        <v>0.96680194174873568</v>
      </c>
      <c r="V4" s="43">
        <f>1-U4</f>
        <v>3.3198058251264317E-2</v>
      </c>
      <c r="W4" s="29">
        <f>S4*U4</f>
        <v>96532.332833553024</v>
      </c>
      <c r="X4" s="29">
        <f t="shared" ref="X4:X20" si="4">X5+W4</f>
        <v>6520375.9699612167</v>
      </c>
      <c r="Y4" s="40">
        <f>X4/R4</f>
        <v>65.203759699612164</v>
      </c>
      <c r="Z4" s="36">
        <f>T4-Y4</f>
        <v>6.3839921010956004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2210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99781.516277037357</v>
      </c>
      <c r="K5" s="5">
        <f t="shared" ref="K5:K22" si="8">J5*H5</f>
        <v>0</v>
      </c>
      <c r="L5" s="5">
        <f t="shared" ref="L5:L21" si="9">C5*(J6+G5*K5)</f>
        <v>399126.06510814943</v>
      </c>
      <c r="M5" s="5">
        <f t="shared" si="0"/>
        <v>7058928.1186768506</v>
      </c>
      <c r="N5" s="33">
        <f t="shared" ref="N5:N22" si="10">M5/J5</f>
        <v>70.743844973032509</v>
      </c>
      <c r="O5" s="4"/>
      <c r="Q5" s="27" t="s">
        <v>36</v>
      </c>
      <c r="R5" s="29">
        <f t="shared" si="1"/>
        <v>99781.516277037357</v>
      </c>
      <c r="S5" s="29">
        <f t="shared" si="2"/>
        <v>399126.06510814943</v>
      </c>
      <c r="T5" s="35">
        <f t="shared" si="3"/>
        <v>70.743844973032509</v>
      </c>
      <c r="U5" s="42">
        <v>0.96680194174873568</v>
      </c>
      <c r="V5" s="43">
        <f>1-U5</f>
        <v>3.3198058251264317E-2</v>
      </c>
      <c r="W5" s="29">
        <f t="shared" ref="W5:W22" si="11">S5*U5</f>
        <v>385875.85474909114</v>
      </c>
      <c r="X5" s="29">
        <f t="shared" si="4"/>
        <v>6423843.6371276639</v>
      </c>
      <c r="Y5" s="35">
        <f t="shared" ref="Y5:Y22" si="12">X5/R5</f>
        <v>64.379094213123096</v>
      </c>
      <c r="Z5" s="36">
        <f t="shared" ref="Z5:Z22" si="13">T5-Y5</f>
        <v>6.3647507599094126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3652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99781.516277037357</v>
      </c>
      <c r="K6" s="5">
        <f t="shared" si="8"/>
        <v>0</v>
      </c>
      <c r="L6" s="5">
        <f t="shared" si="9"/>
        <v>498907.58138518676</v>
      </c>
      <c r="M6" s="5">
        <f t="shared" si="0"/>
        <v>6659802.0535687013</v>
      </c>
      <c r="N6" s="33">
        <f t="shared" si="10"/>
        <v>66.743844973032509</v>
      </c>
      <c r="O6" s="4"/>
      <c r="Q6" s="27" t="s">
        <v>38</v>
      </c>
      <c r="R6" s="29">
        <f t="shared" si="1"/>
        <v>99781.516277037357</v>
      </c>
      <c r="S6" s="29">
        <f t="shared" si="2"/>
        <v>498907.58138518676</v>
      </c>
      <c r="T6" s="35">
        <f t="shared" si="3"/>
        <v>66.743844973032509</v>
      </c>
      <c r="U6" s="42">
        <v>0.96680194174873568</v>
      </c>
      <c r="V6" s="43">
        <f>1-U6</f>
        <v>3.3198058251264317E-2</v>
      </c>
      <c r="W6" s="29">
        <f t="shared" si="11"/>
        <v>482344.81843636394</v>
      </c>
      <c r="X6" s="29">
        <f t="shared" si="4"/>
        <v>6037967.782378573</v>
      </c>
      <c r="Y6" s="35">
        <f t="shared" si="12"/>
        <v>60.511886446128159</v>
      </c>
      <c r="Z6" s="36">
        <f t="shared" si="13"/>
        <v>6.23195852690435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4267</v>
      </c>
      <c r="E7" s="51">
        <v>1</v>
      </c>
      <c r="F7" s="3">
        <f t="shared" si="5"/>
        <v>2.3435669088352472E-4</v>
      </c>
      <c r="G7" s="2">
        <v>0.5</v>
      </c>
      <c r="H7" s="3">
        <f t="shared" si="6"/>
        <v>1.1710973181871414E-3</v>
      </c>
      <c r="I7" s="3">
        <f t="shared" si="7"/>
        <v>0.9988289026818129</v>
      </c>
      <c r="J7" s="5">
        <f t="shared" si="14"/>
        <v>99781.516277037357</v>
      </c>
      <c r="K7" s="5">
        <f t="shared" si="8"/>
        <v>116.85386611668505</v>
      </c>
      <c r="L7" s="5">
        <f t="shared" si="9"/>
        <v>498615.44671989512</v>
      </c>
      <c r="M7" s="5">
        <f t="shared" si="0"/>
        <v>6160894.4721835144</v>
      </c>
      <c r="N7" s="33">
        <f t="shared" si="10"/>
        <v>61.743844973032509</v>
      </c>
      <c r="O7" s="4"/>
      <c r="Q7" s="27" t="s">
        <v>40</v>
      </c>
      <c r="R7" s="29">
        <f t="shared" si="1"/>
        <v>99781.516277037357</v>
      </c>
      <c r="S7" s="29">
        <f t="shared" si="2"/>
        <v>498615.44671989512</v>
      </c>
      <c r="T7" s="35">
        <f t="shared" si="3"/>
        <v>61.743844973032509</v>
      </c>
      <c r="U7" s="42">
        <v>0.96680194174873568</v>
      </c>
      <c r="V7" s="43">
        <f>1-U7</f>
        <v>3.3198058251264317E-2</v>
      </c>
      <c r="W7" s="29">
        <f t="shared" si="11"/>
        <v>482062.38207470789</v>
      </c>
      <c r="X7" s="29">
        <f t="shared" si="4"/>
        <v>5555622.9639422093</v>
      </c>
      <c r="Y7" s="35">
        <f t="shared" si="12"/>
        <v>55.67787673738448</v>
      </c>
      <c r="Z7" s="36">
        <f t="shared" si="13"/>
        <v>6.0659682356480289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4386</v>
      </c>
      <c r="E8" s="51">
        <v>8</v>
      </c>
      <c r="F8" s="3">
        <f t="shared" si="5"/>
        <v>1.823985408116735E-3</v>
      </c>
      <c r="G8" s="2">
        <v>0.5</v>
      </c>
      <c r="H8" s="3">
        <f t="shared" si="6"/>
        <v>9.0785292782569228E-3</v>
      </c>
      <c r="I8" s="3">
        <f t="shared" si="7"/>
        <v>0.99092147072174308</v>
      </c>
      <c r="J8" s="5">
        <f t="shared" si="14"/>
        <v>99664.662410920675</v>
      </c>
      <c r="K8" s="5">
        <f t="shared" si="8"/>
        <v>904.80855570513552</v>
      </c>
      <c r="L8" s="5">
        <f t="shared" si="9"/>
        <v>496061.29066534049</v>
      </c>
      <c r="M8" s="5">
        <f t="shared" si="0"/>
        <v>5662279.0254636193</v>
      </c>
      <c r="N8" s="33">
        <f t="shared" si="10"/>
        <v>56.813306627356617</v>
      </c>
      <c r="O8" s="4"/>
      <c r="Q8" s="27" t="s">
        <v>42</v>
      </c>
      <c r="R8" s="29">
        <f t="shared" si="1"/>
        <v>99664.662410920675</v>
      </c>
      <c r="S8" s="29">
        <f t="shared" si="2"/>
        <v>496061.29066534049</v>
      </c>
      <c r="T8" s="35">
        <f t="shared" si="3"/>
        <v>56.813306627356617</v>
      </c>
      <c r="U8" s="42">
        <v>0.96680194174873568</v>
      </c>
      <c r="V8" s="43">
        <f>1-U8</f>
        <v>3.3198058251264317E-2</v>
      </c>
      <c r="W8" s="29">
        <f t="shared" si="11"/>
        <v>479593.01904163515</v>
      </c>
      <c r="X8" s="29">
        <f t="shared" si="4"/>
        <v>5073560.5818675011</v>
      </c>
      <c r="Y8" s="35">
        <f t="shared" si="12"/>
        <v>50.906313824142046</v>
      </c>
      <c r="Z8" s="36">
        <f t="shared" si="13"/>
        <v>5.9069928032145711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4189</v>
      </c>
      <c r="E9" s="51">
        <v>9</v>
      </c>
      <c r="F9" s="3">
        <f t="shared" si="5"/>
        <v>2.1484841250895203E-3</v>
      </c>
      <c r="G9" s="2">
        <v>0.5</v>
      </c>
      <c r="H9" s="3">
        <f t="shared" si="6"/>
        <v>1.0685029087023628E-2</v>
      </c>
      <c r="I9" s="3">
        <f t="shared" si="7"/>
        <v>0.98931497091297638</v>
      </c>
      <c r="J9" s="5">
        <f t="shared" si="14"/>
        <v>98759.853855215537</v>
      </c>
      <c r="K9" s="5">
        <f t="shared" si="8"/>
        <v>1055.2519110731807</v>
      </c>
      <c r="L9" s="5">
        <f t="shared" si="9"/>
        <v>491161.13949839468</v>
      </c>
      <c r="M9" s="5">
        <f t="shared" si="0"/>
        <v>5166217.7347982787</v>
      </c>
      <c r="N9" s="33">
        <f t="shared" si="10"/>
        <v>52.310909070117553</v>
      </c>
      <c r="O9" s="4"/>
      <c r="Q9" s="27" t="s">
        <v>44</v>
      </c>
      <c r="R9" s="29">
        <f t="shared" si="1"/>
        <v>98759.853855215537</v>
      </c>
      <c r="S9" s="29">
        <f t="shared" si="2"/>
        <v>491161.13949839468</v>
      </c>
      <c r="T9" s="35">
        <f t="shared" si="3"/>
        <v>52.310909070117553</v>
      </c>
      <c r="U9" s="42">
        <v>0.9555940589531835</v>
      </c>
      <c r="V9" s="43">
        <f t="shared" ref="V9:V22" si="15">1-U9</f>
        <v>4.4405941046816499E-2</v>
      </c>
      <c r="W9" s="29">
        <f t="shared" si="11"/>
        <v>469350.66689334175</v>
      </c>
      <c r="X9" s="29">
        <f t="shared" si="4"/>
        <v>4593967.562825866</v>
      </c>
      <c r="Y9" s="35">
        <f t="shared" si="12"/>
        <v>46.516548815075602</v>
      </c>
      <c r="Z9" s="36">
        <f t="shared" si="13"/>
        <v>5.7943602550419513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4701</v>
      </c>
      <c r="E10" s="51">
        <v>11</v>
      </c>
      <c r="F10" s="3">
        <f t="shared" si="5"/>
        <v>2.3399276749627739E-3</v>
      </c>
      <c r="G10" s="2">
        <v>0.5</v>
      </c>
      <c r="H10" s="3">
        <f t="shared" si="6"/>
        <v>1.1631595643438722E-2</v>
      </c>
      <c r="I10" s="3">
        <f t="shared" si="7"/>
        <v>0.98836840435656126</v>
      </c>
      <c r="J10" s="5">
        <f t="shared" si="14"/>
        <v>97704.601944142356</v>
      </c>
      <c r="K10" s="5">
        <f t="shared" si="8"/>
        <v>1136.4604223174008</v>
      </c>
      <c r="L10" s="5">
        <f t="shared" si="9"/>
        <v>485681.85866491834</v>
      </c>
      <c r="M10" s="5">
        <f t="shared" si="0"/>
        <v>4675056.5952998837</v>
      </c>
      <c r="N10" s="33">
        <f t="shared" si="10"/>
        <v>47.84888840724831</v>
      </c>
      <c r="O10" s="4"/>
      <c r="Q10" s="27" t="s">
        <v>46</v>
      </c>
      <c r="R10" s="29">
        <f t="shared" si="1"/>
        <v>97704.601944142356</v>
      </c>
      <c r="S10" s="29">
        <f t="shared" si="2"/>
        <v>485681.85866491834</v>
      </c>
      <c r="T10" s="35">
        <f t="shared" si="3"/>
        <v>47.84888840724831</v>
      </c>
      <c r="U10" s="42">
        <v>0.96363095511775332</v>
      </c>
      <c r="V10" s="43">
        <f t="shared" si="15"/>
        <v>3.6369044882246682E-2</v>
      </c>
      <c r="W10" s="29">
        <f t="shared" si="11"/>
        <v>468018.07334864093</v>
      </c>
      <c r="X10" s="29">
        <f t="shared" si="4"/>
        <v>4124616.8959325245</v>
      </c>
      <c r="Y10" s="35">
        <f t="shared" si="12"/>
        <v>42.215175271790827</v>
      </c>
      <c r="Z10" s="36">
        <f t="shared" si="13"/>
        <v>5.6337131354574836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4822</v>
      </c>
      <c r="E11" s="51">
        <v>10</v>
      </c>
      <c r="F11" s="3">
        <f t="shared" si="5"/>
        <v>2.0738282870178351E-3</v>
      </c>
      <c r="G11" s="2">
        <v>0.5</v>
      </c>
      <c r="H11" s="3">
        <f t="shared" si="6"/>
        <v>1.0315659170621003E-2</v>
      </c>
      <c r="I11" s="3">
        <f t="shared" si="7"/>
        <v>0.98968434082937895</v>
      </c>
      <c r="J11" s="5">
        <f t="shared" si="14"/>
        <v>96568.14152182496</v>
      </c>
      <c r="K11" s="5">
        <f t="shared" si="8"/>
        <v>996.16403467944053</v>
      </c>
      <c r="L11" s="5">
        <f t="shared" si="9"/>
        <v>480350.29752242618</v>
      </c>
      <c r="M11" s="5">
        <f t="shared" si="0"/>
        <v>4189374.7366349655</v>
      </c>
      <c r="N11" s="33">
        <f t="shared" si="10"/>
        <v>43.382575978104981</v>
      </c>
      <c r="O11" s="4"/>
      <c r="Q11" s="27" t="s">
        <v>48</v>
      </c>
      <c r="R11" s="29">
        <f t="shared" si="1"/>
        <v>96568.14152182496</v>
      </c>
      <c r="S11" s="29">
        <f t="shared" si="2"/>
        <v>480350.29752242618</v>
      </c>
      <c r="T11" s="35">
        <f t="shared" si="3"/>
        <v>43.382575978104981</v>
      </c>
      <c r="U11" s="42">
        <v>0.96005435016735896</v>
      </c>
      <c r="V11" s="43">
        <f t="shared" si="15"/>
        <v>3.9945649832641039E-2</v>
      </c>
      <c r="W11" s="29">
        <f t="shared" si="11"/>
        <v>461162.39274059038</v>
      </c>
      <c r="X11" s="29">
        <f t="shared" si="4"/>
        <v>3656598.8225838835</v>
      </c>
      <c r="Y11" s="35">
        <f t="shared" si="12"/>
        <v>37.865477837299693</v>
      </c>
      <c r="Z11" s="36">
        <f t="shared" si="13"/>
        <v>5.5170981408052882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4415</v>
      </c>
      <c r="E12" s="51">
        <v>20</v>
      </c>
      <c r="F12" s="3">
        <f t="shared" si="5"/>
        <v>4.5300113250283129E-3</v>
      </c>
      <c r="G12" s="2">
        <v>0.5</v>
      </c>
      <c r="H12" s="3">
        <f t="shared" si="6"/>
        <v>2.2396416573348267E-2</v>
      </c>
      <c r="I12" s="3">
        <f t="shared" si="7"/>
        <v>0.97760358342665177</v>
      </c>
      <c r="J12" s="5">
        <f t="shared" si="14"/>
        <v>95571.977487145516</v>
      </c>
      <c r="K12" s="5">
        <f t="shared" si="8"/>
        <v>2140.4698205407731</v>
      </c>
      <c r="L12" s="5">
        <f t="shared" si="9"/>
        <v>472508.71288437565</v>
      </c>
      <c r="M12" s="5">
        <f t="shared" si="0"/>
        <v>3709024.4391125394</v>
      </c>
      <c r="N12" s="33">
        <f t="shared" si="10"/>
        <v>38.808702473603262</v>
      </c>
      <c r="O12" s="4"/>
      <c r="Q12" s="27" t="s">
        <v>50</v>
      </c>
      <c r="R12" s="29">
        <f t="shared" si="1"/>
        <v>95571.977487145516</v>
      </c>
      <c r="S12" s="29">
        <f t="shared" si="2"/>
        <v>472508.71288437565</v>
      </c>
      <c r="T12" s="35">
        <f t="shared" si="3"/>
        <v>38.808702473603262</v>
      </c>
      <c r="U12" s="42">
        <v>0.94127750867207383</v>
      </c>
      <c r="V12" s="43">
        <f t="shared" si="15"/>
        <v>5.8722491327926174E-2</v>
      </c>
      <c r="W12" s="29">
        <f t="shared" si="11"/>
        <v>444761.82408965332</v>
      </c>
      <c r="X12" s="29">
        <f t="shared" si="4"/>
        <v>3195436.429843293</v>
      </c>
      <c r="Y12" s="35">
        <f t="shared" si="12"/>
        <v>33.43486777045166</v>
      </c>
      <c r="Z12" s="36">
        <f t="shared" si="13"/>
        <v>5.3738347031516014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5135</v>
      </c>
      <c r="E13" s="51">
        <v>31</v>
      </c>
      <c r="F13" s="3">
        <f t="shared" si="5"/>
        <v>6.0370009737098348E-3</v>
      </c>
      <c r="G13" s="2">
        <v>0.5</v>
      </c>
      <c r="H13" s="3">
        <f t="shared" si="6"/>
        <v>2.9736211031175065E-2</v>
      </c>
      <c r="I13" s="3">
        <f t="shared" si="7"/>
        <v>0.97026378896882493</v>
      </c>
      <c r="J13" s="5">
        <f t="shared" si="14"/>
        <v>93431.507666604739</v>
      </c>
      <c r="K13" s="5">
        <f t="shared" si="8"/>
        <v>2778.2990289350096</v>
      </c>
      <c r="L13" s="5">
        <f t="shared" si="9"/>
        <v>460211.79076068616</v>
      </c>
      <c r="M13" s="5">
        <f t="shared" si="0"/>
        <v>3236515.7262281636</v>
      </c>
      <c r="N13" s="33">
        <f t="shared" si="10"/>
        <v>34.640516963261987</v>
      </c>
      <c r="O13" s="4"/>
      <c r="Q13" s="27" t="s">
        <v>52</v>
      </c>
      <c r="R13" s="29">
        <f t="shared" si="1"/>
        <v>93431.507666604739</v>
      </c>
      <c r="S13" s="29">
        <f t="shared" si="2"/>
        <v>460211.79076068616</v>
      </c>
      <c r="T13" s="35">
        <f t="shared" si="3"/>
        <v>34.640516963261987</v>
      </c>
      <c r="U13" s="42">
        <v>0.95386474178345915</v>
      </c>
      <c r="V13" s="43">
        <f t="shared" si="15"/>
        <v>4.6135258216540853E-2</v>
      </c>
      <c r="W13" s="29">
        <f t="shared" si="11"/>
        <v>438979.80095964525</v>
      </c>
      <c r="X13" s="29">
        <f t="shared" si="4"/>
        <v>2750674.6057536397</v>
      </c>
      <c r="Y13" s="35">
        <f t="shared" si="12"/>
        <v>29.440546068987544</v>
      </c>
      <c r="Z13" s="36">
        <f t="shared" si="13"/>
        <v>5.1999708942744434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5354</v>
      </c>
      <c r="E14" s="51">
        <v>41</v>
      </c>
      <c r="F14" s="3">
        <f t="shared" si="5"/>
        <v>7.6578259245423984E-3</v>
      </c>
      <c r="G14" s="2">
        <v>0.5</v>
      </c>
      <c r="H14" s="3">
        <f t="shared" si="6"/>
        <v>3.7569870796297998E-2</v>
      </c>
      <c r="I14" s="3">
        <f t="shared" si="7"/>
        <v>0.96243012920370197</v>
      </c>
      <c r="J14" s="5">
        <f t="shared" si="14"/>
        <v>90653.208637669726</v>
      </c>
      <c r="K14" s="5">
        <f t="shared" si="8"/>
        <v>3405.8293357870971</v>
      </c>
      <c r="L14" s="5">
        <f t="shared" si="9"/>
        <v>444751.46984888089</v>
      </c>
      <c r="M14" s="5">
        <f t="shared" si="0"/>
        <v>2776303.9354674774</v>
      </c>
      <c r="N14" s="33">
        <f t="shared" si="10"/>
        <v>30.625545164805359</v>
      </c>
      <c r="O14" s="4"/>
      <c r="Q14" s="27" t="s">
        <v>54</v>
      </c>
      <c r="R14" s="29">
        <f t="shared" si="1"/>
        <v>90653.208637669726</v>
      </c>
      <c r="S14" s="29">
        <f t="shared" si="2"/>
        <v>444751.46984888089</v>
      </c>
      <c r="T14" s="35">
        <f t="shared" si="3"/>
        <v>30.625545164805359</v>
      </c>
      <c r="U14" s="42">
        <v>0.94210046609890041</v>
      </c>
      <c r="V14" s="43">
        <f t="shared" si="15"/>
        <v>5.7899533901099587E-2</v>
      </c>
      <c r="W14" s="29">
        <f t="shared" si="11"/>
        <v>419000.56704280176</v>
      </c>
      <c r="X14" s="29">
        <f t="shared" si="4"/>
        <v>2311694.8047939944</v>
      </c>
      <c r="Y14" s="35">
        <f t="shared" si="12"/>
        <v>25.500419009255019</v>
      </c>
      <c r="Z14" s="36">
        <f t="shared" si="13"/>
        <v>5.1251261555503405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5196</v>
      </c>
      <c r="E15" s="51">
        <v>42</v>
      </c>
      <c r="F15" s="3">
        <f t="shared" si="5"/>
        <v>8.0831408775981529E-3</v>
      </c>
      <c r="G15" s="2">
        <v>0.5</v>
      </c>
      <c r="H15" s="3">
        <f t="shared" si="6"/>
        <v>3.9615166949632144E-2</v>
      </c>
      <c r="I15" s="3">
        <f t="shared" si="7"/>
        <v>0.96038483305036781</v>
      </c>
      <c r="J15" s="5">
        <f t="shared" si="14"/>
        <v>87247.379301882625</v>
      </c>
      <c r="K15" s="5">
        <f t="shared" si="8"/>
        <v>3456.3194969619603</v>
      </c>
      <c r="L15" s="5">
        <f t="shared" si="9"/>
        <v>427596.09776700818</v>
      </c>
      <c r="M15" s="5">
        <f t="shared" si="0"/>
        <v>2331552.4656185964</v>
      </c>
      <c r="N15" s="33">
        <f t="shared" si="10"/>
        <v>26.723467045941241</v>
      </c>
      <c r="O15" s="4"/>
      <c r="Q15" s="27" t="s">
        <v>56</v>
      </c>
      <c r="R15" s="29">
        <f t="shared" si="1"/>
        <v>87247.379301882625</v>
      </c>
      <c r="S15" s="29">
        <f t="shared" si="2"/>
        <v>427596.09776700818</v>
      </c>
      <c r="T15" s="35">
        <f t="shared" si="3"/>
        <v>26.723467045941241</v>
      </c>
      <c r="U15" s="42">
        <v>0.91645683631107144</v>
      </c>
      <c r="V15" s="43">
        <f t="shared" si="15"/>
        <v>8.3543163688928557E-2</v>
      </c>
      <c r="W15" s="29">
        <f t="shared" si="11"/>
        <v>391873.36697851191</v>
      </c>
      <c r="X15" s="29">
        <f t="shared" si="4"/>
        <v>1892694.2377511926</v>
      </c>
      <c r="Y15" s="35">
        <f t="shared" si="12"/>
        <v>21.693422231083016</v>
      </c>
      <c r="Z15" s="36">
        <f t="shared" si="13"/>
        <v>5.0300448148582255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4619</v>
      </c>
      <c r="E16" s="51">
        <v>49</v>
      </c>
      <c r="F16" s="3">
        <f t="shared" si="5"/>
        <v>1.0608356787183373E-2</v>
      </c>
      <c r="G16" s="2">
        <v>0.5</v>
      </c>
      <c r="H16" s="3">
        <f t="shared" si="6"/>
        <v>5.1671412000421808E-2</v>
      </c>
      <c r="I16" s="3">
        <f t="shared" si="7"/>
        <v>0.9483285879995782</v>
      </c>
      <c r="J16" s="5">
        <f t="shared" si="14"/>
        <v>83791.05980492066</v>
      </c>
      <c r="K16" s="5">
        <f t="shared" si="8"/>
        <v>4329.6023731320392</v>
      </c>
      <c r="L16" s="5">
        <f t="shared" si="9"/>
        <v>408131.29309177329</v>
      </c>
      <c r="M16" s="5">
        <f t="shared" si="0"/>
        <v>1903956.3678515882</v>
      </c>
      <c r="N16" s="33">
        <f t="shared" si="10"/>
        <v>22.722667218726091</v>
      </c>
      <c r="O16" s="4"/>
      <c r="Q16" s="27" t="s">
        <v>58</v>
      </c>
      <c r="R16" s="29">
        <f t="shared" si="1"/>
        <v>83791.05980492066</v>
      </c>
      <c r="S16" s="29">
        <f t="shared" si="2"/>
        <v>408131.29309177329</v>
      </c>
      <c r="T16" s="35">
        <f t="shared" si="3"/>
        <v>22.722667218726091</v>
      </c>
      <c r="U16" s="42">
        <v>0.8859396016463057</v>
      </c>
      <c r="V16" s="43">
        <f t="shared" si="15"/>
        <v>0.1140603983536943</v>
      </c>
      <c r="W16" s="29">
        <f t="shared" si="11"/>
        <v>361579.67522111727</v>
      </c>
      <c r="X16" s="29">
        <f t="shared" si="4"/>
        <v>1500820.8707726807</v>
      </c>
      <c r="Y16" s="35">
        <f t="shared" si="12"/>
        <v>17.911467813712324</v>
      </c>
      <c r="Z16" s="36">
        <f t="shared" si="13"/>
        <v>4.8111994050137668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3401</v>
      </c>
      <c r="E17" s="51">
        <v>68</v>
      </c>
      <c r="F17" s="3">
        <f t="shared" si="5"/>
        <v>1.9994119376653924E-2</v>
      </c>
      <c r="G17" s="2">
        <v>0.5</v>
      </c>
      <c r="H17" s="3">
        <f t="shared" si="6"/>
        <v>9.5211425371044503E-2</v>
      </c>
      <c r="I17" s="3">
        <f t="shared" si="7"/>
        <v>0.90478857462895546</v>
      </c>
      <c r="J17" s="5">
        <f t="shared" si="14"/>
        <v>79461.457431788629</v>
      </c>
      <c r="K17" s="5">
        <f t="shared" si="8"/>
        <v>7565.6386241411728</v>
      </c>
      <c r="L17" s="5">
        <f t="shared" si="9"/>
        <v>378393.19059859018</v>
      </c>
      <c r="M17" s="5">
        <f t="shared" si="0"/>
        <v>1495825.0747598149</v>
      </c>
      <c r="N17" s="33">
        <f t="shared" si="10"/>
        <v>18.824536109771991</v>
      </c>
      <c r="O17" s="4"/>
      <c r="Q17" s="27" t="s">
        <v>60</v>
      </c>
      <c r="R17" s="29">
        <f t="shared" si="1"/>
        <v>79461.457431788629</v>
      </c>
      <c r="S17" s="29">
        <f t="shared" si="2"/>
        <v>378393.19059859018</v>
      </c>
      <c r="T17" s="35">
        <f t="shared" si="3"/>
        <v>18.824536109771991</v>
      </c>
      <c r="U17" s="42">
        <v>0.85631920960893304</v>
      </c>
      <c r="V17" s="43">
        <f t="shared" si="15"/>
        <v>0.14368079039106696</v>
      </c>
      <c r="W17" s="29">
        <f t="shared" si="11"/>
        <v>324025.3578947871</v>
      </c>
      <c r="X17" s="29">
        <f t="shared" si="4"/>
        <v>1139241.1955515635</v>
      </c>
      <c r="Y17" s="35">
        <f t="shared" si="12"/>
        <v>14.337028697586021</v>
      </c>
      <c r="Z17" s="36">
        <f t="shared" si="13"/>
        <v>4.4875074121859697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2509</v>
      </c>
      <c r="E18" s="51">
        <v>69</v>
      </c>
      <c r="F18" s="3">
        <f t="shared" si="5"/>
        <v>2.7500996412913512E-2</v>
      </c>
      <c r="G18" s="2">
        <v>0.5</v>
      </c>
      <c r="H18" s="3">
        <f t="shared" si="6"/>
        <v>0.1286593324631736</v>
      </c>
      <c r="I18" s="3">
        <f t="shared" si="7"/>
        <v>0.87134066753682637</v>
      </c>
      <c r="J18" s="5">
        <f t="shared" si="14"/>
        <v>71895.818807647447</v>
      </c>
      <c r="K18" s="5">
        <f t="shared" si="8"/>
        <v>9250.0680546852018</v>
      </c>
      <c r="L18" s="5">
        <f t="shared" si="9"/>
        <v>336353.92390152428</v>
      </c>
      <c r="M18" s="5">
        <f t="shared" si="0"/>
        <v>1117431.8841612246</v>
      </c>
      <c r="N18" s="33">
        <f t="shared" si="10"/>
        <v>15.542376492725403</v>
      </c>
      <c r="O18" s="4"/>
      <c r="Q18" s="27" t="s">
        <v>62</v>
      </c>
      <c r="R18" s="29">
        <f t="shared" si="1"/>
        <v>71895.818807647447</v>
      </c>
      <c r="S18" s="29">
        <f t="shared" si="2"/>
        <v>336353.92390152428</v>
      </c>
      <c r="T18" s="35">
        <f t="shared" si="3"/>
        <v>15.542376492725403</v>
      </c>
      <c r="U18" s="42">
        <v>0.77613843304153718</v>
      </c>
      <c r="V18" s="43">
        <f t="shared" si="15"/>
        <v>0.22386156695846282</v>
      </c>
      <c r="W18" s="29">
        <f t="shared" si="11"/>
        <v>261057.20744430149</v>
      </c>
      <c r="X18" s="29">
        <f t="shared" si="4"/>
        <v>815215.8376567763</v>
      </c>
      <c r="Y18" s="35">
        <f t="shared" si="12"/>
        <v>11.338849062110731</v>
      </c>
      <c r="Z18" s="36">
        <f t="shared" si="13"/>
        <v>4.2035274306146722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1646</v>
      </c>
      <c r="E19" s="51">
        <v>67</v>
      </c>
      <c r="F19" s="3">
        <f t="shared" si="5"/>
        <v>4.0704738760631833E-2</v>
      </c>
      <c r="G19" s="2">
        <v>0.5</v>
      </c>
      <c r="H19" s="3">
        <f t="shared" si="6"/>
        <v>0.18472566859663633</v>
      </c>
      <c r="I19" s="3">
        <f t="shared" si="7"/>
        <v>0.81527433140336369</v>
      </c>
      <c r="J19" s="5">
        <f t="shared" si="14"/>
        <v>62645.750752962245</v>
      </c>
      <c r="K19" s="5">
        <f t="shared" si="8"/>
        <v>11572.278192579184</v>
      </c>
      <c r="L19" s="5">
        <f t="shared" si="9"/>
        <v>284298.05828336324</v>
      </c>
      <c r="M19" s="5">
        <f t="shared" si="0"/>
        <v>781077.96025970019</v>
      </c>
      <c r="N19" s="33">
        <f t="shared" si="10"/>
        <v>12.468171438152433</v>
      </c>
      <c r="O19" s="4"/>
      <c r="Q19" s="27" t="s">
        <v>64</v>
      </c>
      <c r="R19" s="29">
        <f t="shared" si="1"/>
        <v>62645.750752962245</v>
      </c>
      <c r="S19" s="29">
        <f t="shared" si="2"/>
        <v>284298.05828336324</v>
      </c>
      <c r="T19" s="35">
        <f t="shared" si="3"/>
        <v>12.468171438152433</v>
      </c>
      <c r="U19" s="42">
        <v>0.73716277889453141</v>
      </c>
      <c r="V19" s="43">
        <f t="shared" si="15"/>
        <v>0.26283722110546859</v>
      </c>
      <c r="W19" s="29">
        <f t="shared" si="11"/>
        <v>209573.94667848351</v>
      </c>
      <c r="X19" s="29">
        <f t="shared" si="4"/>
        <v>554158.63021247485</v>
      </c>
      <c r="Y19" s="35">
        <f t="shared" si="12"/>
        <v>8.8459093163038052</v>
      </c>
      <c r="Z19" s="36">
        <f t="shared" si="13"/>
        <v>3.6222621218486282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1015</v>
      </c>
      <c r="E20" s="51">
        <v>61</v>
      </c>
      <c r="F20" s="3">
        <f t="shared" si="5"/>
        <v>6.0098522167487685E-2</v>
      </c>
      <c r="G20" s="2">
        <v>0.5</v>
      </c>
      <c r="H20" s="3">
        <f t="shared" si="6"/>
        <v>0.26124197002141325</v>
      </c>
      <c r="I20" s="3">
        <f t="shared" si="7"/>
        <v>0.73875802997858675</v>
      </c>
      <c r="J20" s="5">
        <f t="shared" si="14"/>
        <v>51073.472560383059</v>
      </c>
      <c r="K20" s="5">
        <f t="shared" si="8"/>
        <v>13342.534587509064</v>
      </c>
      <c r="L20" s="5">
        <f t="shared" si="9"/>
        <v>222011.02633314265</v>
      </c>
      <c r="M20" s="5">
        <f t="shared" si="0"/>
        <v>496779.9019763369</v>
      </c>
      <c r="N20" s="33">
        <f t="shared" si="10"/>
        <v>9.7267696334727347</v>
      </c>
      <c r="O20" s="4"/>
      <c r="Q20" s="27" t="s">
        <v>66</v>
      </c>
      <c r="R20" s="29">
        <f t="shared" si="1"/>
        <v>51073.472560383059</v>
      </c>
      <c r="S20" s="29">
        <f t="shared" si="2"/>
        <v>222011.02633314265</v>
      </c>
      <c r="T20" s="35">
        <f t="shared" si="3"/>
        <v>9.7267696334727347</v>
      </c>
      <c r="U20" s="42">
        <v>0.7271372759570951</v>
      </c>
      <c r="V20" s="43">
        <f t="shared" si="15"/>
        <v>0.2728627240429049</v>
      </c>
      <c r="W20" s="29">
        <f t="shared" si="11"/>
        <v>161432.49292032025</v>
      </c>
      <c r="X20" s="29">
        <f t="shared" si="4"/>
        <v>344584.6835339914</v>
      </c>
      <c r="Y20" s="35">
        <f t="shared" si="12"/>
        <v>6.7468426613560766</v>
      </c>
      <c r="Z20" s="36">
        <f t="shared" si="13"/>
        <v>2.9799269721166581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473</v>
      </c>
      <c r="E21" s="51">
        <v>52</v>
      </c>
      <c r="F21" s="3">
        <f t="shared" si="5"/>
        <v>0.10993657505285412</v>
      </c>
      <c r="G21" s="2">
        <v>0.5</v>
      </c>
      <c r="H21" s="3">
        <f t="shared" si="6"/>
        <v>0.43117744610281922</v>
      </c>
      <c r="I21" s="3">
        <f t="shared" si="7"/>
        <v>0.56882255389718073</v>
      </c>
      <c r="J21" s="5">
        <f t="shared" si="14"/>
        <v>37730.937972873995</v>
      </c>
      <c r="K21" s="5">
        <f t="shared" si="8"/>
        <v>16268.729474207692</v>
      </c>
      <c r="L21" s="5">
        <f t="shared" si="9"/>
        <v>147982.86617885073</v>
      </c>
      <c r="M21" s="5">
        <f>L21+M22</f>
        <v>274768.87564319425</v>
      </c>
      <c r="N21" s="33">
        <f t="shared" si="10"/>
        <v>7.282322953135556</v>
      </c>
      <c r="O21" s="4"/>
      <c r="Q21" s="27" t="s">
        <v>68</v>
      </c>
      <c r="R21" s="29">
        <f t="shared" si="1"/>
        <v>37730.937972873995</v>
      </c>
      <c r="S21" s="29">
        <f t="shared" si="2"/>
        <v>147982.86617885073</v>
      </c>
      <c r="T21" s="35">
        <f t="shared" si="3"/>
        <v>7.282322953135556</v>
      </c>
      <c r="U21" s="42">
        <v>0.68635947845240242</v>
      </c>
      <c r="V21" s="43">
        <f t="shared" si="15"/>
        <v>0.31364052154759758</v>
      </c>
      <c r="W21" s="29">
        <f t="shared" si="11"/>
        <v>101569.44285040765</v>
      </c>
      <c r="X21" s="29">
        <f>X22+W21</f>
        <v>183152.19061367115</v>
      </c>
      <c r="Y21" s="35">
        <f t="shared" si="12"/>
        <v>4.8541647903199561</v>
      </c>
      <c r="Z21" s="36">
        <f t="shared" si="13"/>
        <v>2.4281581628155999</v>
      </c>
    </row>
    <row r="22" spans="1:26" s="2" customFormat="1" x14ac:dyDescent="0.25">
      <c r="A22" s="12">
        <v>19</v>
      </c>
      <c r="B22" s="13" t="s">
        <v>69</v>
      </c>
      <c r="C22" s="12"/>
      <c r="D22" s="58">
        <v>319</v>
      </c>
      <c r="E22" s="59">
        <v>54</v>
      </c>
      <c r="F22" s="17">
        <f t="shared" si="5"/>
        <v>0.16927899686520376</v>
      </c>
      <c r="G22" s="12"/>
      <c r="H22" s="17">
        <v>1</v>
      </c>
      <c r="I22" s="17">
        <f t="shared" si="7"/>
        <v>0</v>
      </c>
      <c r="J22" s="21">
        <f t="shared" si="14"/>
        <v>21462.208498666299</v>
      </c>
      <c r="K22" s="21">
        <f t="shared" si="8"/>
        <v>21462.208498666299</v>
      </c>
      <c r="L22" s="21">
        <f>K22/F22</f>
        <v>126786.00946434351</v>
      </c>
      <c r="M22" s="21">
        <f>L22</f>
        <v>126786.00946434351</v>
      </c>
      <c r="N22" s="34">
        <f t="shared" si="10"/>
        <v>5.9074074074074074</v>
      </c>
      <c r="O22" s="4"/>
      <c r="Q22" s="30" t="s">
        <v>69</v>
      </c>
      <c r="R22" s="31">
        <f t="shared" si="1"/>
        <v>21462.208498666299</v>
      </c>
      <c r="S22" s="31">
        <f t="shared" si="2"/>
        <v>126786.00946434351</v>
      </c>
      <c r="T22" s="38">
        <f t="shared" si="3"/>
        <v>5.9074074074074074</v>
      </c>
      <c r="U22" s="44">
        <v>0.64346806172022719</v>
      </c>
      <c r="V22" s="45">
        <f t="shared" si="15"/>
        <v>0.35653193827977281</v>
      </c>
      <c r="W22" s="31">
        <f t="shared" si="11"/>
        <v>81582.747763263498</v>
      </c>
      <c r="X22" s="31">
        <f>W22</f>
        <v>81582.747763263498</v>
      </c>
      <c r="Y22" s="38">
        <f t="shared" si="12"/>
        <v>3.8012279942361569</v>
      </c>
      <c r="Z22" s="37">
        <f t="shared" si="13"/>
        <v>2.1061794131712506</v>
      </c>
    </row>
    <row r="23" spans="1:26" s="2" customFormat="1" ht="13.2" x14ac:dyDescent="0.25">
      <c r="B23" s="2" t="s">
        <v>70</v>
      </c>
      <c r="D23" s="25">
        <f>SUM(D4:D22)</f>
        <v>62766</v>
      </c>
      <c r="E23" s="60">
        <f>SUM(E4:E22)</f>
        <v>594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118" t="s">
        <v>88</v>
      </c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Q26" s="105" t="s">
        <v>91</v>
      </c>
      <c r="R26" s="106"/>
      <c r="S26" s="106"/>
      <c r="T26" s="106"/>
      <c r="U26" s="106"/>
      <c r="V26" s="106"/>
      <c r="W26" s="106"/>
      <c r="X26" s="106"/>
      <c r="Y26" s="106"/>
      <c r="Z26" s="107"/>
    </row>
    <row r="27" spans="1:26" s="9" customFormat="1" ht="14.25" customHeight="1" x14ac:dyDescent="0.35">
      <c r="A27" s="7"/>
      <c r="B27" s="112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108" t="s">
        <v>14</v>
      </c>
      <c r="S27" s="108"/>
      <c r="T27" s="108"/>
      <c r="U27" s="109" t="s">
        <v>15</v>
      </c>
      <c r="V27" s="110" t="s">
        <v>16</v>
      </c>
      <c r="W27" s="111" t="s">
        <v>17</v>
      </c>
      <c r="X27" s="111" t="s">
        <v>18</v>
      </c>
      <c r="Y27" s="104" t="s">
        <v>19</v>
      </c>
      <c r="Z27" s="104" t="s">
        <v>20</v>
      </c>
    </row>
    <row r="28" spans="1:26" s="10" customFormat="1" ht="32.549999999999997" customHeight="1" thickBot="1" x14ac:dyDescent="0.35">
      <c r="B28" s="113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109"/>
      <c r="V28" s="110"/>
      <c r="W28" s="111"/>
      <c r="X28" s="111"/>
      <c r="Y28" s="104"/>
      <c r="Z28" s="104"/>
    </row>
    <row r="29" spans="1:26" s="2" customFormat="1" x14ac:dyDescent="0.25">
      <c r="A29" s="2">
        <v>1</v>
      </c>
      <c r="B29" s="1">
        <v>0</v>
      </c>
      <c r="C29" s="1">
        <v>1</v>
      </c>
      <c r="D29" s="56">
        <v>491</v>
      </c>
      <c r="E29" s="57">
        <v>2</v>
      </c>
      <c r="F29" s="3">
        <f>E29/D29</f>
        <v>4.0733197556008143E-3</v>
      </c>
      <c r="G29" s="2">
        <v>0.3</v>
      </c>
      <c r="H29" s="18">
        <f>C29*F29/(1+(1-G29)*C29*F29)</f>
        <v>4.0617384240454911E-3</v>
      </c>
      <c r="I29" s="18">
        <f>1-H29</f>
        <v>0.99593826157595455</v>
      </c>
      <c r="J29" s="19">
        <v>100000</v>
      </c>
      <c r="K29" s="20">
        <f>J29*H29</f>
        <v>406.17384240454913</v>
      </c>
      <c r="L29" s="20">
        <f>C29*(J30+G29*K29)</f>
        <v>99715.678310316813</v>
      </c>
      <c r="M29" s="5">
        <f t="shared" ref="M29:M45" si="16">L29+M30</f>
        <v>7846881.2491660519</v>
      </c>
      <c r="N29" s="32">
        <f>M29/J29</f>
        <v>78.468812491660515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99715.678310316813</v>
      </c>
      <c r="T29" s="35">
        <f t="shared" ref="T29:T47" si="19">N29</f>
        <v>78.468812491660515</v>
      </c>
      <c r="U29" s="42">
        <v>0.95864674002964168</v>
      </c>
      <c r="V29" s="43">
        <f>1-U29</f>
        <v>4.1353259970358325E-2</v>
      </c>
      <c r="W29" s="29">
        <f>S29*U29</f>
        <v>95592.109942029667</v>
      </c>
      <c r="X29" s="29">
        <f t="shared" ref="X29:X45" si="20">X30+W29</f>
        <v>6966816.6239929581</v>
      </c>
      <c r="Y29" s="40">
        <f>X29/R29</f>
        <v>69.668166239929576</v>
      </c>
      <c r="Z29" s="36">
        <f>T29-Y29</f>
        <v>8.8006462517309387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2150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99593.826157595453</v>
      </c>
      <c r="K30" s="5">
        <f t="shared" ref="K30:K47" si="24">J30*H30</f>
        <v>0</v>
      </c>
      <c r="L30" s="5">
        <f t="shared" ref="L30:L46" si="25">C30*(J31+G30*K30)</f>
        <v>398375.30463038181</v>
      </c>
      <c r="M30" s="5">
        <f t="shared" si="16"/>
        <v>7747165.5708557349</v>
      </c>
      <c r="N30" s="33">
        <f t="shared" ref="N30:N47" si="26">M30/J30</f>
        <v>77.787608627434011</v>
      </c>
      <c r="O30" s="4"/>
      <c r="Q30" s="27" t="s">
        <v>36</v>
      </c>
      <c r="R30" s="29">
        <f t="shared" si="17"/>
        <v>99593.826157595453</v>
      </c>
      <c r="S30" s="29">
        <f t="shared" si="18"/>
        <v>398375.30463038181</v>
      </c>
      <c r="T30" s="35">
        <f t="shared" si="19"/>
        <v>77.787608627434011</v>
      </c>
      <c r="U30" s="42">
        <v>0.95864674002964168</v>
      </c>
      <c r="V30" s="43">
        <f>1-U30</f>
        <v>4.1353259970358325E-2</v>
      </c>
      <c r="W30" s="29">
        <f t="shared" ref="W30:W47" si="27">S30*U30</f>
        <v>381901.18709223095</v>
      </c>
      <c r="X30" s="29">
        <f t="shared" si="20"/>
        <v>6871224.5140509289</v>
      </c>
      <c r="Y30" s="35">
        <f t="shared" ref="Y30:Y47" si="28">X30/R30</f>
        <v>68.992474525258515</v>
      </c>
      <c r="Z30" s="36">
        <f t="shared" ref="Z30:Z47" si="29">T30-Y30</f>
        <v>8.7951341021754956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3434</v>
      </c>
      <c r="E31" s="51">
        <v>3</v>
      </c>
      <c r="F31" s="3">
        <f t="shared" si="21"/>
        <v>8.7361677344205012E-4</v>
      </c>
      <c r="G31" s="2">
        <v>0.5</v>
      </c>
      <c r="H31" s="3">
        <f t="shared" si="22"/>
        <v>4.3585645793985175E-3</v>
      </c>
      <c r="I31" s="3">
        <f t="shared" si="23"/>
        <v>0.99564143542060146</v>
      </c>
      <c r="J31" s="5">
        <f t="shared" ref="J31:J47" si="30">I30*J30</f>
        <v>99593.826157595453</v>
      </c>
      <c r="K31" s="5">
        <f t="shared" si="24"/>
        <v>434.08612301726907</v>
      </c>
      <c r="L31" s="5">
        <f t="shared" si="25"/>
        <v>496883.91548043408</v>
      </c>
      <c r="M31" s="5">
        <f t="shared" si="16"/>
        <v>7348790.2662253529</v>
      </c>
      <c r="N31" s="33">
        <f t="shared" si="26"/>
        <v>73.787608627434011</v>
      </c>
      <c r="O31" s="4"/>
      <c r="Q31" s="27" t="s">
        <v>38</v>
      </c>
      <c r="R31" s="29">
        <f t="shared" si="17"/>
        <v>99593.826157595453</v>
      </c>
      <c r="S31" s="29">
        <f t="shared" si="18"/>
        <v>496883.91548043408</v>
      </c>
      <c r="T31" s="35">
        <f t="shared" si="19"/>
        <v>73.787608627434011</v>
      </c>
      <c r="U31" s="42">
        <v>0.95864674002964168</v>
      </c>
      <c r="V31" s="43">
        <f>1-U31</f>
        <v>4.1353259970358325E-2</v>
      </c>
      <c r="W31" s="29">
        <f t="shared" si="27"/>
        <v>476336.14574848214</v>
      </c>
      <c r="X31" s="29">
        <f t="shared" si="20"/>
        <v>6489323.3269586982</v>
      </c>
      <c r="Y31" s="35">
        <f t="shared" si="28"/>
        <v>65.157887565139944</v>
      </c>
      <c r="Z31" s="36">
        <f t="shared" si="29"/>
        <v>8.6297210622940668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4054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99159.740034578179</v>
      </c>
      <c r="K32" s="5">
        <f t="shared" si="24"/>
        <v>0</v>
      </c>
      <c r="L32" s="5">
        <f t="shared" si="25"/>
        <v>495798.70017289091</v>
      </c>
      <c r="M32" s="5">
        <f t="shared" si="16"/>
        <v>6851906.3507449189</v>
      </c>
      <c r="N32" s="33">
        <f t="shared" si="26"/>
        <v>69.099680458577012</v>
      </c>
      <c r="O32" s="4"/>
      <c r="Q32" s="27" t="s">
        <v>40</v>
      </c>
      <c r="R32" s="29">
        <f t="shared" si="17"/>
        <v>99159.740034578179</v>
      </c>
      <c r="S32" s="29">
        <f t="shared" si="18"/>
        <v>495798.70017289091</v>
      </c>
      <c r="T32" s="35">
        <f t="shared" si="19"/>
        <v>69.099680458577012</v>
      </c>
      <c r="U32" s="42">
        <v>0.95864674002964168</v>
      </c>
      <c r="V32" s="43">
        <f>1-U32</f>
        <v>4.1353259970358325E-2</v>
      </c>
      <c r="W32" s="29">
        <f t="shared" si="27"/>
        <v>475295.80763167562</v>
      </c>
      <c r="X32" s="29">
        <f t="shared" si="20"/>
        <v>6012987.1812102161</v>
      </c>
      <c r="Y32" s="35">
        <f t="shared" si="28"/>
        <v>60.639400417078704</v>
      </c>
      <c r="Z32" s="36">
        <f t="shared" si="29"/>
        <v>8.4602800414983079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4007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99159.740034578179</v>
      </c>
      <c r="K33" s="5">
        <f t="shared" si="24"/>
        <v>0</v>
      </c>
      <c r="L33" s="5">
        <f t="shared" si="25"/>
        <v>495798.70017289091</v>
      </c>
      <c r="M33" s="5">
        <f t="shared" si="16"/>
        <v>6356107.650572028</v>
      </c>
      <c r="N33" s="33">
        <f t="shared" si="26"/>
        <v>64.099680458577012</v>
      </c>
      <c r="O33" s="4"/>
      <c r="Q33" s="27" t="s">
        <v>42</v>
      </c>
      <c r="R33" s="29">
        <f t="shared" si="17"/>
        <v>99159.740034578179</v>
      </c>
      <c r="S33" s="29">
        <f t="shared" si="18"/>
        <v>495798.70017289091</v>
      </c>
      <c r="T33" s="35">
        <f t="shared" si="19"/>
        <v>64.099680458577012</v>
      </c>
      <c r="U33" s="42">
        <v>0.95864674002964168</v>
      </c>
      <c r="V33" s="43">
        <f>1-U33</f>
        <v>4.1353259970358325E-2</v>
      </c>
      <c r="W33" s="29">
        <f t="shared" si="27"/>
        <v>475295.80763167562</v>
      </c>
      <c r="X33" s="29">
        <f t="shared" si="20"/>
        <v>5537691.373578541</v>
      </c>
      <c r="Y33" s="35">
        <f t="shared" si="28"/>
        <v>55.846166716930504</v>
      </c>
      <c r="Z33" s="36">
        <f t="shared" si="29"/>
        <v>8.2535137416465076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4142</v>
      </c>
      <c r="E34" s="51">
        <v>1</v>
      </c>
      <c r="F34" s="3">
        <f t="shared" si="21"/>
        <v>2.4142926122646064E-4</v>
      </c>
      <c r="G34" s="2">
        <v>0.5</v>
      </c>
      <c r="H34" s="3">
        <f t="shared" si="22"/>
        <v>1.2064181445288935E-3</v>
      </c>
      <c r="I34" s="3">
        <f t="shared" si="23"/>
        <v>0.99879358185547107</v>
      </c>
      <c r="J34" s="5">
        <f t="shared" si="30"/>
        <v>99159.740034578179</v>
      </c>
      <c r="K34" s="5">
        <f t="shared" si="24"/>
        <v>119.62810958448324</v>
      </c>
      <c r="L34" s="5">
        <f t="shared" si="25"/>
        <v>495499.62989892962</v>
      </c>
      <c r="M34" s="5">
        <f t="shared" si="16"/>
        <v>5860308.9503991371</v>
      </c>
      <c r="N34" s="33">
        <f t="shared" si="26"/>
        <v>59.099680458577019</v>
      </c>
      <c r="O34" s="4"/>
      <c r="Q34" s="27" t="s">
        <v>44</v>
      </c>
      <c r="R34" s="29">
        <f t="shared" si="17"/>
        <v>99159.740034578179</v>
      </c>
      <c r="S34" s="29">
        <f t="shared" si="18"/>
        <v>495499.62989892962</v>
      </c>
      <c r="T34" s="35">
        <f t="shared" si="19"/>
        <v>59.099680458577019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480228.43895964959</v>
      </c>
      <c r="X34" s="29">
        <f t="shared" si="20"/>
        <v>5062395.5659468658</v>
      </c>
      <c r="Y34" s="35">
        <f t="shared" si="28"/>
        <v>51.052933016782298</v>
      </c>
      <c r="Z34" s="36">
        <f t="shared" si="29"/>
        <v>8.0467474417947216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4519</v>
      </c>
      <c r="E35" s="51">
        <v>2</v>
      </c>
      <c r="F35" s="3">
        <f t="shared" si="21"/>
        <v>4.4257579110422663E-4</v>
      </c>
      <c r="G35" s="2">
        <v>0.5</v>
      </c>
      <c r="H35" s="3">
        <f t="shared" si="22"/>
        <v>2.2104332449160041E-3</v>
      </c>
      <c r="I35" s="3">
        <f t="shared" si="23"/>
        <v>0.99778956675508401</v>
      </c>
      <c r="J35" s="5">
        <f t="shared" si="30"/>
        <v>99040.111924993689</v>
      </c>
      <c r="K35" s="5">
        <f t="shared" si="24"/>
        <v>218.92155597920802</v>
      </c>
      <c r="L35" s="5">
        <f t="shared" si="25"/>
        <v>494653.25573502044</v>
      </c>
      <c r="M35" s="5">
        <f t="shared" si="16"/>
        <v>5364809.3205002071</v>
      </c>
      <c r="N35" s="33">
        <f t="shared" si="26"/>
        <v>54.168045817265963</v>
      </c>
      <c r="O35" s="4"/>
      <c r="Q35" s="27" t="s">
        <v>46</v>
      </c>
      <c r="R35" s="29">
        <f t="shared" si="17"/>
        <v>99040.111924993689</v>
      </c>
      <c r="S35" s="29">
        <f t="shared" si="18"/>
        <v>494653.25573502044</v>
      </c>
      <c r="T35" s="35">
        <f t="shared" si="19"/>
        <v>54.168045817265963</v>
      </c>
      <c r="U35" s="42">
        <v>0.96192878092594225</v>
      </c>
      <c r="V35" s="43">
        <f t="shared" si="31"/>
        <v>3.8071219074057749E-2</v>
      </c>
      <c r="W35" s="29">
        <f t="shared" si="27"/>
        <v>475821.20327023655</v>
      </c>
      <c r="X35" s="29">
        <f t="shared" si="20"/>
        <v>4582167.1269872161</v>
      </c>
      <c r="Y35" s="35">
        <f t="shared" si="28"/>
        <v>46.265770887430349</v>
      </c>
      <c r="Z35" s="36">
        <f t="shared" si="29"/>
        <v>7.9022749298356132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4589</v>
      </c>
      <c r="E36" s="51">
        <v>5</v>
      </c>
      <c r="F36" s="3">
        <f t="shared" si="21"/>
        <v>1.0895619960775767E-3</v>
      </c>
      <c r="G36" s="2">
        <v>0.5</v>
      </c>
      <c r="H36" s="3">
        <f t="shared" si="22"/>
        <v>5.4330109746821686E-3</v>
      </c>
      <c r="I36" s="3">
        <f t="shared" si="23"/>
        <v>0.99456698902531782</v>
      </c>
      <c r="J36" s="5">
        <f t="shared" si="30"/>
        <v>98821.190369014483</v>
      </c>
      <c r="K36" s="5">
        <f t="shared" si="24"/>
        <v>536.89661180601149</v>
      </c>
      <c r="L36" s="5">
        <f t="shared" si="25"/>
        <v>492763.71031555731</v>
      </c>
      <c r="M36" s="5">
        <f t="shared" si="16"/>
        <v>4870156.064765187</v>
      </c>
      <c r="N36" s="33">
        <f t="shared" si="26"/>
        <v>49.282507593555877</v>
      </c>
      <c r="O36" s="4"/>
      <c r="Q36" s="27" t="s">
        <v>48</v>
      </c>
      <c r="R36" s="29">
        <f t="shared" si="17"/>
        <v>98821.190369014483</v>
      </c>
      <c r="S36" s="29">
        <f t="shared" si="18"/>
        <v>492763.71031555731</v>
      </c>
      <c r="T36" s="35">
        <f t="shared" si="19"/>
        <v>49.282507593555877</v>
      </c>
      <c r="U36" s="42">
        <v>0.95558309086652893</v>
      </c>
      <c r="V36" s="43">
        <f t="shared" si="31"/>
        <v>4.4416909133471072E-2</v>
      </c>
      <c r="W36" s="29">
        <f t="shared" si="27"/>
        <v>470876.66937019915</v>
      </c>
      <c r="X36" s="29">
        <f t="shared" si="20"/>
        <v>4106345.9237169796</v>
      </c>
      <c r="Y36" s="35">
        <f t="shared" si="28"/>
        <v>41.553293462497393</v>
      </c>
      <c r="Z36" s="36">
        <f t="shared" si="29"/>
        <v>7.7292141310584839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4498</v>
      </c>
      <c r="E37" s="51">
        <v>6</v>
      </c>
      <c r="F37" s="3">
        <f t="shared" si="21"/>
        <v>1.3339261894175188E-3</v>
      </c>
      <c r="G37" s="2">
        <v>0.5</v>
      </c>
      <c r="H37" s="3">
        <f t="shared" si="22"/>
        <v>6.6474628849988926E-3</v>
      </c>
      <c r="I37" s="3">
        <f t="shared" si="23"/>
        <v>0.99335253711500116</v>
      </c>
      <c r="J37" s="5">
        <f t="shared" si="30"/>
        <v>98284.293757208463</v>
      </c>
      <c r="K37" s="5">
        <f t="shared" si="24"/>
        <v>653.34119492937157</v>
      </c>
      <c r="L37" s="5">
        <f t="shared" si="25"/>
        <v>489788.11579871894</v>
      </c>
      <c r="M37" s="5">
        <f t="shared" si="16"/>
        <v>4377392.3544496298</v>
      </c>
      <c r="N37" s="33">
        <f t="shared" si="26"/>
        <v>44.538065921937594</v>
      </c>
      <c r="O37" s="4"/>
      <c r="Q37" s="27" t="s">
        <v>50</v>
      </c>
      <c r="R37" s="29">
        <f t="shared" si="17"/>
        <v>98284.293757208463</v>
      </c>
      <c r="S37" s="29">
        <f t="shared" si="18"/>
        <v>489788.11579871894</v>
      </c>
      <c r="T37" s="35">
        <f t="shared" si="19"/>
        <v>44.538065921937594</v>
      </c>
      <c r="U37" s="42">
        <v>0.95343645724036619</v>
      </c>
      <c r="V37" s="43">
        <f t="shared" si="31"/>
        <v>4.6563542759633814E-2</v>
      </c>
      <c r="W37" s="29">
        <f t="shared" si="27"/>
        <v>466981.84592556482</v>
      </c>
      <c r="X37" s="29">
        <f t="shared" si="20"/>
        <v>3635469.2543467805</v>
      </c>
      <c r="Y37" s="35">
        <f t="shared" si="28"/>
        <v>36.989320626624988</v>
      </c>
      <c r="Z37" s="36">
        <f t="shared" si="29"/>
        <v>7.5487452953126066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5129</v>
      </c>
      <c r="E38" s="51">
        <v>9</v>
      </c>
      <c r="F38" s="3">
        <f t="shared" si="21"/>
        <v>1.7547280171573405E-3</v>
      </c>
      <c r="G38" s="2">
        <v>0.5</v>
      </c>
      <c r="H38" s="3">
        <f t="shared" si="22"/>
        <v>8.7353198097641464E-3</v>
      </c>
      <c r="I38" s="3">
        <f t="shared" si="23"/>
        <v>0.99126468019023584</v>
      </c>
      <c r="J38" s="5">
        <f t="shared" si="30"/>
        <v>97630.952562279097</v>
      </c>
      <c r="K38" s="5">
        <f t="shared" si="24"/>
        <v>852.8375939634202</v>
      </c>
      <c r="L38" s="5">
        <f t="shared" si="25"/>
        <v>486022.66882648692</v>
      </c>
      <c r="M38" s="5">
        <f t="shared" si="16"/>
        <v>3887604.2386509106</v>
      </c>
      <c r="N38" s="33">
        <f t="shared" si="26"/>
        <v>39.819382446063869</v>
      </c>
      <c r="O38" s="4"/>
      <c r="Q38" s="27" t="s">
        <v>52</v>
      </c>
      <c r="R38" s="29">
        <f t="shared" si="17"/>
        <v>97630.952562279097</v>
      </c>
      <c r="S38" s="29">
        <f t="shared" si="18"/>
        <v>486022.66882648692</v>
      </c>
      <c r="T38" s="35">
        <f t="shared" si="19"/>
        <v>39.819382446063869</v>
      </c>
      <c r="U38" s="42">
        <v>0.93748024841036759</v>
      </c>
      <c r="V38" s="43">
        <f t="shared" si="31"/>
        <v>6.2519751589632411E-2</v>
      </c>
      <c r="W38" s="29">
        <f t="shared" si="27"/>
        <v>455636.65230452479</v>
      </c>
      <c r="X38" s="29">
        <f t="shared" si="20"/>
        <v>3168487.4084212156</v>
      </c>
      <c r="Y38" s="35">
        <f t="shared" si="28"/>
        <v>32.453718060366434</v>
      </c>
      <c r="Z38" s="36">
        <f t="shared" si="29"/>
        <v>7.3656643856974355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5432</v>
      </c>
      <c r="E39" s="51">
        <v>10</v>
      </c>
      <c r="F39" s="3">
        <f t="shared" si="21"/>
        <v>1.8409425625920471E-3</v>
      </c>
      <c r="G39" s="2">
        <v>0.5</v>
      </c>
      <c r="H39" s="3">
        <f t="shared" si="22"/>
        <v>9.1625435220817307E-3</v>
      </c>
      <c r="I39" s="3">
        <f t="shared" si="23"/>
        <v>0.99083745647791832</v>
      </c>
      <c r="J39" s="5">
        <f t="shared" si="30"/>
        <v>96778.114968315669</v>
      </c>
      <c r="K39" s="5">
        <f t="shared" si="24"/>
        <v>886.73369038222177</v>
      </c>
      <c r="L39" s="5">
        <f t="shared" si="25"/>
        <v>481673.74061562284</v>
      </c>
      <c r="M39" s="5">
        <f t="shared" si="16"/>
        <v>3401581.5698244236</v>
      </c>
      <c r="N39" s="33">
        <f t="shared" si="26"/>
        <v>35.148251967276614</v>
      </c>
      <c r="O39" s="4"/>
      <c r="Q39" s="27" t="s">
        <v>54</v>
      </c>
      <c r="R39" s="29">
        <f t="shared" si="17"/>
        <v>96778.114968315669</v>
      </c>
      <c r="S39" s="29">
        <f t="shared" si="18"/>
        <v>481673.74061562284</v>
      </c>
      <c r="T39" s="35">
        <f t="shared" si="19"/>
        <v>35.148251967276614</v>
      </c>
      <c r="U39" s="42">
        <v>0.91788799906018037</v>
      </c>
      <c r="V39" s="43">
        <f t="shared" si="31"/>
        <v>8.2112000939819629E-2</v>
      </c>
      <c r="W39" s="29">
        <f t="shared" si="27"/>
        <v>442122.54597350641</v>
      </c>
      <c r="X39" s="29">
        <f t="shared" si="20"/>
        <v>2712850.756116691</v>
      </c>
      <c r="Y39" s="35">
        <f t="shared" si="28"/>
        <v>28.03165526632602</v>
      </c>
      <c r="Z39" s="36">
        <f t="shared" si="29"/>
        <v>7.1165967009505948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5465</v>
      </c>
      <c r="E40" s="51">
        <v>21</v>
      </c>
      <c r="F40" s="3">
        <f t="shared" si="21"/>
        <v>3.8426349496797803E-3</v>
      </c>
      <c r="G40" s="2">
        <v>0.5</v>
      </c>
      <c r="H40" s="3">
        <f t="shared" si="22"/>
        <v>1.9030357951971E-2</v>
      </c>
      <c r="I40" s="3">
        <f t="shared" si="23"/>
        <v>0.98096964204802894</v>
      </c>
      <c r="J40" s="5">
        <f t="shared" si="30"/>
        <v>95891.381277933455</v>
      </c>
      <c r="K40" s="5">
        <f t="shared" si="24"/>
        <v>1824.8473102280041</v>
      </c>
      <c r="L40" s="5">
        <f t="shared" si="25"/>
        <v>474894.78811409726</v>
      </c>
      <c r="M40" s="5">
        <f t="shared" si="16"/>
        <v>2919907.829208801</v>
      </c>
      <c r="N40" s="33">
        <f t="shared" si="26"/>
        <v>30.450159235329849</v>
      </c>
      <c r="O40" s="4"/>
      <c r="Q40" s="27" t="s">
        <v>56</v>
      </c>
      <c r="R40" s="29">
        <f t="shared" si="17"/>
        <v>95891.381277933455</v>
      </c>
      <c r="S40" s="29">
        <f t="shared" si="18"/>
        <v>474894.78811409726</v>
      </c>
      <c r="T40" s="35">
        <f t="shared" si="19"/>
        <v>30.450159235329849</v>
      </c>
      <c r="U40" s="42">
        <v>0.89571782863194893</v>
      </c>
      <c r="V40" s="43">
        <f t="shared" si="31"/>
        <v>0.10428217136805107</v>
      </c>
      <c r="W40" s="29">
        <f t="shared" si="27"/>
        <v>425371.72843818867</v>
      </c>
      <c r="X40" s="29">
        <f t="shared" si="20"/>
        <v>2270728.2101431848</v>
      </c>
      <c r="Y40" s="35">
        <f t="shared" si="28"/>
        <v>23.680211713309891</v>
      </c>
      <c r="Z40" s="36">
        <f t="shared" si="29"/>
        <v>6.7699475220199581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4744</v>
      </c>
      <c r="E41" s="51">
        <v>31</v>
      </c>
      <c r="F41" s="3">
        <f t="shared" si="21"/>
        <v>6.5345699831365935E-3</v>
      </c>
      <c r="G41" s="2">
        <v>0.5</v>
      </c>
      <c r="H41" s="3">
        <f t="shared" si="22"/>
        <v>3.2147671886342419E-2</v>
      </c>
      <c r="I41" s="3">
        <f t="shared" si="23"/>
        <v>0.96785232811365762</v>
      </c>
      <c r="J41" s="5">
        <f t="shared" si="30"/>
        <v>94066.533967705444</v>
      </c>
      <c r="K41" s="5">
        <f t="shared" si="24"/>
        <v>3024.0200694792784</v>
      </c>
      <c r="L41" s="5">
        <f t="shared" si="25"/>
        <v>462772.61966482905</v>
      </c>
      <c r="M41" s="5">
        <f t="shared" si="16"/>
        <v>2445013.0410947036</v>
      </c>
      <c r="N41" s="33">
        <f t="shared" si="26"/>
        <v>25.99237941449098</v>
      </c>
      <c r="O41" s="4"/>
      <c r="Q41" s="27" t="s">
        <v>58</v>
      </c>
      <c r="R41" s="29">
        <f t="shared" si="17"/>
        <v>94066.533967705444</v>
      </c>
      <c r="S41" s="29">
        <f t="shared" si="18"/>
        <v>462772.61966482905</v>
      </c>
      <c r="T41" s="35">
        <f t="shared" si="19"/>
        <v>25.99237941449098</v>
      </c>
      <c r="U41" s="42">
        <v>0.86473435856680392</v>
      </c>
      <c r="V41" s="43">
        <f t="shared" si="31"/>
        <v>0.13526564143319608</v>
      </c>
      <c r="W41" s="29">
        <f t="shared" si="27"/>
        <v>400175.38442814548</v>
      </c>
      <c r="X41" s="29">
        <f t="shared" si="20"/>
        <v>1845356.481704996</v>
      </c>
      <c r="Y41" s="35">
        <f t="shared" si="28"/>
        <v>19.617566459273778</v>
      </c>
      <c r="Z41" s="36">
        <f t="shared" si="29"/>
        <v>6.3748129552172017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3674</v>
      </c>
      <c r="E42" s="51">
        <v>41</v>
      </c>
      <c r="F42" s="3">
        <f t="shared" si="21"/>
        <v>1.115949918345128E-2</v>
      </c>
      <c r="G42" s="2">
        <v>0.5</v>
      </c>
      <c r="H42" s="3">
        <f t="shared" si="22"/>
        <v>5.4283066331259108E-2</v>
      </c>
      <c r="I42" s="3">
        <f t="shared" si="23"/>
        <v>0.94571693366874088</v>
      </c>
      <c r="J42" s="5">
        <f t="shared" si="30"/>
        <v>91042.513898226171</v>
      </c>
      <c r="K42" s="5">
        <f t="shared" si="24"/>
        <v>4942.0668209019905</v>
      </c>
      <c r="L42" s="5">
        <f t="shared" si="25"/>
        <v>442857.40243887587</v>
      </c>
      <c r="M42" s="5">
        <f t="shared" si="16"/>
        <v>1982240.4214298744</v>
      </c>
      <c r="N42" s="33">
        <f t="shared" si="26"/>
        <v>21.772689884703365</v>
      </c>
      <c r="O42" s="4"/>
      <c r="Q42" s="27" t="s">
        <v>60</v>
      </c>
      <c r="R42" s="29">
        <f t="shared" si="17"/>
        <v>91042.513898226171</v>
      </c>
      <c r="S42" s="29">
        <f t="shared" si="18"/>
        <v>442857.40243887587</v>
      </c>
      <c r="T42" s="35">
        <f t="shared" si="19"/>
        <v>21.772689884703365</v>
      </c>
      <c r="U42" s="42">
        <v>0.81758889711164551</v>
      </c>
      <c r="V42" s="43">
        <f t="shared" si="31"/>
        <v>0.18241110288835449</v>
      </c>
      <c r="W42" s="29">
        <f t="shared" si="27"/>
        <v>362075.29523772869</v>
      </c>
      <c r="X42" s="29">
        <f t="shared" si="20"/>
        <v>1445181.0972768506</v>
      </c>
      <c r="Y42" s="35">
        <f t="shared" si="28"/>
        <v>15.873694995860696</v>
      </c>
      <c r="Z42" s="36">
        <f t="shared" si="29"/>
        <v>5.8989948888426689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2747</v>
      </c>
      <c r="E43" s="51">
        <v>39</v>
      </c>
      <c r="F43" s="3">
        <f t="shared" si="21"/>
        <v>1.4197306152166E-2</v>
      </c>
      <c r="G43" s="2">
        <v>0.5</v>
      </c>
      <c r="H43" s="3">
        <f t="shared" si="22"/>
        <v>6.8553348567410799E-2</v>
      </c>
      <c r="I43" s="3">
        <f t="shared" si="23"/>
        <v>0.9314466514325892</v>
      </c>
      <c r="J43" s="5">
        <f t="shared" si="30"/>
        <v>86100.447077324177</v>
      </c>
      <c r="K43" s="5">
        <f t="shared" si="24"/>
        <v>5902.4739603017106</v>
      </c>
      <c r="L43" s="5">
        <f t="shared" si="25"/>
        <v>415746.05048586667</v>
      </c>
      <c r="M43" s="5">
        <f t="shared" si="16"/>
        <v>1539383.0189909984</v>
      </c>
      <c r="N43" s="33">
        <f t="shared" si="26"/>
        <v>17.87892015947984</v>
      </c>
      <c r="O43" s="4"/>
      <c r="Q43" s="27" t="s">
        <v>62</v>
      </c>
      <c r="R43" s="29">
        <f t="shared" si="17"/>
        <v>86100.447077324177</v>
      </c>
      <c r="S43" s="29">
        <f t="shared" si="18"/>
        <v>415746.05048586667</v>
      </c>
      <c r="T43" s="35">
        <f t="shared" si="19"/>
        <v>17.87892015947984</v>
      </c>
      <c r="U43" s="42">
        <v>0.77888026534586052</v>
      </c>
      <c r="V43" s="43">
        <f t="shared" si="31"/>
        <v>0.22111973465413948</v>
      </c>
      <c r="W43" s="29">
        <f t="shared" si="27"/>
        <v>323816.39411892538</v>
      </c>
      <c r="X43" s="29">
        <f t="shared" si="20"/>
        <v>1083105.802039122</v>
      </c>
      <c r="Y43" s="35">
        <f t="shared" si="28"/>
        <v>12.579560720125155</v>
      </c>
      <c r="Z43" s="36">
        <f t="shared" si="29"/>
        <v>5.299359439354685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1962</v>
      </c>
      <c r="E44" s="51">
        <v>52</v>
      </c>
      <c r="F44" s="3">
        <f t="shared" si="21"/>
        <v>2.6503567787971458E-2</v>
      </c>
      <c r="G44" s="2">
        <v>0.5</v>
      </c>
      <c r="H44" s="3">
        <f t="shared" si="22"/>
        <v>0.12428298279158702</v>
      </c>
      <c r="I44" s="3">
        <f t="shared" si="23"/>
        <v>0.875717017208413</v>
      </c>
      <c r="J44" s="5">
        <f t="shared" si="30"/>
        <v>80197.97311702247</v>
      </c>
      <c r="K44" s="5">
        <f t="shared" si="24"/>
        <v>9967.2433128230623</v>
      </c>
      <c r="L44" s="5">
        <f t="shared" si="25"/>
        <v>376071.75730305468</v>
      </c>
      <c r="M44" s="5">
        <f t="shared" si="16"/>
        <v>1123636.9685051318</v>
      </c>
      <c r="N44" s="33">
        <f t="shared" si="26"/>
        <v>14.010790108941464</v>
      </c>
      <c r="O44" s="4"/>
      <c r="Q44" s="27" t="s">
        <v>64</v>
      </c>
      <c r="R44" s="29">
        <f t="shared" si="17"/>
        <v>80197.97311702247</v>
      </c>
      <c r="S44" s="29">
        <f t="shared" si="18"/>
        <v>376071.75730305468</v>
      </c>
      <c r="T44" s="35">
        <f t="shared" si="19"/>
        <v>14.010790108941464</v>
      </c>
      <c r="U44" s="42">
        <v>0.71980976748499381</v>
      </c>
      <c r="V44" s="43">
        <f t="shared" si="31"/>
        <v>0.28019023251500619</v>
      </c>
      <c r="W44" s="29">
        <f t="shared" si="27"/>
        <v>270700.12418198481</v>
      </c>
      <c r="X44" s="29">
        <f t="shared" si="20"/>
        <v>759289.40792019665</v>
      </c>
      <c r="Y44" s="35">
        <f t="shared" si="28"/>
        <v>9.4676882520742058</v>
      </c>
      <c r="Z44" s="36">
        <f t="shared" si="29"/>
        <v>4.5431018568672581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1229</v>
      </c>
      <c r="E45" s="51">
        <v>77</v>
      </c>
      <c r="F45" s="3">
        <f t="shared" si="21"/>
        <v>6.2652563059397884E-2</v>
      </c>
      <c r="G45" s="2">
        <v>0.5</v>
      </c>
      <c r="H45" s="3">
        <f t="shared" si="22"/>
        <v>0.27084066127330286</v>
      </c>
      <c r="I45" s="3">
        <f t="shared" si="23"/>
        <v>0.72915933872669714</v>
      </c>
      <c r="J45" s="5">
        <f t="shared" si="30"/>
        <v>70230.729804199407</v>
      </c>
      <c r="K45" s="5">
        <f t="shared" si="24"/>
        <v>19021.337301876029</v>
      </c>
      <c r="L45" s="5">
        <f t="shared" si="25"/>
        <v>303600.30576630699</v>
      </c>
      <c r="M45" s="5">
        <f t="shared" si="16"/>
        <v>747565.2112020771</v>
      </c>
      <c r="N45" s="33">
        <f t="shared" si="26"/>
        <v>10.644417526149313</v>
      </c>
      <c r="O45" s="4"/>
      <c r="Q45" s="27" t="s">
        <v>66</v>
      </c>
      <c r="R45" s="29">
        <f t="shared" si="17"/>
        <v>70230.729804199407</v>
      </c>
      <c r="S45" s="29">
        <f t="shared" si="18"/>
        <v>303600.30576630699</v>
      </c>
      <c r="T45" s="35">
        <f t="shared" si="19"/>
        <v>10.644417526149313</v>
      </c>
      <c r="U45" s="42">
        <v>0.68480776711742686</v>
      </c>
      <c r="V45" s="43">
        <f t="shared" si="31"/>
        <v>0.31519223288257314</v>
      </c>
      <c r="W45" s="29">
        <f t="shared" si="27"/>
        <v>207907.84748799275</v>
      </c>
      <c r="X45" s="29">
        <f t="shared" si="20"/>
        <v>488589.28373821185</v>
      </c>
      <c r="Y45" s="35">
        <f t="shared" si="28"/>
        <v>6.9569159412180408</v>
      </c>
      <c r="Z45" s="36">
        <f t="shared" si="29"/>
        <v>3.6875015849312724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751</v>
      </c>
      <c r="E46" s="51">
        <v>59</v>
      </c>
      <c r="F46" s="3">
        <f t="shared" si="21"/>
        <v>7.8561917443408791E-2</v>
      </c>
      <c r="G46" s="2">
        <v>0.5</v>
      </c>
      <c r="H46" s="3">
        <f t="shared" si="22"/>
        <v>0.32832498608792432</v>
      </c>
      <c r="I46" s="3">
        <f t="shared" si="23"/>
        <v>0.67167501391207574</v>
      </c>
      <c r="J46" s="5">
        <f t="shared" si="30"/>
        <v>51209.392502323382</v>
      </c>
      <c r="K46" s="5">
        <f t="shared" si="24"/>
        <v>16813.323080896382</v>
      </c>
      <c r="L46" s="5">
        <f t="shared" si="25"/>
        <v>214013.65480937599</v>
      </c>
      <c r="M46" s="5">
        <f>L46+M47</f>
        <v>443964.90543577005</v>
      </c>
      <c r="N46" s="33">
        <f t="shared" si="26"/>
        <v>8.6695991446418201</v>
      </c>
      <c r="O46" s="4"/>
      <c r="Q46" s="27" t="s">
        <v>68</v>
      </c>
      <c r="R46" s="29">
        <f t="shared" si="17"/>
        <v>51209.392502323382</v>
      </c>
      <c r="S46" s="29">
        <f t="shared" si="18"/>
        <v>214013.65480937599</v>
      </c>
      <c r="T46" s="35">
        <f t="shared" si="19"/>
        <v>8.6695991446418201</v>
      </c>
      <c r="U46" s="42">
        <v>0.65629805890441617</v>
      </c>
      <c r="V46" s="43">
        <f t="shared" si="31"/>
        <v>0.34370194109558383</v>
      </c>
      <c r="W46" s="29">
        <f t="shared" si="27"/>
        <v>140456.74623043323</v>
      </c>
      <c r="X46" s="29">
        <f>X47+W46</f>
        <v>280681.43625021906</v>
      </c>
      <c r="Y46" s="35">
        <f t="shared" si="28"/>
        <v>5.4810538171778642</v>
      </c>
      <c r="Z46" s="36">
        <f t="shared" si="29"/>
        <v>3.1885453274639559</v>
      </c>
    </row>
    <row r="47" spans="1:26" s="2" customFormat="1" x14ac:dyDescent="0.25">
      <c r="A47" s="12">
        <v>19</v>
      </c>
      <c r="B47" s="13" t="s">
        <v>69</v>
      </c>
      <c r="C47" s="12"/>
      <c r="D47" s="58">
        <v>595</v>
      </c>
      <c r="E47" s="59">
        <v>89</v>
      </c>
      <c r="F47" s="17">
        <f t="shared" si="21"/>
        <v>0.14957983193277311</v>
      </c>
      <c r="G47" s="12"/>
      <c r="H47" s="17">
        <v>1</v>
      </c>
      <c r="I47" s="17">
        <f t="shared" si="23"/>
        <v>0</v>
      </c>
      <c r="J47" s="21">
        <f t="shared" si="30"/>
        <v>34396.069421427004</v>
      </c>
      <c r="K47" s="21">
        <f t="shared" si="24"/>
        <v>34396.069421427004</v>
      </c>
      <c r="L47" s="21">
        <f>K47/F47</f>
        <v>229951.25062639403</v>
      </c>
      <c r="M47" s="21">
        <f>L47</f>
        <v>229951.25062639403</v>
      </c>
      <c r="N47" s="34">
        <f t="shared" si="26"/>
        <v>6.6853932584269664</v>
      </c>
      <c r="O47" s="4"/>
      <c r="Q47" s="30" t="s">
        <v>69</v>
      </c>
      <c r="R47" s="31">
        <f t="shared" si="17"/>
        <v>34396.069421427004</v>
      </c>
      <c r="S47" s="31">
        <f t="shared" si="18"/>
        <v>229951.25062639403</v>
      </c>
      <c r="T47" s="38">
        <f t="shared" si="19"/>
        <v>6.6853932584269664</v>
      </c>
      <c r="U47" s="44">
        <v>0.6098018151143324</v>
      </c>
      <c r="V47" s="45">
        <f t="shared" si="31"/>
        <v>0.3901981848856676</v>
      </c>
      <c r="W47" s="31">
        <f t="shared" si="27"/>
        <v>140224.69001978583</v>
      </c>
      <c r="X47" s="31">
        <f>W47</f>
        <v>140224.69001978583</v>
      </c>
      <c r="Y47" s="38">
        <f t="shared" si="28"/>
        <v>4.0767649437418854</v>
      </c>
      <c r="Z47" s="37">
        <f t="shared" si="29"/>
        <v>2.6086283146850811</v>
      </c>
    </row>
    <row r="48" spans="1:26" s="2" customFormat="1" ht="13.2" x14ac:dyDescent="0.25">
      <c r="B48" s="2" t="s">
        <v>70</v>
      </c>
      <c r="D48" s="25">
        <f>SUM(D29:D47)</f>
        <v>63612</v>
      </c>
      <c r="E48" s="60">
        <f>SUM(E29:E47)</f>
        <v>447</v>
      </c>
    </row>
    <row r="51" spans="1:26" s="2" customFormat="1" ht="18" thickBot="1" x14ac:dyDescent="0.35">
      <c r="B51" s="119" t="s">
        <v>89</v>
      </c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Q51" s="105" t="s">
        <v>92</v>
      </c>
      <c r="R51" s="106"/>
      <c r="S51" s="106"/>
      <c r="T51" s="106"/>
      <c r="U51" s="106"/>
      <c r="V51" s="106"/>
      <c r="W51" s="106"/>
      <c r="X51" s="106"/>
      <c r="Y51" s="106"/>
      <c r="Z51" s="107"/>
    </row>
    <row r="52" spans="1:26" s="9" customFormat="1" ht="14.25" customHeight="1" x14ac:dyDescent="0.35">
      <c r="A52" s="7"/>
      <c r="B52" s="112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108" t="s">
        <v>14</v>
      </c>
      <c r="S52" s="108"/>
      <c r="T52" s="108"/>
      <c r="U52" s="109" t="s">
        <v>15</v>
      </c>
      <c r="V52" s="110" t="s">
        <v>16</v>
      </c>
      <c r="W52" s="111" t="s">
        <v>17</v>
      </c>
      <c r="X52" s="111" t="s">
        <v>18</v>
      </c>
      <c r="Y52" s="104" t="s">
        <v>19</v>
      </c>
      <c r="Z52" s="104" t="s">
        <v>20</v>
      </c>
    </row>
    <row r="53" spans="1:26" s="10" customFormat="1" ht="35.549999999999997" customHeight="1" thickBot="1" x14ac:dyDescent="0.35">
      <c r="B53" s="113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109"/>
      <c r="V53" s="110"/>
      <c r="W53" s="111"/>
      <c r="X53" s="111"/>
      <c r="Y53" s="104"/>
      <c r="Z53" s="104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948</v>
      </c>
      <c r="E54" s="49">
        <f>E4+E29</f>
        <v>3</v>
      </c>
      <c r="F54" s="3">
        <f>E54/D54</f>
        <v>3.1645569620253164E-3</v>
      </c>
      <c r="G54" s="2">
        <v>0.3</v>
      </c>
      <c r="H54" s="18">
        <f>C54*F54/(1+(1-G54)*C54*F54)</f>
        <v>3.1575623618566467E-3</v>
      </c>
      <c r="I54" s="18">
        <f>1-H54</f>
        <v>0.9968424376381434</v>
      </c>
      <c r="J54" s="19">
        <v>100000</v>
      </c>
      <c r="K54" s="20">
        <f>J54*H54</f>
        <v>315.75623618566465</v>
      </c>
      <c r="L54" s="20">
        <f>C54*(J55+G54*K54)</f>
        <v>99778.97063467004</v>
      </c>
      <c r="M54" s="5">
        <f t="shared" ref="M54:M70" si="32">L54+M55</f>
        <v>7492374.0385284005</v>
      </c>
      <c r="N54" s="32">
        <f>M54/J54</f>
        <v>74.923740385284006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99778.97063467004</v>
      </c>
      <c r="T54" s="35">
        <f t="shared" ref="T54:T72" si="35">N54</f>
        <v>74.923740385284006</v>
      </c>
      <c r="U54" s="42">
        <v>0.96170886472285344</v>
      </c>
      <c r="V54" s="43">
        <f>1-U54</f>
        <v>3.829113527714656E-2</v>
      </c>
      <c r="W54" s="29">
        <f>S54*U54</f>
        <v>95958.320572283454</v>
      </c>
      <c r="X54" s="29">
        <f t="shared" ref="X54:X70" si="36">X55+W54</f>
        <v>6674909.444014363</v>
      </c>
      <c r="Y54" s="40">
        <f>X54/R54</f>
        <v>66.749094440143637</v>
      </c>
      <c r="Z54" s="36">
        <f>T54-Y54</f>
        <v>8.1746459451403695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4360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99684.243763814346</v>
      </c>
      <c r="K55" s="5">
        <f t="shared" ref="K55:K72" si="41">J55*H55</f>
        <v>0</v>
      </c>
      <c r="L55" s="5">
        <f t="shared" ref="L55:L71" si="42">C55*(J56+G55*K55)</f>
        <v>398736.97505525738</v>
      </c>
      <c r="M55" s="5">
        <f t="shared" si="32"/>
        <v>7392595.0678937305</v>
      </c>
      <c r="N55" s="33">
        <f t="shared" ref="N55:N72" si="43">M55/J55</f>
        <v>74.160115869557941</v>
      </c>
      <c r="O55" s="4"/>
      <c r="Q55" s="27" t="s">
        <v>36</v>
      </c>
      <c r="R55" s="29">
        <f t="shared" si="33"/>
        <v>99684.243763814346</v>
      </c>
      <c r="S55" s="29">
        <f t="shared" si="34"/>
        <v>398736.97505525738</v>
      </c>
      <c r="T55" s="35">
        <f t="shared" si="35"/>
        <v>74.160115869557941</v>
      </c>
      <c r="U55" s="42">
        <v>0.96170886472285344</v>
      </c>
      <c r="V55" s="43">
        <f>1-U55</f>
        <v>3.829113527714656E-2</v>
      </c>
      <c r="W55" s="29">
        <f t="shared" ref="W55:W72" si="44">S55*U55</f>
        <v>383468.88360341633</v>
      </c>
      <c r="X55" s="29">
        <f t="shared" si="36"/>
        <v>6578951.1234420799</v>
      </c>
      <c r="Y55" s="35">
        <f t="shared" ref="Y55:Y72" si="45">X55/R55</f>
        <v>65.997903731203877</v>
      </c>
      <c r="Z55" s="36">
        <f t="shared" ref="Z55:Z72" si="46">T55-Y55</f>
        <v>8.1622121383540645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7086</v>
      </c>
      <c r="E56" s="49">
        <f t="shared" si="37"/>
        <v>3</v>
      </c>
      <c r="F56" s="3">
        <f t="shared" si="38"/>
        <v>4.2337002540220151E-4</v>
      </c>
      <c r="G56" s="2">
        <v>0.5</v>
      </c>
      <c r="H56" s="3">
        <f t="shared" si="39"/>
        <v>2.1146119687037428E-3</v>
      </c>
      <c r="I56" s="3">
        <f t="shared" si="40"/>
        <v>0.99788538803129623</v>
      </c>
      <c r="J56" s="5">
        <f t="shared" ref="J56:J72" si="47">I55*J55</f>
        <v>99684.243763814346</v>
      </c>
      <c r="K56" s="5">
        <f t="shared" si="41"/>
        <v>210.79349495414326</v>
      </c>
      <c r="L56" s="5">
        <f t="shared" si="42"/>
        <v>497894.23508168635</v>
      </c>
      <c r="M56" s="5">
        <f t="shared" si="32"/>
        <v>6993858.0928384727</v>
      </c>
      <c r="N56" s="33">
        <f t="shared" si="43"/>
        <v>70.160115869557941</v>
      </c>
      <c r="O56" s="4"/>
      <c r="Q56" s="27" t="s">
        <v>38</v>
      </c>
      <c r="R56" s="29">
        <f t="shared" si="33"/>
        <v>99684.243763814346</v>
      </c>
      <c r="S56" s="29">
        <f t="shared" si="34"/>
        <v>497894.23508168635</v>
      </c>
      <c r="T56" s="35">
        <f t="shared" si="35"/>
        <v>70.160115869557941</v>
      </c>
      <c r="U56" s="42">
        <v>0.96170886472285344</v>
      </c>
      <c r="V56" s="43">
        <f>1-U56</f>
        <v>3.829113527714656E-2</v>
      </c>
      <c r="W56" s="29">
        <f t="shared" si="44"/>
        <v>478829.2995724621</v>
      </c>
      <c r="X56" s="29">
        <f t="shared" si="36"/>
        <v>6195482.2398386635</v>
      </c>
      <c r="Y56" s="35">
        <f t="shared" si="45"/>
        <v>62.151068272312465</v>
      </c>
      <c r="Z56" s="36">
        <f t="shared" si="46"/>
        <v>8.0090475972454769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8321</v>
      </c>
      <c r="E57" s="49">
        <f t="shared" si="37"/>
        <v>1</v>
      </c>
      <c r="F57" s="3">
        <f t="shared" si="38"/>
        <v>1.2017786323759164E-4</v>
      </c>
      <c r="G57" s="2">
        <v>0.5</v>
      </c>
      <c r="H57" s="3">
        <f t="shared" si="39"/>
        <v>6.007088364269837E-4</v>
      </c>
      <c r="I57" s="3">
        <f t="shared" si="40"/>
        <v>0.99939929116357307</v>
      </c>
      <c r="J57" s="5">
        <f t="shared" si="47"/>
        <v>99473.450268860193</v>
      </c>
      <c r="K57" s="5">
        <f t="shared" si="41"/>
        <v>59.754580566384433</v>
      </c>
      <c r="L57" s="5">
        <f t="shared" si="42"/>
        <v>497217.86489288503</v>
      </c>
      <c r="M57" s="5">
        <f t="shared" si="32"/>
        <v>6495963.857756786</v>
      </c>
      <c r="N57" s="33">
        <f t="shared" si="43"/>
        <v>65.303493949383238</v>
      </c>
      <c r="O57" s="4"/>
      <c r="Q57" s="27" t="s">
        <v>40</v>
      </c>
      <c r="R57" s="29">
        <f t="shared" si="33"/>
        <v>99473.450268860193</v>
      </c>
      <c r="S57" s="29">
        <f t="shared" si="34"/>
        <v>497217.86489288503</v>
      </c>
      <c r="T57" s="35">
        <f t="shared" si="35"/>
        <v>65.303493949383238</v>
      </c>
      <c r="U57" s="42">
        <v>0.96170886472285344</v>
      </c>
      <c r="V57" s="43">
        <f>1-U57</f>
        <v>3.829113527714656E-2</v>
      </c>
      <c r="W57" s="29">
        <f t="shared" si="44"/>
        <v>478178.8283660576</v>
      </c>
      <c r="X57" s="29">
        <f t="shared" si="36"/>
        <v>5716652.9402662013</v>
      </c>
      <c r="Y57" s="35">
        <f t="shared" si="45"/>
        <v>57.469132967792298</v>
      </c>
      <c r="Z57" s="36">
        <f t="shared" si="46"/>
        <v>7.8343609815909403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8393</v>
      </c>
      <c r="E58" s="49">
        <f t="shared" si="37"/>
        <v>8</v>
      </c>
      <c r="F58" s="3">
        <f t="shared" si="38"/>
        <v>9.5317526510187058E-4</v>
      </c>
      <c r="G58" s="2">
        <v>0.5</v>
      </c>
      <c r="H58" s="3">
        <f t="shared" si="39"/>
        <v>4.7545465351242116E-3</v>
      </c>
      <c r="I58" s="3">
        <f t="shared" si="40"/>
        <v>0.99524545346487581</v>
      </c>
      <c r="J58" s="5">
        <f t="shared" si="47"/>
        <v>99413.69568829381</v>
      </c>
      <c r="K58" s="5">
        <f t="shared" si="41"/>
        <v>472.66704237867009</v>
      </c>
      <c r="L58" s="5">
        <f t="shared" si="42"/>
        <v>495886.81083552237</v>
      </c>
      <c r="M58" s="5">
        <f t="shared" si="32"/>
        <v>5998745.992863901</v>
      </c>
      <c r="N58" s="33">
        <f t="shared" si="43"/>
        <v>60.341243239489252</v>
      </c>
      <c r="O58" s="4"/>
      <c r="Q58" s="27" t="s">
        <v>42</v>
      </c>
      <c r="R58" s="29">
        <f t="shared" si="33"/>
        <v>99413.69568829381</v>
      </c>
      <c r="S58" s="29">
        <f t="shared" si="34"/>
        <v>495886.81083552237</v>
      </c>
      <c r="T58" s="35">
        <f t="shared" si="35"/>
        <v>60.341243239489252</v>
      </c>
      <c r="U58" s="42">
        <v>0.96170886472285344</v>
      </c>
      <c r="V58" s="43">
        <f>1-U58</f>
        <v>3.829113527714656E-2</v>
      </c>
      <c r="W58" s="29">
        <f t="shared" si="44"/>
        <v>476898.74187966657</v>
      </c>
      <c r="X58" s="29">
        <f t="shared" si="36"/>
        <v>5238474.1119001433</v>
      </c>
      <c r="Y58" s="35">
        <f t="shared" si="45"/>
        <v>52.693686474800131</v>
      </c>
      <c r="Z58" s="36">
        <f t="shared" si="46"/>
        <v>7.6475567646891207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8331</v>
      </c>
      <c r="E59" s="49">
        <f t="shared" si="37"/>
        <v>10</v>
      </c>
      <c r="F59" s="3">
        <f t="shared" si="38"/>
        <v>1.2003360941063499E-3</v>
      </c>
      <c r="G59" s="2">
        <v>0.5</v>
      </c>
      <c r="H59" s="3">
        <f t="shared" si="39"/>
        <v>5.983724269985639E-3</v>
      </c>
      <c r="I59" s="3">
        <f t="shared" si="40"/>
        <v>0.99401627573001439</v>
      </c>
      <c r="J59" s="5">
        <f t="shared" si="47"/>
        <v>98941.028645915139</v>
      </c>
      <c r="K59" s="5">
        <f t="shared" si="41"/>
        <v>592.03583440590671</v>
      </c>
      <c r="L59" s="5">
        <f t="shared" si="42"/>
        <v>493225.05364356097</v>
      </c>
      <c r="M59" s="5">
        <f t="shared" si="32"/>
        <v>5502859.1820283784</v>
      </c>
      <c r="N59" s="33">
        <f t="shared" si="43"/>
        <v>55.617565911121829</v>
      </c>
      <c r="O59" s="4"/>
      <c r="Q59" s="27" t="s">
        <v>44</v>
      </c>
      <c r="R59" s="29">
        <f t="shared" si="33"/>
        <v>98941.028645915139</v>
      </c>
      <c r="S59" s="29">
        <f t="shared" si="34"/>
        <v>493225.05364356097</v>
      </c>
      <c r="T59" s="35">
        <f t="shared" si="35"/>
        <v>55.617565911121829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475020.95002507279</v>
      </c>
      <c r="X59" s="29">
        <f t="shared" si="36"/>
        <v>4761575.3700204771</v>
      </c>
      <c r="Y59" s="35">
        <f t="shared" si="45"/>
        <v>48.12538777073916</v>
      </c>
      <c r="Z59" s="36">
        <f t="shared" si="46"/>
        <v>7.4921781403826699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9220</v>
      </c>
      <c r="E60" s="49">
        <f t="shared" si="37"/>
        <v>13</v>
      </c>
      <c r="F60" s="3">
        <f t="shared" si="38"/>
        <v>1.4099783080260303E-3</v>
      </c>
      <c r="G60" s="2">
        <v>0.5</v>
      </c>
      <c r="H60" s="3">
        <f t="shared" si="39"/>
        <v>7.0251283436908946E-3</v>
      </c>
      <c r="I60" s="3">
        <f t="shared" si="40"/>
        <v>0.99297487165630915</v>
      </c>
      <c r="J60" s="5">
        <f t="shared" si="47"/>
        <v>98348.992811509233</v>
      </c>
      <c r="K60" s="5">
        <f t="shared" si="41"/>
        <v>690.91429697358558</v>
      </c>
      <c r="L60" s="5">
        <f t="shared" si="42"/>
        <v>490017.67831511219</v>
      </c>
      <c r="M60" s="5">
        <f t="shared" si="32"/>
        <v>5009634.1283848174</v>
      </c>
      <c r="N60" s="33">
        <f t="shared" si="43"/>
        <v>50.93732010032916</v>
      </c>
      <c r="O60" s="4"/>
      <c r="Q60" s="27" t="s">
        <v>46</v>
      </c>
      <c r="R60" s="29">
        <f t="shared" si="33"/>
        <v>98348.992811509233</v>
      </c>
      <c r="S60" s="29">
        <f t="shared" si="34"/>
        <v>490017.67831511219</v>
      </c>
      <c r="T60" s="35">
        <f t="shared" si="35"/>
        <v>50.93732010032916</v>
      </c>
      <c r="U60" s="42">
        <v>0.95736753435116873</v>
      </c>
      <c r="V60" s="43">
        <f t="shared" si="48"/>
        <v>4.2632465648831275E-2</v>
      </c>
      <c r="W60" s="29">
        <f t="shared" si="44"/>
        <v>469127.01647702313</v>
      </c>
      <c r="X60" s="29">
        <f t="shared" si="36"/>
        <v>4286554.4199954048</v>
      </c>
      <c r="Y60" s="35">
        <f t="shared" si="45"/>
        <v>43.585137960800481</v>
      </c>
      <c r="Z60" s="36">
        <f t="shared" si="46"/>
        <v>7.3521821395286793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9411</v>
      </c>
      <c r="E61" s="49">
        <f t="shared" si="37"/>
        <v>15</v>
      </c>
      <c r="F61" s="3">
        <f t="shared" si="38"/>
        <v>1.5938795027095952E-3</v>
      </c>
      <c r="G61" s="2">
        <v>0.5</v>
      </c>
      <c r="H61" s="3">
        <f t="shared" si="39"/>
        <v>7.9377678996666139E-3</v>
      </c>
      <c r="I61" s="3">
        <f t="shared" si="40"/>
        <v>0.9920622321003334</v>
      </c>
      <c r="J61" s="5">
        <f t="shared" si="47"/>
        <v>97658.078514535649</v>
      </c>
      <c r="K61" s="5">
        <f t="shared" si="41"/>
        <v>775.18716077580291</v>
      </c>
      <c r="L61" s="5">
        <f t="shared" si="42"/>
        <v>486352.42467073869</v>
      </c>
      <c r="M61" s="5">
        <f t="shared" si="32"/>
        <v>4519616.450069705</v>
      </c>
      <c r="N61" s="33">
        <f t="shared" si="43"/>
        <v>46.280005902399516</v>
      </c>
      <c r="O61" s="4"/>
      <c r="Q61" s="27" t="s">
        <v>48</v>
      </c>
      <c r="R61" s="29">
        <f t="shared" si="33"/>
        <v>97658.078514535649</v>
      </c>
      <c r="S61" s="29">
        <f t="shared" si="34"/>
        <v>486352.42467073869</v>
      </c>
      <c r="T61" s="35">
        <f t="shared" si="35"/>
        <v>46.280005902399516</v>
      </c>
      <c r="U61" s="42">
        <v>0.95681081085376496</v>
      </c>
      <c r="V61" s="43">
        <f t="shared" si="48"/>
        <v>4.3189189146235041E-2</v>
      </c>
      <c r="W61" s="29">
        <f t="shared" si="44"/>
        <v>465347.25780990411</v>
      </c>
      <c r="X61" s="29">
        <f t="shared" si="36"/>
        <v>3817427.403518382</v>
      </c>
      <c r="Y61" s="35">
        <f t="shared" si="45"/>
        <v>39.089724696459058</v>
      </c>
      <c r="Z61" s="36">
        <f t="shared" si="46"/>
        <v>7.1902812059404582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8913</v>
      </c>
      <c r="E62" s="49">
        <f t="shared" si="37"/>
        <v>26</v>
      </c>
      <c r="F62" s="3">
        <f t="shared" si="38"/>
        <v>2.9170874004263436E-3</v>
      </c>
      <c r="G62" s="2">
        <v>0.5</v>
      </c>
      <c r="H62" s="3">
        <f t="shared" si="39"/>
        <v>1.4479839607930497E-2</v>
      </c>
      <c r="I62" s="3">
        <f t="shared" si="40"/>
        <v>0.98552016039206947</v>
      </c>
      <c r="J62" s="5">
        <f t="shared" si="47"/>
        <v>96882.891353759842</v>
      </c>
      <c r="K62" s="5">
        <f t="shared" si="41"/>
        <v>1402.848727554999</v>
      </c>
      <c r="L62" s="5">
        <f t="shared" si="42"/>
        <v>480907.33494991169</v>
      </c>
      <c r="M62" s="5">
        <f t="shared" si="32"/>
        <v>4033264.0253989659</v>
      </c>
      <c r="N62" s="33">
        <f t="shared" si="43"/>
        <v>41.630301996993843</v>
      </c>
      <c r="O62" s="4"/>
      <c r="Q62" s="27" t="s">
        <v>50</v>
      </c>
      <c r="R62" s="29">
        <f t="shared" si="33"/>
        <v>96882.891353759842</v>
      </c>
      <c r="S62" s="29">
        <f t="shared" si="34"/>
        <v>480907.33494991169</v>
      </c>
      <c r="T62" s="35">
        <f t="shared" si="35"/>
        <v>41.630301996993843</v>
      </c>
      <c r="U62" s="42">
        <v>0.94800928093814252</v>
      </c>
      <c r="V62" s="43">
        <f t="shared" si="48"/>
        <v>5.1990719061857482E-2</v>
      </c>
      <c r="W62" s="29">
        <f t="shared" si="44"/>
        <v>455904.61680374423</v>
      </c>
      <c r="X62" s="29">
        <f t="shared" si="36"/>
        <v>3352080.1457084781</v>
      </c>
      <c r="Y62" s="35">
        <f t="shared" si="45"/>
        <v>34.599299204114743</v>
      </c>
      <c r="Z62" s="36">
        <f t="shared" si="46"/>
        <v>7.0310027928791001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10264</v>
      </c>
      <c r="E63" s="49">
        <f t="shared" si="37"/>
        <v>40</v>
      </c>
      <c r="F63" s="3">
        <f t="shared" si="38"/>
        <v>3.897116134060795E-3</v>
      </c>
      <c r="G63" s="2">
        <v>0.5</v>
      </c>
      <c r="H63" s="3">
        <f t="shared" si="39"/>
        <v>1.9297568506368198E-2</v>
      </c>
      <c r="I63" s="3">
        <f t="shared" si="40"/>
        <v>0.98070243149363179</v>
      </c>
      <c r="J63" s="5">
        <f t="shared" si="47"/>
        <v>95480.042626204842</v>
      </c>
      <c r="K63" s="5">
        <f t="shared" si="41"/>
        <v>1842.5326635701438</v>
      </c>
      <c r="L63" s="5">
        <f t="shared" si="42"/>
        <v>472793.88147209882</v>
      </c>
      <c r="M63" s="5">
        <f t="shared" si="32"/>
        <v>3552356.6904490544</v>
      </c>
      <c r="N63" s="33">
        <f t="shared" si="43"/>
        <v>37.205227320186566</v>
      </c>
      <c r="O63" s="4"/>
      <c r="Q63" s="27" t="s">
        <v>52</v>
      </c>
      <c r="R63" s="29">
        <f t="shared" si="33"/>
        <v>95480.042626204842</v>
      </c>
      <c r="S63" s="29">
        <f t="shared" si="34"/>
        <v>472793.88147209882</v>
      </c>
      <c r="T63" s="35">
        <f t="shared" si="35"/>
        <v>37.205227320186566</v>
      </c>
      <c r="U63" s="42">
        <v>0.94216194080535964</v>
      </c>
      <c r="V63" s="43">
        <f t="shared" si="48"/>
        <v>5.7838059194640357E-2</v>
      </c>
      <c r="W63" s="29">
        <f t="shared" si="44"/>
        <v>445448.40096865181</v>
      </c>
      <c r="X63" s="29">
        <f t="shared" si="36"/>
        <v>2896175.5289047337</v>
      </c>
      <c r="Y63" s="35">
        <f t="shared" si="45"/>
        <v>30.332784205417479</v>
      </c>
      <c r="Z63" s="36">
        <f t="shared" si="46"/>
        <v>6.8724431147690872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10786</v>
      </c>
      <c r="E64" s="49">
        <f t="shared" si="37"/>
        <v>51</v>
      </c>
      <c r="F64" s="3">
        <f t="shared" si="38"/>
        <v>4.7283515668459118E-3</v>
      </c>
      <c r="G64" s="2">
        <v>0.5</v>
      </c>
      <c r="H64" s="3">
        <f t="shared" si="39"/>
        <v>2.3365556420946537E-2</v>
      </c>
      <c r="I64" s="3">
        <f t="shared" si="40"/>
        <v>0.97663444357905349</v>
      </c>
      <c r="J64" s="5">
        <f t="shared" si="47"/>
        <v>93637.509962634693</v>
      </c>
      <c r="K64" s="5">
        <f t="shared" si="41"/>
        <v>2187.8925221488844</v>
      </c>
      <c r="L64" s="5">
        <f t="shared" si="42"/>
        <v>462717.81850780128</v>
      </c>
      <c r="M64" s="5">
        <f t="shared" si="32"/>
        <v>3079562.8089769557</v>
      </c>
      <c r="N64" s="33">
        <f t="shared" si="43"/>
        <v>32.888132226132782</v>
      </c>
      <c r="O64" s="4"/>
      <c r="Q64" s="27" t="s">
        <v>54</v>
      </c>
      <c r="R64" s="29">
        <f t="shared" si="33"/>
        <v>93637.509962634693</v>
      </c>
      <c r="S64" s="29">
        <f t="shared" si="34"/>
        <v>462717.81850780128</v>
      </c>
      <c r="T64" s="35">
        <f t="shared" si="35"/>
        <v>32.888132226132782</v>
      </c>
      <c r="U64" s="42">
        <v>0.92489605986448908</v>
      </c>
      <c r="V64" s="43">
        <f t="shared" si="48"/>
        <v>7.5103940135510916E-2</v>
      </c>
      <c r="W64" s="29">
        <f t="shared" si="44"/>
        <v>427965.88716695714</v>
      </c>
      <c r="X64" s="29">
        <f t="shared" si="36"/>
        <v>2450727.127936082</v>
      </c>
      <c r="Y64" s="35">
        <f t="shared" si="45"/>
        <v>26.172493575641056</v>
      </c>
      <c r="Z64" s="36">
        <f t="shared" si="46"/>
        <v>6.7156386504917265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10661</v>
      </c>
      <c r="E65" s="49">
        <f t="shared" si="37"/>
        <v>63</v>
      </c>
      <c r="F65" s="3">
        <f t="shared" si="38"/>
        <v>5.9093893630991464E-3</v>
      </c>
      <c r="G65" s="2">
        <v>0.5</v>
      </c>
      <c r="H65" s="3">
        <f t="shared" si="39"/>
        <v>2.9116790682626983E-2</v>
      </c>
      <c r="I65" s="3">
        <f t="shared" si="40"/>
        <v>0.97088320931737304</v>
      </c>
      <c r="J65" s="5">
        <f t="shared" si="47"/>
        <v>91449.617440485817</v>
      </c>
      <c r="K65" s="5">
        <f t="shared" si="41"/>
        <v>2662.7193690209397</v>
      </c>
      <c r="L65" s="5">
        <f t="shared" si="42"/>
        <v>450591.28877987678</v>
      </c>
      <c r="M65" s="5">
        <f t="shared" si="32"/>
        <v>2616844.9904691544</v>
      </c>
      <c r="N65" s="33">
        <f t="shared" si="43"/>
        <v>28.615155139081494</v>
      </c>
      <c r="O65" s="4"/>
      <c r="Q65" s="27" t="s">
        <v>56</v>
      </c>
      <c r="R65" s="29">
        <f t="shared" si="33"/>
        <v>91449.617440485817</v>
      </c>
      <c r="S65" s="29">
        <f t="shared" si="34"/>
        <v>450591.28877987678</v>
      </c>
      <c r="T65" s="35">
        <f t="shared" si="35"/>
        <v>28.615155139081494</v>
      </c>
      <c r="U65" s="42">
        <v>0.89970667843387275</v>
      </c>
      <c r="V65" s="43">
        <f t="shared" si="48"/>
        <v>0.10029332156612725</v>
      </c>
      <c r="W65" s="29">
        <f t="shared" si="44"/>
        <v>405399.99175938091</v>
      </c>
      <c r="X65" s="29">
        <f t="shared" si="36"/>
        <v>2022761.2407691251</v>
      </c>
      <c r="Y65" s="35">
        <f t="shared" si="45"/>
        <v>22.118859513934115</v>
      </c>
      <c r="Z65" s="36">
        <f t="shared" si="46"/>
        <v>6.4962956251473791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9363</v>
      </c>
      <c r="E66" s="49">
        <f t="shared" si="37"/>
        <v>80</v>
      </c>
      <c r="F66" s="3">
        <f t="shared" si="38"/>
        <v>8.5442699989319668E-3</v>
      </c>
      <c r="G66" s="2">
        <v>0.5</v>
      </c>
      <c r="H66" s="3">
        <f t="shared" si="39"/>
        <v>4.1827878280874205E-2</v>
      </c>
      <c r="I66" s="3">
        <f t="shared" si="40"/>
        <v>0.9581721217191258</v>
      </c>
      <c r="J66" s="5">
        <f t="shared" si="47"/>
        <v>88786.898071464879</v>
      </c>
      <c r="K66" s="5">
        <f t="shared" si="41"/>
        <v>3713.7675654696177</v>
      </c>
      <c r="L66" s="5">
        <f t="shared" si="42"/>
        <v>434650.07144365029</v>
      </c>
      <c r="M66" s="5">
        <f t="shared" si="32"/>
        <v>2166253.7016892778</v>
      </c>
      <c r="N66" s="33">
        <f t="shared" si="43"/>
        <v>24.398348728724059</v>
      </c>
      <c r="O66" s="4"/>
      <c r="Q66" s="27" t="s">
        <v>58</v>
      </c>
      <c r="R66" s="29">
        <f t="shared" si="33"/>
        <v>88786.898071464879</v>
      </c>
      <c r="S66" s="29">
        <f t="shared" si="34"/>
        <v>434650.07144365029</v>
      </c>
      <c r="T66" s="35">
        <f t="shared" si="35"/>
        <v>24.398348728724059</v>
      </c>
      <c r="U66" s="42">
        <v>0.86438699185239576</v>
      </c>
      <c r="V66" s="43">
        <f t="shared" si="48"/>
        <v>0.13561300814760424</v>
      </c>
      <c r="W66" s="29">
        <f t="shared" si="44"/>
        <v>375705.86776360578</v>
      </c>
      <c r="X66" s="29">
        <f t="shared" si="36"/>
        <v>1617361.2490097443</v>
      </c>
      <c r="Y66" s="35">
        <f t="shared" si="45"/>
        <v>18.216215276581963</v>
      </c>
      <c r="Z66" s="36">
        <f t="shared" si="46"/>
        <v>6.1821334521420965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7075</v>
      </c>
      <c r="E67" s="49">
        <f t="shared" si="37"/>
        <v>109</v>
      </c>
      <c r="F67" s="3">
        <f t="shared" si="38"/>
        <v>1.5406360424028268E-2</v>
      </c>
      <c r="G67" s="2">
        <v>0.5</v>
      </c>
      <c r="H67" s="3">
        <f t="shared" si="39"/>
        <v>7.4174889418169437E-2</v>
      </c>
      <c r="I67" s="3">
        <f t="shared" si="40"/>
        <v>0.92582511058183059</v>
      </c>
      <c r="J67" s="5">
        <f t="shared" si="47"/>
        <v>85073.130505995257</v>
      </c>
      <c r="K67" s="5">
        <f t="shared" si="41"/>
        <v>6310.2900477396952</v>
      </c>
      <c r="L67" s="5">
        <f t="shared" si="42"/>
        <v>409589.92741062708</v>
      </c>
      <c r="M67" s="5">
        <f t="shared" si="32"/>
        <v>1731603.6302456276</v>
      </c>
      <c r="N67" s="33">
        <f t="shared" si="43"/>
        <v>20.354295415561303</v>
      </c>
      <c r="O67" s="4"/>
      <c r="Q67" s="27" t="s">
        <v>60</v>
      </c>
      <c r="R67" s="29">
        <f t="shared" si="33"/>
        <v>85073.130505995257</v>
      </c>
      <c r="S67" s="29">
        <f t="shared" si="34"/>
        <v>409589.92741062708</v>
      </c>
      <c r="T67" s="35">
        <f t="shared" si="35"/>
        <v>20.354295415561303</v>
      </c>
      <c r="U67" s="42">
        <v>0.82345390469096191</v>
      </c>
      <c r="V67" s="43">
        <f t="shared" si="48"/>
        <v>0.17654609530903809</v>
      </c>
      <c r="W67" s="29">
        <f t="shared" si="44"/>
        <v>337278.42504836852</v>
      </c>
      <c r="X67" s="29">
        <f t="shared" si="36"/>
        <v>1241655.3812461386</v>
      </c>
      <c r="Y67" s="35">
        <f t="shared" si="45"/>
        <v>14.5951532976518</v>
      </c>
      <c r="Z67" s="36">
        <f t="shared" si="46"/>
        <v>5.7591421179095033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5256</v>
      </c>
      <c r="E68" s="49">
        <f t="shared" si="37"/>
        <v>108</v>
      </c>
      <c r="F68" s="3">
        <f t="shared" si="38"/>
        <v>2.0547945205479451E-2</v>
      </c>
      <c r="G68" s="2">
        <v>0.5</v>
      </c>
      <c r="H68" s="3">
        <f t="shared" si="39"/>
        <v>9.7719869706840379E-2</v>
      </c>
      <c r="I68" s="3">
        <f t="shared" si="40"/>
        <v>0.90228013029315957</v>
      </c>
      <c r="J68" s="5">
        <f t="shared" si="47"/>
        <v>78762.840458255567</v>
      </c>
      <c r="K68" s="5">
        <f t="shared" si="41"/>
        <v>7696.6945073213901</v>
      </c>
      <c r="L68" s="5">
        <f t="shared" si="42"/>
        <v>374572.46602297435</v>
      </c>
      <c r="M68" s="5">
        <f t="shared" si="32"/>
        <v>1322013.7028350006</v>
      </c>
      <c r="N68" s="33">
        <f t="shared" si="43"/>
        <v>16.784738782188409</v>
      </c>
      <c r="O68" s="4"/>
      <c r="Q68" s="27" t="s">
        <v>62</v>
      </c>
      <c r="R68" s="29">
        <f t="shared" si="33"/>
        <v>78762.840458255567</v>
      </c>
      <c r="S68" s="29">
        <f t="shared" si="34"/>
        <v>374572.46602297435</v>
      </c>
      <c r="T68" s="35">
        <f t="shared" si="35"/>
        <v>16.784738782188409</v>
      </c>
      <c r="U68" s="42">
        <v>0.7557222850963411</v>
      </c>
      <c r="V68" s="43">
        <f t="shared" si="48"/>
        <v>0.2442777149036589</v>
      </c>
      <c r="W68" s="29">
        <f t="shared" si="44"/>
        <v>283072.75995705376</v>
      </c>
      <c r="X68" s="29">
        <f t="shared" si="36"/>
        <v>904376.95619777008</v>
      </c>
      <c r="Y68" s="35">
        <f t="shared" si="45"/>
        <v>11.482279599566896</v>
      </c>
      <c r="Z68" s="36">
        <f t="shared" si="46"/>
        <v>5.3024591826215133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3608</v>
      </c>
      <c r="E69" s="49">
        <f t="shared" si="37"/>
        <v>119</v>
      </c>
      <c r="F69" s="3">
        <f t="shared" si="38"/>
        <v>3.2982261640798226E-2</v>
      </c>
      <c r="G69" s="2">
        <v>0.5</v>
      </c>
      <c r="H69" s="3">
        <f t="shared" si="39"/>
        <v>0.15234925105620278</v>
      </c>
      <c r="I69" s="3">
        <f t="shared" si="40"/>
        <v>0.84765074894379722</v>
      </c>
      <c r="J69" s="5">
        <f t="shared" si="47"/>
        <v>71066.145950934166</v>
      </c>
      <c r="K69" s="5">
        <f t="shared" si="41"/>
        <v>10826.874111075618</v>
      </c>
      <c r="L69" s="5">
        <f t="shared" si="42"/>
        <v>328263.54447698174</v>
      </c>
      <c r="M69" s="5">
        <f t="shared" si="32"/>
        <v>947441.23681202624</v>
      </c>
      <c r="N69" s="33">
        <f t="shared" si="43"/>
        <v>13.331822404808095</v>
      </c>
      <c r="O69" s="4"/>
      <c r="Q69" s="27" t="s">
        <v>64</v>
      </c>
      <c r="R69" s="29">
        <f t="shared" si="33"/>
        <v>71066.145950934166</v>
      </c>
      <c r="S69" s="29">
        <f t="shared" si="34"/>
        <v>328263.54447698174</v>
      </c>
      <c r="T69" s="35">
        <f t="shared" si="35"/>
        <v>13.331822404808095</v>
      </c>
      <c r="U69" s="42">
        <v>0.69850988448397933</v>
      </c>
      <c r="V69" s="43">
        <f t="shared" si="48"/>
        <v>0.30149011551602067</v>
      </c>
      <c r="W69" s="29">
        <f t="shared" si="44"/>
        <v>229295.33053291813</v>
      </c>
      <c r="X69" s="29">
        <f t="shared" si="36"/>
        <v>621304.19624071626</v>
      </c>
      <c r="Y69" s="35">
        <f t="shared" si="45"/>
        <v>8.7426184145356647</v>
      </c>
      <c r="Z69" s="36">
        <f t="shared" si="46"/>
        <v>4.5892039902724306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2244</v>
      </c>
      <c r="E70" s="49">
        <f t="shared" si="37"/>
        <v>138</v>
      </c>
      <c r="F70" s="3">
        <f t="shared" si="38"/>
        <v>6.1497326203208559E-2</v>
      </c>
      <c r="G70" s="2">
        <v>0.5</v>
      </c>
      <c r="H70" s="3">
        <f t="shared" si="39"/>
        <v>0.2665121668597914</v>
      </c>
      <c r="I70" s="3">
        <f t="shared" si="40"/>
        <v>0.7334878331402086</v>
      </c>
      <c r="J70" s="5">
        <f t="shared" si="47"/>
        <v>60239.271839858549</v>
      </c>
      <c r="K70" s="5">
        <f t="shared" si="41"/>
        <v>16054.498868096714</v>
      </c>
      <c r="L70" s="5">
        <f t="shared" si="42"/>
        <v>261060.11202905094</v>
      </c>
      <c r="M70" s="5">
        <f t="shared" si="32"/>
        <v>619177.6923350445</v>
      </c>
      <c r="N70" s="33">
        <f t="shared" si="43"/>
        <v>10.278638393589494</v>
      </c>
      <c r="O70" s="4"/>
      <c r="Q70" s="27" t="s">
        <v>66</v>
      </c>
      <c r="R70" s="29">
        <f t="shared" si="33"/>
        <v>60239.271839858549</v>
      </c>
      <c r="S70" s="29">
        <f t="shared" si="34"/>
        <v>261060.11202905094</v>
      </c>
      <c r="T70" s="35">
        <f t="shared" si="35"/>
        <v>10.278638393589494</v>
      </c>
      <c r="U70" s="42">
        <v>0.67065690345363116</v>
      </c>
      <c r="V70" s="43">
        <f t="shared" si="48"/>
        <v>0.32934309654636884</v>
      </c>
      <c r="W70" s="29">
        <f t="shared" si="44"/>
        <v>175081.76634866136</v>
      </c>
      <c r="X70" s="29">
        <f t="shared" si="36"/>
        <v>392008.86570779816</v>
      </c>
      <c r="Y70" s="35">
        <f t="shared" si="45"/>
        <v>6.507529950725889</v>
      </c>
      <c r="Z70" s="36">
        <f t="shared" si="46"/>
        <v>3.7711084428636052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1224</v>
      </c>
      <c r="E71" s="49">
        <f t="shared" si="49"/>
        <v>111</v>
      </c>
      <c r="F71" s="3">
        <f t="shared" si="38"/>
        <v>9.0686274509803919E-2</v>
      </c>
      <c r="G71" s="2">
        <v>0.5</v>
      </c>
      <c r="H71" s="3">
        <f t="shared" si="39"/>
        <v>0.3696303696303696</v>
      </c>
      <c r="I71" s="3">
        <f t="shared" si="40"/>
        <v>0.63036963036963045</v>
      </c>
      <c r="J71" s="5">
        <f t="shared" si="47"/>
        <v>44184.772971761835</v>
      </c>
      <c r="K71" s="5">
        <f t="shared" si="41"/>
        <v>16332.033965586292</v>
      </c>
      <c r="L71" s="5">
        <f t="shared" si="42"/>
        <v>180093.7799448435</v>
      </c>
      <c r="M71" s="5">
        <f>L71+M72</f>
        <v>358117.5803059935</v>
      </c>
      <c r="N71" s="33">
        <f t="shared" si="43"/>
        <v>8.1049998952096871</v>
      </c>
      <c r="O71" s="4"/>
      <c r="Q71" s="27" t="s">
        <v>68</v>
      </c>
      <c r="R71" s="29">
        <f t="shared" si="33"/>
        <v>44184.772971761835</v>
      </c>
      <c r="S71" s="29">
        <f t="shared" si="34"/>
        <v>180093.7799448435</v>
      </c>
      <c r="T71" s="35">
        <f t="shared" si="35"/>
        <v>8.1049998952096871</v>
      </c>
      <c r="U71" s="42">
        <v>0.63527807449444496</v>
      </c>
      <c r="V71" s="43">
        <f t="shared" si="48"/>
        <v>0.36472192550555504</v>
      </c>
      <c r="W71" s="29">
        <f t="shared" si="44"/>
        <v>114409.62975178646</v>
      </c>
      <c r="X71" s="29">
        <f>X72+W71</f>
        <v>216927.09935913683</v>
      </c>
      <c r="Y71" s="35">
        <f t="shared" si="45"/>
        <v>4.9095442789255328</v>
      </c>
      <c r="Z71" s="36">
        <f t="shared" si="46"/>
        <v>3.1954556162841543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914</v>
      </c>
      <c r="E72" s="50">
        <f t="shared" si="49"/>
        <v>143</v>
      </c>
      <c r="F72" s="17">
        <f t="shared" si="38"/>
        <v>0.15645514223194748</v>
      </c>
      <c r="G72" s="12"/>
      <c r="H72" s="17">
        <v>1</v>
      </c>
      <c r="I72" s="17">
        <f t="shared" si="40"/>
        <v>0</v>
      </c>
      <c r="J72" s="21">
        <f t="shared" si="47"/>
        <v>27852.739006175547</v>
      </c>
      <c r="K72" s="21">
        <f t="shared" si="41"/>
        <v>27852.739006175547</v>
      </c>
      <c r="L72" s="21">
        <f>K72/F72</f>
        <v>178023.80036115</v>
      </c>
      <c r="M72" s="21">
        <f>L72</f>
        <v>178023.80036115</v>
      </c>
      <c r="N72" s="34">
        <f t="shared" si="43"/>
        <v>6.3916083916083917</v>
      </c>
      <c r="O72" s="4"/>
      <c r="Q72" s="30" t="s">
        <v>69</v>
      </c>
      <c r="R72" s="31">
        <f t="shared" si="33"/>
        <v>27852.739006175547</v>
      </c>
      <c r="S72" s="31">
        <f t="shared" si="34"/>
        <v>178023.80036115</v>
      </c>
      <c r="T72" s="38">
        <f t="shared" si="35"/>
        <v>6.3916083916083917</v>
      </c>
      <c r="U72" s="44">
        <v>0.57586384179742911</v>
      </c>
      <c r="V72" s="45">
        <f t="shared" si="48"/>
        <v>0.42413615820257089</v>
      </c>
      <c r="W72" s="31">
        <f t="shared" si="44"/>
        <v>102517.46960735039</v>
      </c>
      <c r="X72" s="31">
        <f>W72</f>
        <v>102517.46960735039</v>
      </c>
      <c r="Y72" s="38">
        <f t="shared" si="45"/>
        <v>3.6806961636562954</v>
      </c>
      <c r="Z72" s="37">
        <f t="shared" si="46"/>
        <v>2.7109122279520963</v>
      </c>
    </row>
    <row r="73" spans="1:26" s="2" customFormat="1" ht="13.2" x14ac:dyDescent="0.25">
      <c r="B73" s="2" t="s">
        <v>70</v>
      </c>
      <c r="D73" s="25">
        <f>SUM(D54:D72)</f>
        <v>126378</v>
      </c>
      <c r="E73" s="25">
        <f>SUM(E54:E72)</f>
        <v>1041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71.587751800707764</v>
      </c>
      <c r="F78" s="55">
        <f>$Y$4</f>
        <v>65.203759699612164</v>
      </c>
      <c r="G78" s="55">
        <f>E78-F78</f>
        <v>6.3839921010956004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78.468812491660515</v>
      </c>
      <c r="F79" s="55">
        <f>$Y$29</f>
        <v>69.668166239929576</v>
      </c>
      <c r="G79" s="55">
        <f t="shared" ref="G79:G80" si="50">E79-F79</f>
        <v>8.8006462517309387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74.923740385284006</v>
      </c>
      <c r="F80" s="55">
        <f>$Y$54</f>
        <v>66.749094440143637</v>
      </c>
      <c r="G80" s="55">
        <f t="shared" si="50"/>
        <v>8.1746459451403695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94D45-10C2-AA4D-A793-404E7BAAFDD1}">
  <dimension ref="A1:Z80"/>
  <sheetViews>
    <sheetView topLeftCell="A49" workbookViewId="0">
      <selection activeCell="D54" sqref="D54:E72"/>
    </sheetView>
  </sheetViews>
  <sheetFormatPr defaultColWidth="11.19921875" defaultRowHeight="13.8" x14ac:dyDescent="0.25"/>
  <sheetData>
    <row r="1" spans="1:26" ht="18" thickBot="1" x14ac:dyDescent="0.3">
      <c r="A1" s="61"/>
      <c r="B1" s="132" t="s">
        <v>87</v>
      </c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61"/>
      <c r="P1" s="61"/>
      <c r="Q1" s="121" t="s">
        <v>90</v>
      </c>
      <c r="R1" s="122"/>
      <c r="S1" s="122"/>
      <c r="T1" s="122"/>
      <c r="U1" s="122"/>
      <c r="V1" s="122"/>
      <c r="W1" s="122"/>
      <c r="X1" s="122"/>
      <c r="Y1" s="122"/>
      <c r="Z1" s="123"/>
    </row>
    <row r="2" spans="1:26" ht="61.95" customHeight="1" x14ac:dyDescent="0.25">
      <c r="A2" s="62"/>
      <c r="B2" s="112" t="s">
        <v>0</v>
      </c>
      <c r="C2" s="46" t="s">
        <v>1</v>
      </c>
      <c r="D2" s="63" t="s">
        <v>93</v>
      </c>
      <c r="E2" s="63" t="s">
        <v>94</v>
      </c>
      <c r="F2" s="63" t="s">
        <v>95</v>
      </c>
      <c r="G2" s="64" t="s">
        <v>5</v>
      </c>
      <c r="H2" s="63" t="s">
        <v>96</v>
      </c>
      <c r="I2" s="63" t="s">
        <v>97</v>
      </c>
      <c r="J2" s="64" t="s">
        <v>98</v>
      </c>
      <c r="K2" s="63" t="s">
        <v>99</v>
      </c>
      <c r="L2" s="63" t="s">
        <v>100</v>
      </c>
      <c r="M2" s="64" t="s">
        <v>101</v>
      </c>
      <c r="N2" s="65" t="s">
        <v>102</v>
      </c>
      <c r="O2" s="66"/>
      <c r="P2" s="66"/>
      <c r="Q2" s="26" t="s">
        <v>13</v>
      </c>
      <c r="R2" s="133" t="s">
        <v>14</v>
      </c>
      <c r="S2" s="133"/>
      <c r="T2" s="133"/>
      <c r="U2" s="126" t="s">
        <v>15</v>
      </c>
      <c r="V2" s="126" t="s">
        <v>16</v>
      </c>
      <c r="W2" s="134" t="s">
        <v>17</v>
      </c>
      <c r="X2" s="134" t="s">
        <v>18</v>
      </c>
      <c r="Y2" s="135" t="s">
        <v>19</v>
      </c>
      <c r="Z2" s="136" t="s">
        <v>20</v>
      </c>
    </row>
    <row r="3" spans="1:26" ht="16.2" thickBot="1" x14ac:dyDescent="0.35">
      <c r="A3" s="67"/>
      <c r="B3" s="124"/>
      <c r="C3" s="68"/>
      <c r="D3" s="69" t="s">
        <v>21</v>
      </c>
      <c r="E3" s="69" t="s">
        <v>22</v>
      </c>
      <c r="F3" s="69" t="s">
        <v>103</v>
      </c>
      <c r="G3" s="69"/>
      <c r="H3" s="69" t="s">
        <v>104</v>
      </c>
      <c r="I3" s="69" t="s">
        <v>105</v>
      </c>
      <c r="J3" s="69" t="s">
        <v>106</v>
      </c>
      <c r="K3" s="69" t="s">
        <v>107</v>
      </c>
      <c r="L3" s="69" t="s">
        <v>108</v>
      </c>
      <c r="M3" s="69" t="s">
        <v>109</v>
      </c>
      <c r="N3" s="70" t="s">
        <v>110</v>
      </c>
      <c r="O3" s="67"/>
      <c r="P3" s="67"/>
      <c r="Q3" s="27" t="s">
        <v>31</v>
      </c>
      <c r="R3" s="71" t="s">
        <v>32</v>
      </c>
      <c r="S3" s="72" t="s">
        <v>111</v>
      </c>
      <c r="T3" s="71" t="s">
        <v>34</v>
      </c>
      <c r="U3" s="126"/>
      <c r="V3" s="126"/>
      <c r="W3" s="134"/>
      <c r="X3" s="134"/>
      <c r="Y3" s="135"/>
      <c r="Z3" s="136"/>
    </row>
    <row r="4" spans="1:26" x14ac:dyDescent="0.25">
      <c r="A4" s="61">
        <v>1</v>
      </c>
      <c r="B4" s="1">
        <v>0</v>
      </c>
      <c r="C4" s="1">
        <v>1</v>
      </c>
      <c r="D4" s="73">
        <v>462</v>
      </c>
      <c r="E4" s="51">
        <v>0</v>
      </c>
      <c r="F4" s="74">
        <v>2.1900000000000001E-3</v>
      </c>
      <c r="G4" s="61">
        <v>0.3</v>
      </c>
      <c r="H4" s="74">
        <v>2.1800000000000001E-3</v>
      </c>
      <c r="I4" s="74">
        <v>0.99782000000000004</v>
      </c>
      <c r="J4" s="75">
        <v>100000</v>
      </c>
      <c r="K4" s="76">
        <v>218</v>
      </c>
      <c r="L4" s="76">
        <v>99847</v>
      </c>
      <c r="M4" s="76">
        <v>7158775</v>
      </c>
      <c r="N4" s="77">
        <v>71.599999999999994</v>
      </c>
      <c r="O4" s="78"/>
      <c r="P4" s="61"/>
      <c r="Q4" s="39">
        <v>0</v>
      </c>
      <c r="R4" s="79">
        <v>100000</v>
      </c>
      <c r="S4" s="79">
        <v>99847</v>
      </c>
      <c r="T4" s="80">
        <v>71.599999999999994</v>
      </c>
      <c r="U4" s="81">
        <v>0.96699999999999997</v>
      </c>
      <c r="V4" s="82">
        <v>3.3000000000000002E-2</v>
      </c>
      <c r="W4" s="79">
        <v>96532</v>
      </c>
      <c r="X4" s="79">
        <v>6520376</v>
      </c>
      <c r="Y4" s="83">
        <v>65.2</v>
      </c>
      <c r="Z4" s="84">
        <v>6.4</v>
      </c>
    </row>
    <row r="5" spans="1:26" x14ac:dyDescent="0.25">
      <c r="A5" s="61">
        <v>2</v>
      </c>
      <c r="B5" s="1">
        <v>45748</v>
      </c>
      <c r="C5" s="1">
        <v>4</v>
      </c>
      <c r="D5" s="73">
        <v>2206</v>
      </c>
      <c r="E5" s="51">
        <v>2</v>
      </c>
      <c r="F5" s="74">
        <v>0</v>
      </c>
      <c r="G5" s="61">
        <v>0.4</v>
      </c>
      <c r="H5" s="74">
        <v>0</v>
      </c>
      <c r="I5" s="74">
        <v>1</v>
      </c>
      <c r="J5" s="76">
        <v>99782</v>
      </c>
      <c r="K5" s="76">
        <v>0</v>
      </c>
      <c r="L5" s="76">
        <v>399126</v>
      </c>
      <c r="M5" s="76">
        <v>7058928</v>
      </c>
      <c r="N5" s="85">
        <v>70.7</v>
      </c>
      <c r="O5" s="78"/>
      <c r="P5" s="61"/>
      <c r="Q5" s="27" t="s">
        <v>36</v>
      </c>
      <c r="R5" s="79">
        <v>99782</v>
      </c>
      <c r="S5" s="79">
        <v>399126</v>
      </c>
      <c r="T5" s="80">
        <v>70.7</v>
      </c>
      <c r="U5" s="81">
        <v>0.96699999999999997</v>
      </c>
      <c r="V5" s="82">
        <v>3.3000000000000002E-2</v>
      </c>
      <c r="W5" s="79">
        <v>385876</v>
      </c>
      <c r="X5" s="79">
        <v>6423844</v>
      </c>
      <c r="Y5" s="80">
        <v>64.400000000000006</v>
      </c>
      <c r="Z5" s="84">
        <v>6.4</v>
      </c>
    </row>
    <row r="6" spans="1:26" x14ac:dyDescent="0.25">
      <c r="A6" s="61">
        <v>3</v>
      </c>
      <c r="B6" s="1">
        <v>45905</v>
      </c>
      <c r="C6" s="1">
        <v>5</v>
      </c>
      <c r="D6" s="73">
        <v>3648</v>
      </c>
      <c r="E6" s="51">
        <v>1</v>
      </c>
      <c r="F6" s="74">
        <v>0</v>
      </c>
      <c r="G6" s="61">
        <v>0.5</v>
      </c>
      <c r="H6" s="74">
        <v>0</v>
      </c>
      <c r="I6" s="74">
        <v>1</v>
      </c>
      <c r="J6" s="76">
        <v>99782</v>
      </c>
      <c r="K6" s="76">
        <v>0</v>
      </c>
      <c r="L6" s="76">
        <v>498908</v>
      </c>
      <c r="M6" s="76">
        <v>6659802</v>
      </c>
      <c r="N6" s="85">
        <v>66.7</v>
      </c>
      <c r="O6" s="78"/>
      <c r="P6" s="61"/>
      <c r="Q6" s="27" t="s">
        <v>38</v>
      </c>
      <c r="R6" s="79">
        <v>99782</v>
      </c>
      <c r="S6" s="79">
        <v>498908</v>
      </c>
      <c r="T6" s="80">
        <v>66.7</v>
      </c>
      <c r="U6" s="81">
        <v>0.96699999999999997</v>
      </c>
      <c r="V6" s="82">
        <v>3.3000000000000002E-2</v>
      </c>
      <c r="W6" s="79">
        <v>482345</v>
      </c>
      <c r="X6" s="79">
        <v>6037968</v>
      </c>
      <c r="Y6" s="80">
        <v>60.5</v>
      </c>
      <c r="Z6" s="84">
        <v>6.2</v>
      </c>
    </row>
    <row r="7" spans="1:26" x14ac:dyDescent="0.25">
      <c r="A7" s="61">
        <v>4</v>
      </c>
      <c r="B7" s="1">
        <v>41913</v>
      </c>
      <c r="C7" s="1">
        <v>5</v>
      </c>
      <c r="D7" s="73">
        <v>4264</v>
      </c>
      <c r="E7" s="51">
        <v>4</v>
      </c>
      <c r="F7" s="74">
        <v>2.3000000000000001E-4</v>
      </c>
      <c r="G7" s="61">
        <v>0.5</v>
      </c>
      <c r="H7" s="74">
        <v>1.17E-3</v>
      </c>
      <c r="I7" s="74">
        <v>0.99883</v>
      </c>
      <c r="J7" s="76">
        <v>99782</v>
      </c>
      <c r="K7" s="76">
        <v>117</v>
      </c>
      <c r="L7" s="76">
        <v>498615</v>
      </c>
      <c r="M7" s="76">
        <v>6160894</v>
      </c>
      <c r="N7" s="85">
        <v>61.7</v>
      </c>
      <c r="O7" s="78"/>
      <c r="P7" s="61"/>
      <c r="Q7" s="27" t="s">
        <v>40</v>
      </c>
      <c r="R7" s="79">
        <v>99782</v>
      </c>
      <c r="S7" s="79">
        <v>498615</v>
      </c>
      <c r="T7" s="80">
        <v>61.7</v>
      </c>
      <c r="U7" s="81">
        <v>0.96699999999999997</v>
      </c>
      <c r="V7" s="82">
        <v>3.3000000000000002E-2</v>
      </c>
      <c r="W7" s="79">
        <v>482062</v>
      </c>
      <c r="X7" s="79">
        <v>5555623</v>
      </c>
      <c r="Y7" s="80">
        <v>55.7</v>
      </c>
      <c r="Z7" s="84">
        <v>6.1</v>
      </c>
    </row>
    <row r="8" spans="1:26" x14ac:dyDescent="0.25">
      <c r="A8" s="61">
        <v>5</v>
      </c>
      <c r="B8" s="1" t="s">
        <v>41</v>
      </c>
      <c r="C8" s="1">
        <v>5</v>
      </c>
      <c r="D8" s="73">
        <v>4384</v>
      </c>
      <c r="E8" s="51">
        <v>4</v>
      </c>
      <c r="F8" s="74">
        <v>1.82E-3</v>
      </c>
      <c r="G8" s="61">
        <v>0.5</v>
      </c>
      <c r="H8" s="74">
        <v>9.0799999999999995E-3</v>
      </c>
      <c r="I8" s="74">
        <v>0.99092000000000002</v>
      </c>
      <c r="J8" s="76">
        <v>99665</v>
      </c>
      <c r="K8" s="76">
        <v>905</v>
      </c>
      <c r="L8" s="76">
        <v>496061</v>
      </c>
      <c r="M8" s="76">
        <v>5662279</v>
      </c>
      <c r="N8" s="85">
        <v>56.8</v>
      </c>
      <c r="O8" s="78"/>
      <c r="P8" s="61"/>
      <c r="Q8" s="27" t="s">
        <v>42</v>
      </c>
      <c r="R8" s="79">
        <v>99665</v>
      </c>
      <c r="S8" s="79">
        <v>496061</v>
      </c>
      <c r="T8" s="80">
        <v>56.8</v>
      </c>
      <c r="U8" s="81">
        <v>0.96699999999999997</v>
      </c>
      <c r="V8" s="82">
        <v>3.3000000000000002E-2</v>
      </c>
      <c r="W8" s="79">
        <v>479593</v>
      </c>
      <c r="X8" s="79">
        <v>5073561</v>
      </c>
      <c r="Y8" s="80">
        <v>50.9</v>
      </c>
      <c r="Z8" s="84">
        <v>5.9</v>
      </c>
    </row>
    <row r="9" spans="1:26" x14ac:dyDescent="0.25">
      <c r="A9" s="61">
        <v>6</v>
      </c>
      <c r="B9" s="1" t="s">
        <v>43</v>
      </c>
      <c r="C9" s="1">
        <v>5</v>
      </c>
      <c r="D9" s="73">
        <v>4169</v>
      </c>
      <c r="E9" s="51">
        <v>4</v>
      </c>
      <c r="F9" s="74">
        <v>2.15E-3</v>
      </c>
      <c r="G9" s="61">
        <v>0.5</v>
      </c>
      <c r="H9" s="74">
        <v>1.069E-2</v>
      </c>
      <c r="I9" s="74">
        <v>0.98931000000000002</v>
      </c>
      <c r="J9" s="76">
        <v>98760</v>
      </c>
      <c r="K9" s="76">
        <v>1055</v>
      </c>
      <c r="L9" s="76">
        <v>491161</v>
      </c>
      <c r="M9" s="76">
        <v>5166218</v>
      </c>
      <c r="N9" s="85">
        <v>52.3</v>
      </c>
      <c r="O9" s="78"/>
      <c r="P9" s="61"/>
      <c r="Q9" s="27" t="s">
        <v>44</v>
      </c>
      <c r="R9" s="79">
        <v>98760</v>
      </c>
      <c r="S9" s="79">
        <v>491161</v>
      </c>
      <c r="T9" s="80">
        <v>52.3</v>
      </c>
      <c r="U9" s="81">
        <v>0.95599999999999996</v>
      </c>
      <c r="V9" s="82">
        <v>4.3999999999999997E-2</v>
      </c>
      <c r="W9" s="79">
        <v>469351</v>
      </c>
      <c r="X9" s="79">
        <v>4593968</v>
      </c>
      <c r="Y9" s="80">
        <v>46.5</v>
      </c>
      <c r="Z9" s="84">
        <v>5.8</v>
      </c>
    </row>
    <row r="10" spans="1:26" x14ac:dyDescent="0.25">
      <c r="A10" s="61">
        <v>7</v>
      </c>
      <c r="B10" s="1" t="s">
        <v>45</v>
      </c>
      <c r="C10" s="1">
        <v>5</v>
      </c>
      <c r="D10" s="73">
        <v>4689</v>
      </c>
      <c r="E10" s="51">
        <v>10</v>
      </c>
      <c r="F10" s="74">
        <v>2.3400000000000001E-3</v>
      </c>
      <c r="G10" s="61">
        <v>0.5</v>
      </c>
      <c r="H10" s="74">
        <v>1.163E-2</v>
      </c>
      <c r="I10" s="74">
        <v>0.98836999999999997</v>
      </c>
      <c r="J10" s="76">
        <v>97705</v>
      </c>
      <c r="K10" s="76">
        <v>1136</v>
      </c>
      <c r="L10" s="76">
        <v>485682</v>
      </c>
      <c r="M10" s="76">
        <v>4675057</v>
      </c>
      <c r="N10" s="85">
        <v>47.8</v>
      </c>
      <c r="O10" s="78"/>
      <c r="P10" s="61"/>
      <c r="Q10" s="27" t="s">
        <v>46</v>
      </c>
      <c r="R10" s="79">
        <v>97705</v>
      </c>
      <c r="S10" s="79">
        <v>485682</v>
      </c>
      <c r="T10" s="80">
        <v>47.8</v>
      </c>
      <c r="U10" s="81">
        <v>0.96399999999999997</v>
      </c>
      <c r="V10" s="82">
        <v>3.5999999999999997E-2</v>
      </c>
      <c r="W10" s="79">
        <v>468018</v>
      </c>
      <c r="X10" s="79">
        <v>4124617</v>
      </c>
      <c r="Y10" s="80">
        <v>42.2</v>
      </c>
      <c r="Z10" s="84">
        <v>5.6</v>
      </c>
    </row>
    <row r="11" spans="1:26" x14ac:dyDescent="0.25">
      <c r="A11" s="61">
        <v>8</v>
      </c>
      <c r="B11" s="1" t="s">
        <v>47</v>
      </c>
      <c r="C11" s="1">
        <v>5</v>
      </c>
      <c r="D11" s="73">
        <v>4805</v>
      </c>
      <c r="E11" s="51">
        <v>12</v>
      </c>
      <c r="F11" s="74">
        <v>2.0699999999999998E-3</v>
      </c>
      <c r="G11" s="61">
        <v>0.5</v>
      </c>
      <c r="H11" s="74">
        <v>1.0319999999999999E-2</v>
      </c>
      <c r="I11" s="74">
        <v>0.98968</v>
      </c>
      <c r="J11" s="76">
        <v>96568</v>
      </c>
      <c r="K11" s="76">
        <v>996</v>
      </c>
      <c r="L11" s="76">
        <v>480350</v>
      </c>
      <c r="M11" s="76">
        <v>4189375</v>
      </c>
      <c r="N11" s="85">
        <v>43.4</v>
      </c>
      <c r="O11" s="78"/>
      <c r="P11" s="61"/>
      <c r="Q11" s="27" t="s">
        <v>48</v>
      </c>
      <c r="R11" s="79">
        <v>96568</v>
      </c>
      <c r="S11" s="79">
        <v>480350</v>
      </c>
      <c r="T11" s="80">
        <v>43.4</v>
      </c>
      <c r="U11" s="81">
        <v>0.96</v>
      </c>
      <c r="V11" s="82">
        <v>0.04</v>
      </c>
      <c r="W11" s="79">
        <v>461162</v>
      </c>
      <c r="X11" s="79">
        <v>3656599</v>
      </c>
      <c r="Y11" s="80">
        <v>37.9</v>
      </c>
      <c r="Z11" s="84">
        <v>5.5</v>
      </c>
    </row>
    <row r="12" spans="1:26" x14ac:dyDescent="0.25">
      <c r="A12" s="61">
        <v>9</v>
      </c>
      <c r="B12" s="1" t="s">
        <v>49</v>
      </c>
      <c r="C12" s="1">
        <v>5</v>
      </c>
      <c r="D12" s="73">
        <v>4396</v>
      </c>
      <c r="E12" s="51">
        <v>20</v>
      </c>
      <c r="F12" s="74">
        <v>4.5300000000000002E-3</v>
      </c>
      <c r="G12" s="61">
        <v>0.5</v>
      </c>
      <c r="H12" s="74">
        <v>2.24E-2</v>
      </c>
      <c r="I12" s="74">
        <v>0.97760000000000002</v>
      </c>
      <c r="J12" s="76">
        <v>95572</v>
      </c>
      <c r="K12" s="76">
        <v>2140</v>
      </c>
      <c r="L12" s="76">
        <v>472509</v>
      </c>
      <c r="M12" s="76">
        <v>3709024</v>
      </c>
      <c r="N12" s="85">
        <v>38.799999999999997</v>
      </c>
      <c r="O12" s="78"/>
      <c r="P12" s="61"/>
      <c r="Q12" s="27" t="s">
        <v>50</v>
      </c>
      <c r="R12" s="79">
        <v>95572</v>
      </c>
      <c r="S12" s="79">
        <v>472509</v>
      </c>
      <c r="T12" s="80">
        <v>38.799999999999997</v>
      </c>
      <c r="U12" s="81">
        <v>0.94099999999999995</v>
      </c>
      <c r="V12" s="82">
        <v>5.8999999999999997E-2</v>
      </c>
      <c r="W12" s="79">
        <v>444762</v>
      </c>
      <c r="X12" s="79">
        <v>3195436</v>
      </c>
      <c r="Y12" s="80">
        <v>33.4</v>
      </c>
      <c r="Z12" s="84">
        <v>5.4</v>
      </c>
    </row>
    <row r="13" spans="1:26" x14ac:dyDescent="0.25">
      <c r="A13" s="61">
        <v>10</v>
      </c>
      <c r="B13" s="1" t="s">
        <v>51</v>
      </c>
      <c r="C13" s="1">
        <v>5</v>
      </c>
      <c r="D13" s="73">
        <v>5110</v>
      </c>
      <c r="E13" s="51">
        <v>29</v>
      </c>
      <c r="F13" s="74">
        <v>6.0400000000000002E-3</v>
      </c>
      <c r="G13" s="61">
        <v>0.5</v>
      </c>
      <c r="H13" s="74">
        <v>2.9739999999999999E-2</v>
      </c>
      <c r="I13" s="74">
        <v>0.97026000000000001</v>
      </c>
      <c r="J13" s="76">
        <v>93432</v>
      </c>
      <c r="K13" s="76">
        <v>2778</v>
      </c>
      <c r="L13" s="76">
        <v>460212</v>
      </c>
      <c r="M13" s="76">
        <v>3236516</v>
      </c>
      <c r="N13" s="85">
        <v>34.6</v>
      </c>
      <c r="O13" s="78"/>
      <c r="P13" s="61"/>
      <c r="Q13" s="27" t="s">
        <v>52</v>
      </c>
      <c r="R13" s="79">
        <v>93432</v>
      </c>
      <c r="S13" s="79">
        <v>460212</v>
      </c>
      <c r="T13" s="80">
        <v>34.6</v>
      </c>
      <c r="U13" s="81">
        <v>0.95399999999999996</v>
      </c>
      <c r="V13" s="82">
        <v>4.5999999999999999E-2</v>
      </c>
      <c r="W13" s="79">
        <v>438980</v>
      </c>
      <c r="X13" s="79">
        <v>2750675</v>
      </c>
      <c r="Y13" s="80">
        <v>29.4</v>
      </c>
      <c r="Z13" s="84">
        <v>5.2</v>
      </c>
    </row>
    <row r="14" spans="1:26" x14ac:dyDescent="0.25">
      <c r="A14" s="61">
        <v>11</v>
      </c>
      <c r="B14" s="1" t="s">
        <v>53</v>
      </c>
      <c r="C14" s="1">
        <v>5</v>
      </c>
      <c r="D14" s="73">
        <v>5327</v>
      </c>
      <c r="E14" s="51">
        <v>41</v>
      </c>
      <c r="F14" s="74">
        <v>7.6600000000000001E-3</v>
      </c>
      <c r="G14" s="61">
        <v>0.5</v>
      </c>
      <c r="H14" s="74">
        <v>3.7569999999999999E-2</v>
      </c>
      <c r="I14" s="74">
        <v>0.96243000000000001</v>
      </c>
      <c r="J14" s="76">
        <v>90653</v>
      </c>
      <c r="K14" s="76">
        <v>3406</v>
      </c>
      <c r="L14" s="76">
        <v>444751</v>
      </c>
      <c r="M14" s="76">
        <v>2776304</v>
      </c>
      <c r="N14" s="85">
        <v>30.6</v>
      </c>
      <c r="O14" s="78"/>
      <c r="P14" s="61"/>
      <c r="Q14" s="27" t="s">
        <v>54</v>
      </c>
      <c r="R14" s="79">
        <v>90653</v>
      </c>
      <c r="S14" s="79">
        <v>444751</v>
      </c>
      <c r="T14" s="80">
        <v>30.6</v>
      </c>
      <c r="U14" s="81">
        <v>0.94199999999999995</v>
      </c>
      <c r="V14" s="82">
        <v>5.8000000000000003E-2</v>
      </c>
      <c r="W14" s="79">
        <v>419001</v>
      </c>
      <c r="X14" s="79">
        <v>2311695</v>
      </c>
      <c r="Y14" s="80">
        <v>25.5</v>
      </c>
      <c r="Z14" s="84">
        <v>5.0999999999999996</v>
      </c>
    </row>
    <row r="15" spans="1:26" x14ac:dyDescent="0.25">
      <c r="A15" s="61">
        <v>12</v>
      </c>
      <c r="B15" s="1" t="s">
        <v>55</v>
      </c>
      <c r="C15" s="1">
        <v>5</v>
      </c>
      <c r="D15" s="73">
        <v>5164</v>
      </c>
      <c r="E15" s="51">
        <v>31</v>
      </c>
      <c r="F15" s="74">
        <v>8.0800000000000004E-3</v>
      </c>
      <c r="G15" s="61">
        <v>0.5</v>
      </c>
      <c r="H15" s="74">
        <v>3.9620000000000002E-2</v>
      </c>
      <c r="I15" s="74">
        <v>0.96038000000000001</v>
      </c>
      <c r="J15" s="76">
        <v>87247</v>
      </c>
      <c r="K15" s="76">
        <v>3456</v>
      </c>
      <c r="L15" s="76">
        <v>427596</v>
      </c>
      <c r="M15" s="76">
        <v>2331552</v>
      </c>
      <c r="N15" s="85">
        <v>26.7</v>
      </c>
      <c r="O15" s="78"/>
      <c r="P15" s="61"/>
      <c r="Q15" s="27" t="s">
        <v>56</v>
      </c>
      <c r="R15" s="79">
        <v>87247</v>
      </c>
      <c r="S15" s="79">
        <v>427596</v>
      </c>
      <c r="T15" s="80">
        <v>26.7</v>
      </c>
      <c r="U15" s="81">
        <v>0.91600000000000004</v>
      </c>
      <c r="V15" s="82">
        <v>8.4000000000000005E-2</v>
      </c>
      <c r="W15" s="79">
        <v>391873</v>
      </c>
      <c r="X15" s="79">
        <v>1892694</v>
      </c>
      <c r="Y15" s="80">
        <v>21.7</v>
      </c>
      <c r="Z15" s="84">
        <v>5</v>
      </c>
    </row>
    <row r="16" spans="1:26" x14ac:dyDescent="0.25">
      <c r="A16" s="61">
        <v>13</v>
      </c>
      <c r="B16" s="1" t="s">
        <v>57</v>
      </c>
      <c r="C16" s="1">
        <v>5</v>
      </c>
      <c r="D16" s="73">
        <v>4591</v>
      </c>
      <c r="E16" s="51">
        <v>58</v>
      </c>
      <c r="F16" s="74">
        <v>1.061E-2</v>
      </c>
      <c r="G16" s="61">
        <v>0.5</v>
      </c>
      <c r="H16" s="74">
        <v>5.1670000000000001E-2</v>
      </c>
      <c r="I16" s="74">
        <v>0.94833000000000001</v>
      </c>
      <c r="J16" s="76">
        <v>83791</v>
      </c>
      <c r="K16" s="76">
        <v>4330</v>
      </c>
      <c r="L16" s="76">
        <v>408131</v>
      </c>
      <c r="M16" s="76">
        <v>1903956</v>
      </c>
      <c r="N16" s="85">
        <v>22.7</v>
      </c>
      <c r="O16" s="78"/>
      <c r="P16" s="61"/>
      <c r="Q16" s="27" t="s">
        <v>58</v>
      </c>
      <c r="R16" s="79">
        <v>83791</v>
      </c>
      <c r="S16" s="79">
        <v>408131</v>
      </c>
      <c r="T16" s="80">
        <v>22.7</v>
      </c>
      <c r="U16" s="81">
        <v>0.88600000000000001</v>
      </c>
      <c r="V16" s="82">
        <v>0.114</v>
      </c>
      <c r="W16" s="79">
        <v>361580</v>
      </c>
      <c r="X16" s="79">
        <v>1500821</v>
      </c>
      <c r="Y16" s="80">
        <v>17.899999999999999</v>
      </c>
      <c r="Z16" s="84">
        <v>4.8</v>
      </c>
    </row>
    <row r="17" spans="1:26" x14ac:dyDescent="0.25">
      <c r="A17" s="61">
        <v>14</v>
      </c>
      <c r="B17" s="1" t="s">
        <v>59</v>
      </c>
      <c r="C17" s="1">
        <v>5</v>
      </c>
      <c r="D17" s="73">
        <v>3369</v>
      </c>
      <c r="E17" s="51">
        <v>44</v>
      </c>
      <c r="F17" s="74">
        <v>1.9990000000000001E-2</v>
      </c>
      <c r="G17" s="61">
        <v>0.5</v>
      </c>
      <c r="H17" s="74">
        <v>9.5210000000000003E-2</v>
      </c>
      <c r="I17" s="74">
        <v>0.90478999999999998</v>
      </c>
      <c r="J17" s="76">
        <v>79461</v>
      </c>
      <c r="K17" s="76">
        <v>7566</v>
      </c>
      <c r="L17" s="76">
        <v>378393</v>
      </c>
      <c r="M17" s="76">
        <v>1495825</v>
      </c>
      <c r="N17" s="85">
        <v>18.8</v>
      </c>
      <c r="O17" s="78"/>
      <c r="P17" s="61"/>
      <c r="Q17" s="27" t="s">
        <v>60</v>
      </c>
      <c r="R17" s="79">
        <v>79461</v>
      </c>
      <c r="S17" s="79">
        <v>378393</v>
      </c>
      <c r="T17" s="80">
        <v>18.8</v>
      </c>
      <c r="U17" s="81">
        <v>0.85599999999999998</v>
      </c>
      <c r="V17" s="82">
        <v>0.14399999999999999</v>
      </c>
      <c r="W17" s="79">
        <v>324025</v>
      </c>
      <c r="X17" s="79">
        <v>1139241</v>
      </c>
      <c r="Y17" s="80">
        <v>14.3</v>
      </c>
      <c r="Z17" s="84">
        <v>4.5</v>
      </c>
    </row>
    <row r="18" spans="1:26" x14ac:dyDescent="0.25">
      <c r="A18" s="61">
        <v>15</v>
      </c>
      <c r="B18" s="1" t="s">
        <v>61</v>
      </c>
      <c r="C18" s="1">
        <v>5</v>
      </c>
      <c r="D18" s="73">
        <v>2469</v>
      </c>
      <c r="E18" s="51">
        <v>60</v>
      </c>
      <c r="F18" s="74">
        <v>2.75E-2</v>
      </c>
      <c r="G18" s="61">
        <v>0.5</v>
      </c>
      <c r="H18" s="74">
        <v>0.12866</v>
      </c>
      <c r="I18" s="74">
        <v>0.87134</v>
      </c>
      <c r="J18" s="76">
        <v>71896</v>
      </c>
      <c r="K18" s="76">
        <v>9250</v>
      </c>
      <c r="L18" s="76">
        <v>336354</v>
      </c>
      <c r="M18" s="76">
        <v>1117432</v>
      </c>
      <c r="N18" s="85">
        <v>15.5</v>
      </c>
      <c r="O18" s="78"/>
      <c r="P18" s="61"/>
      <c r="Q18" s="27" t="s">
        <v>62</v>
      </c>
      <c r="R18" s="79">
        <v>71896</v>
      </c>
      <c r="S18" s="79">
        <v>336354</v>
      </c>
      <c r="T18" s="80">
        <v>15.5</v>
      </c>
      <c r="U18" s="81">
        <v>0.77600000000000002</v>
      </c>
      <c r="V18" s="82">
        <v>0.224</v>
      </c>
      <c r="W18" s="79">
        <v>261057</v>
      </c>
      <c r="X18" s="79">
        <v>815216</v>
      </c>
      <c r="Y18" s="80">
        <v>11.3</v>
      </c>
      <c r="Z18" s="84">
        <v>4.2</v>
      </c>
    </row>
    <row r="19" spans="1:26" x14ac:dyDescent="0.25">
      <c r="A19" s="61">
        <v>16</v>
      </c>
      <c r="B19" s="1" t="s">
        <v>63</v>
      </c>
      <c r="C19" s="1">
        <v>5</v>
      </c>
      <c r="D19" s="73">
        <v>1612</v>
      </c>
      <c r="E19" s="51">
        <v>73</v>
      </c>
      <c r="F19" s="74">
        <v>4.07E-2</v>
      </c>
      <c r="G19" s="61">
        <v>0.5</v>
      </c>
      <c r="H19" s="74">
        <v>0.18473000000000001</v>
      </c>
      <c r="I19" s="74">
        <v>0.81527000000000005</v>
      </c>
      <c r="J19" s="76">
        <v>62646</v>
      </c>
      <c r="K19" s="76">
        <v>11572</v>
      </c>
      <c r="L19" s="76">
        <v>284298</v>
      </c>
      <c r="M19" s="76">
        <v>781078</v>
      </c>
      <c r="N19" s="85">
        <v>12.5</v>
      </c>
      <c r="O19" s="78"/>
      <c r="P19" s="61"/>
      <c r="Q19" s="27" t="s">
        <v>64</v>
      </c>
      <c r="R19" s="79">
        <v>62646</v>
      </c>
      <c r="S19" s="79">
        <v>284298</v>
      </c>
      <c r="T19" s="80">
        <v>12.5</v>
      </c>
      <c r="U19" s="81">
        <v>0.73699999999999999</v>
      </c>
      <c r="V19" s="82">
        <v>0.26300000000000001</v>
      </c>
      <c r="W19" s="79">
        <v>209574</v>
      </c>
      <c r="X19" s="79">
        <v>554159</v>
      </c>
      <c r="Y19" s="80">
        <v>8.8000000000000007</v>
      </c>
      <c r="Z19" s="84">
        <v>3.6</v>
      </c>
    </row>
    <row r="20" spans="1:26" x14ac:dyDescent="0.25">
      <c r="A20" s="61">
        <v>17</v>
      </c>
      <c r="B20" s="1" t="s">
        <v>65</v>
      </c>
      <c r="C20" s="1">
        <v>5</v>
      </c>
      <c r="D20" s="73">
        <v>984</v>
      </c>
      <c r="E20" s="51">
        <v>59</v>
      </c>
      <c r="F20" s="74">
        <v>6.0100000000000001E-2</v>
      </c>
      <c r="G20" s="61">
        <v>0.5</v>
      </c>
      <c r="H20" s="74">
        <v>0.26124000000000003</v>
      </c>
      <c r="I20" s="74">
        <v>0.73875999999999997</v>
      </c>
      <c r="J20" s="76">
        <v>51073</v>
      </c>
      <c r="K20" s="76">
        <v>13343</v>
      </c>
      <c r="L20" s="76">
        <v>222011</v>
      </c>
      <c r="M20" s="76">
        <v>496780</v>
      </c>
      <c r="N20" s="85">
        <v>9.6999999999999993</v>
      </c>
      <c r="O20" s="78"/>
      <c r="P20" s="61"/>
      <c r="Q20" s="27" t="s">
        <v>66</v>
      </c>
      <c r="R20" s="79">
        <v>51073</v>
      </c>
      <c r="S20" s="79">
        <v>222011</v>
      </c>
      <c r="T20" s="80">
        <v>9.6999999999999993</v>
      </c>
      <c r="U20" s="81">
        <v>0.72699999999999998</v>
      </c>
      <c r="V20" s="82">
        <v>0.27300000000000002</v>
      </c>
      <c r="W20" s="79">
        <v>161432</v>
      </c>
      <c r="X20" s="79">
        <v>344585</v>
      </c>
      <c r="Y20" s="80">
        <v>6.7</v>
      </c>
      <c r="Z20" s="84">
        <v>3</v>
      </c>
    </row>
    <row r="21" spans="1:26" x14ac:dyDescent="0.25">
      <c r="A21" s="61">
        <v>18</v>
      </c>
      <c r="B21" s="1" t="s">
        <v>67</v>
      </c>
      <c r="C21" s="1">
        <v>5</v>
      </c>
      <c r="D21" s="73">
        <v>464</v>
      </c>
      <c r="E21" s="51">
        <v>47</v>
      </c>
      <c r="F21" s="74">
        <v>0.10994</v>
      </c>
      <c r="G21" s="61">
        <v>0.5</v>
      </c>
      <c r="H21" s="74">
        <v>0.43118000000000001</v>
      </c>
      <c r="I21" s="74">
        <v>0.56881999999999999</v>
      </c>
      <c r="J21" s="76">
        <v>37731</v>
      </c>
      <c r="K21" s="76">
        <v>16269</v>
      </c>
      <c r="L21" s="76">
        <v>147983</v>
      </c>
      <c r="M21" s="76">
        <v>274769</v>
      </c>
      <c r="N21" s="85">
        <v>7.3</v>
      </c>
      <c r="O21" s="78"/>
      <c r="P21" s="61"/>
      <c r="Q21" s="27" t="s">
        <v>68</v>
      </c>
      <c r="R21" s="79">
        <v>37731</v>
      </c>
      <c r="S21" s="79">
        <v>147983</v>
      </c>
      <c r="T21" s="80">
        <v>7.3</v>
      </c>
      <c r="U21" s="81">
        <v>0.68600000000000005</v>
      </c>
      <c r="V21" s="82">
        <v>0.314</v>
      </c>
      <c r="W21" s="79">
        <v>101569</v>
      </c>
      <c r="X21" s="79">
        <v>183152</v>
      </c>
      <c r="Y21" s="80">
        <v>4.9000000000000004</v>
      </c>
      <c r="Z21" s="84">
        <v>2.4</v>
      </c>
    </row>
    <row r="22" spans="1:26" x14ac:dyDescent="0.25">
      <c r="A22" s="86">
        <v>19</v>
      </c>
      <c r="B22" s="13" t="s">
        <v>69</v>
      </c>
      <c r="C22" s="86"/>
      <c r="D22" s="87">
        <v>302</v>
      </c>
      <c r="E22" s="59">
        <v>50</v>
      </c>
      <c r="F22" s="88">
        <v>0.16928000000000001</v>
      </c>
      <c r="G22" s="86"/>
      <c r="H22" s="88">
        <v>1</v>
      </c>
      <c r="I22" s="88">
        <v>0</v>
      </c>
      <c r="J22" s="89">
        <v>21462</v>
      </c>
      <c r="K22" s="89">
        <v>21462</v>
      </c>
      <c r="L22" s="89">
        <v>126786</v>
      </c>
      <c r="M22" s="89">
        <v>126786</v>
      </c>
      <c r="N22" s="90">
        <v>5.9</v>
      </c>
      <c r="O22" s="78"/>
      <c r="P22" s="61"/>
      <c r="Q22" s="30" t="s">
        <v>69</v>
      </c>
      <c r="R22" s="91">
        <v>21462</v>
      </c>
      <c r="S22" s="91">
        <v>126786</v>
      </c>
      <c r="T22" s="92">
        <v>5.9</v>
      </c>
      <c r="U22" s="93">
        <v>0.64300000000000002</v>
      </c>
      <c r="V22" s="94">
        <v>0.35699999999999998</v>
      </c>
      <c r="W22" s="91">
        <v>81583</v>
      </c>
      <c r="X22" s="91">
        <v>81583</v>
      </c>
      <c r="Y22" s="92">
        <v>3.8</v>
      </c>
      <c r="Z22" s="95">
        <v>2.1</v>
      </c>
    </row>
    <row r="23" spans="1:26" x14ac:dyDescent="0.25">
      <c r="A23" s="61"/>
      <c r="B23" s="61" t="s">
        <v>70</v>
      </c>
      <c r="C23" s="61"/>
      <c r="D23" s="96">
        <f>SUM(D4:D22)</f>
        <v>62415</v>
      </c>
      <c r="E23" s="97">
        <f>SUM(E4:E22)</f>
        <v>549</v>
      </c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</row>
    <row r="24" spans="1:26" x14ac:dyDescent="0.25">
      <c r="A24" s="61"/>
      <c r="B24" s="61"/>
      <c r="C24" s="61"/>
      <c r="D24" s="14"/>
      <c r="E24" s="14"/>
      <c r="F24" s="76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</row>
    <row r="25" spans="1:26" x14ac:dyDescent="0.25">
      <c r="A25" s="73"/>
      <c r="B25" s="73"/>
      <c r="C25" s="73"/>
      <c r="D25" s="98"/>
      <c r="E25" s="98"/>
      <c r="F25" s="73"/>
      <c r="G25" s="73"/>
      <c r="H25" s="73"/>
      <c r="I25" s="73"/>
      <c r="J25" s="73"/>
      <c r="K25" s="99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</row>
    <row r="26" spans="1:26" ht="18" thickBot="1" x14ac:dyDescent="0.35">
      <c r="A26" s="61"/>
      <c r="B26" s="131" t="s">
        <v>88</v>
      </c>
      <c r="C26" s="131"/>
      <c r="D26" s="131"/>
      <c r="E26" s="131"/>
      <c r="F26" s="131"/>
      <c r="G26" s="131"/>
      <c r="H26" s="131"/>
      <c r="I26" s="131"/>
      <c r="J26" s="131"/>
      <c r="K26" s="131"/>
      <c r="L26" s="131"/>
      <c r="M26" s="131"/>
      <c r="N26" s="131"/>
      <c r="O26" s="61"/>
      <c r="P26" s="61"/>
      <c r="Q26" s="121" t="s">
        <v>91</v>
      </c>
      <c r="R26" s="122"/>
      <c r="S26" s="122"/>
      <c r="T26" s="122"/>
      <c r="U26" s="122"/>
      <c r="V26" s="122"/>
      <c r="W26" s="122"/>
      <c r="X26" s="122"/>
      <c r="Y26" s="122"/>
      <c r="Z26" s="123"/>
    </row>
    <row r="27" spans="1:26" ht="61.95" customHeight="1" x14ac:dyDescent="0.35">
      <c r="A27" s="62"/>
      <c r="B27" s="112" t="s">
        <v>0</v>
      </c>
      <c r="C27" s="6" t="s">
        <v>1</v>
      </c>
      <c r="D27" s="100" t="s">
        <v>112</v>
      </c>
      <c r="E27" s="100" t="s">
        <v>113</v>
      </c>
      <c r="F27" s="100" t="s">
        <v>114</v>
      </c>
      <c r="G27" s="101" t="s">
        <v>5</v>
      </c>
      <c r="H27" s="100" t="s">
        <v>115</v>
      </c>
      <c r="I27" s="100" t="s">
        <v>116</v>
      </c>
      <c r="J27" s="101" t="s">
        <v>117</v>
      </c>
      <c r="K27" s="100" t="s">
        <v>118</v>
      </c>
      <c r="L27" s="100" t="s">
        <v>119</v>
      </c>
      <c r="M27" s="101" t="s">
        <v>120</v>
      </c>
      <c r="N27" s="102" t="s">
        <v>121</v>
      </c>
      <c r="O27" s="66"/>
      <c r="P27" s="66"/>
      <c r="Q27" s="26" t="s">
        <v>13</v>
      </c>
      <c r="R27" s="125" t="s">
        <v>14</v>
      </c>
      <c r="S27" s="125"/>
      <c r="T27" s="125"/>
      <c r="U27" s="126" t="s">
        <v>15</v>
      </c>
      <c r="V27" s="127" t="s">
        <v>16</v>
      </c>
      <c r="W27" s="128" t="s">
        <v>17</v>
      </c>
      <c r="X27" s="128" t="s">
        <v>18</v>
      </c>
      <c r="Y27" s="129" t="s">
        <v>19</v>
      </c>
      <c r="Z27" s="130" t="s">
        <v>20</v>
      </c>
    </row>
    <row r="28" spans="1:26" ht="16.2" thickBot="1" x14ac:dyDescent="0.35">
      <c r="A28" s="67"/>
      <c r="B28" s="124"/>
      <c r="C28" s="68"/>
      <c r="D28" s="69" t="s">
        <v>21</v>
      </c>
      <c r="E28" s="69" t="s">
        <v>22</v>
      </c>
      <c r="F28" s="69" t="s">
        <v>103</v>
      </c>
      <c r="G28" s="69"/>
      <c r="H28" s="69" t="s">
        <v>104</v>
      </c>
      <c r="I28" s="69" t="s">
        <v>105</v>
      </c>
      <c r="J28" s="69" t="s">
        <v>106</v>
      </c>
      <c r="K28" s="69" t="s">
        <v>107</v>
      </c>
      <c r="L28" s="69" t="s">
        <v>108</v>
      </c>
      <c r="M28" s="69" t="s">
        <v>109</v>
      </c>
      <c r="N28" s="70" t="s">
        <v>110</v>
      </c>
      <c r="O28" s="67"/>
      <c r="P28" s="67"/>
      <c r="Q28" s="27" t="s">
        <v>31</v>
      </c>
      <c r="R28" s="71" t="s">
        <v>32</v>
      </c>
      <c r="S28" s="72" t="s">
        <v>111</v>
      </c>
      <c r="T28" s="71" t="s">
        <v>34</v>
      </c>
      <c r="U28" s="126"/>
      <c r="V28" s="127"/>
      <c r="W28" s="128"/>
      <c r="X28" s="128"/>
      <c r="Y28" s="129"/>
      <c r="Z28" s="130"/>
    </row>
    <row r="29" spans="1:26" x14ac:dyDescent="0.25">
      <c r="A29" s="61">
        <v>1</v>
      </c>
      <c r="B29" s="1">
        <v>0</v>
      </c>
      <c r="C29" s="1">
        <v>1</v>
      </c>
      <c r="D29" s="73">
        <v>505</v>
      </c>
      <c r="E29" s="51">
        <v>0</v>
      </c>
      <c r="F29" s="74">
        <v>4.0699999999999998E-3</v>
      </c>
      <c r="G29" s="61">
        <v>0.3</v>
      </c>
      <c r="H29" s="74">
        <v>4.0600000000000002E-3</v>
      </c>
      <c r="I29" s="74">
        <v>0.99594000000000005</v>
      </c>
      <c r="J29" s="61">
        <v>100000</v>
      </c>
      <c r="K29" s="76">
        <v>406</v>
      </c>
      <c r="L29" s="76">
        <v>99716</v>
      </c>
      <c r="M29" s="76">
        <v>7846881</v>
      </c>
      <c r="N29" s="77">
        <v>78.5</v>
      </c>
      <c r="O29" s="78"/>
      <c r="P29" s="61"/>
      <c r="Q29" s="39">
        <v>0</v>
      </c>
      <c r="R29" s="79">
        <v>100000</v>
      </c>
      <c r="S29" s="79">
        <v>99716</v>
      </c>
      <c r="T29" s="80">
        <v>78.5</v>
      </c>
      <c r="U29" s="81">
        <v>0.95899999999999996</v>
      </c>
      <c r="V29" s="82">
        <v>4.1000000000000002E-2</v>
      </c>
      <c r="W29" s="79">
        <v>95592</v>
      </c>
      <c r="X29" s="79">
        <v>6966817</v>
      </c>
      <c r="Y29" s="83">
        <v>69.7</v>
      </c>
      <c r="Z29" s="84">
        <v>8.8000000000000007</v>
      </c>
    </row>
    <row r="30" spans="1:26" x14ac:dyDescent="0.25">
      <c r="A30" s="61">
        <v>2</v>
      </c>
      <c r="B30" s="1">
        <v>45748</v>
      </c>
      <c r="C30" s="1">
        <v>4</v>
      </c>
      <c r="D30" s="73">
        <v>2149</v>
      </c>
      <c r="E30" s="51">
        <v>0</v>
      </c>
      <c r="F30" s="74">
        <v>0</v>
      </c>
      <c r="G30" s="61">
        <v>0.4</v>
      </c>
      <c r="H30" s="74">
        <v>0</v>
      </c>
      <c r="I30" s="74">
        <v>1</v>
      </c>
      <c r="J30" s="76">
        <v>99594</v>
      </c>
      <c r="K30" s="76">
        <v>0</v>
      </c>
      <c r="L30" s="76">
        <v>398375</v>
      </c>
      <c r="M30" s="76">
        <v>7747166</v>
      </c>
      <c r="N30" s="85">
        <v>77.8</v>
      </c>
      <c r="O30" s="78"/>
      <c r="P30" s="61"/>
      <c r="Q30" s="27" t="s">
        <v>36</v>
      </c>
      <c r="R30" s="79">
        <v>99594</v>
      </c>
      <c r="S30" s="79">
        <v>398375</v>
      </c>
      <c r="T30" s="80">
        <v>77.8</v>
      </c>
      <c r="U30" s="81">
        <v>0.95899999999999996</v>
      </c>
      <c r="V30" s="82">
        <v>4.1000000000000002E-2</v>
      </c>
      <c r="W30" s="79">
        <v>381901</v>
      </c>
      <c r="X30" s="79">
        <v>6871225</v>
      </c>
      <c r="Y30" s="80">
        <v>69</v>
      </c>
      <c r="Z30" s="84">
        <v>8.8000000000000007</v>
      </c>
    </row>
    <row r="31" spans="1:26" x14ac:dyDescent="0.25">
      <c r="A31" s="61">
        <v>3</v>
      </c>
      <c r="B31" s="1">
        <v>45905</v>
      </c>
      <c r="C31" s="1">
        <v>5</v>
      </c>
      <c r="D31" s="73">
        <v>3427</v>
      </c>
      <c r="E31" s="51">
        <v>2</v>
      </c>
      <c r="F31" s="74">
        <v>8.7000000000000001E-4</v>
      </c>
      <c r="G31" s="61">
        <v>0.5</v>
      </c>
      <c r="H31" s="74">
        <v>4.3600000000000002E-3</v>
      </c>
      <c r="I31" s="74">
        <v>0.99563999999999997</v>
      </c>
      <c r="J31" s="76">
        <v>99594</v>
      </c>
      <c r="K31" s="76">
        <v>434</v>
      </c>
      <c r="L31" s="76">
        <v>496884</v>
      </c>
      <c r="M31" s="76">
        <v>7348790</v>
      </c>
      <c r="N31" s="85">
        <v>73.8</v>
      </c>
      <c r="O31" s="78"/>
      <c r="P31" s="61"/>
      <c r="Q31" s="27" t="s">
        <v>38</v>
      </c>
      <c r="R31" s="79">
        <v>99594</v>
      </c>
      <c r="S31" s="79">
        <v>496884</v>
      </c>
      <c r="T31" s="80">
        <v>73.8</v>
      </c>
      <c r="U31" s="81">
        <v>0.95899999999999996</v>
      </c>
      <c r="V31" s="82">
        <v>4.1000000000000002E-2</v>
      </c>
      <c r="W31" s="79">
        <v>476336</v>
      </c>
      <c r="X31" s="79">
        <v>6489323</v>
      </c>
      <c r="Y31" s="80">
        <v>65.2</v>
      </c>
      <c r="Z31" s="84">
        <v>8.6</v>
      </c>
    </row>
    <row r="32" spans="1:26" x14ac:dyDescent="0.25">
      <c r="A32" s="61">
        <v>4</v>
      </c>
      <c r="B32" s="1">
        <v>41913</v>
      </c>
      <c r="C32" s="1">
        <v>5</v>
      </c>
      <c r="D32" s="73">
        <v>4051</v>
      </c>
      <c r="E32" s="51">
        <v>1</v>
      </c>
      <c r="F32" s="74">
        <v>0</v>
      </c>
      <c r="G32" s="61">
        <v>0.5</v>
      </c>
      <c r="H32" s="74">
        <v>0</v>
      </c>
      <c r="I32" s="74">
        <v>1</v>
      </c>
      <c r="J32" s="76">
        <v>99160</v>
      </c>
      <c r="K32" s="76">
        <v>0</v>
      </c>
      <c r="L32" s="76">
        <v>495799</v>
      </c>
      <c r="M32" s="76">
        <v>6851906</v>
      </c>
      <c r="N32" s="85">
        <v>69.099999999999994</v>
      </c>
      <c r="O32" s="78"/>
      <c r="P32" s="61"/>
      <c r="Q32" s="27" t="s">
        <v>40</v>
      </c>
      <c r="R32" s="79">
        <v>99160</v>
      </c>
      <c r="S32" s="79">
        <v>495799</v>
      </c>
      <c r="T32" s="80">
        <v>69.099999999999994</v>
      </c>
      <c r="U32" s="81">
        <v>0.95899999999999996</v>
      </c>
      <c r="V32" s="82">
        <v>4.1000000000000002E-2</v>
      </c>
      <c r="W32" s="79">
        <v>475296</v>
      </c>
      <c r="X32" s="79">
        <v>6012987</v>
      </c>
      <c r="Y32" s="80">
        <v>60.6</v>
      </c>
      <c r="Z32" s="84">
        <v>8.5</v>
      </c>
    </row>
    <row r="33" spans="1:26" x14ac:dyDescent="0.25">
      <c r="A33" s="61">
        <v>5</v>
      </c>
      <c r="B33" s="1" t="s">
        <v>41</v>
      </c>
      <c r="C33" s="1">
        <v>5</v>
      </c>
      <c r="D33" s="73">
        <v>4005</v>
      </c>
      <c r="E33" s="51">
        <v>1</v>
      </c>
      <c r="F33" s="74">
        <v>0</v>
      </c>
      <c r="G33" s="61">
        <v>0.5</v>
      </c>
      <c r="H33" s="74">
        <v>0</v>
      </c>
      <c r="I33" s="74">
        <v>1</v>
      </c>
      <c r="J33" s="76">
        <v>99160</v>
      </c>
      <c r="K33" s="76">
        <v>0</v>
      </c>
      <c r="L33" s="76">
        <v>495799</v>
      </c>
      <c r="M33" s="76">
        <v>6356108</v>
      </c>
      <c r="N33" s="85">
        <v>64.099999999999994</v>
      </c>
      <c r="O33" s="78"/>
      <c r="P33" s="61"/>
      <c r="Q33" s="27" t="s">
        <v>42</v>
      </c>
      <c r="R33" s="79">
        <v>99160</v>
      </c>
      <c r="S33" s="79">
        <v>495799</v>
      </c>
      <c r="T33" s="80">
        <v>64.099999999999994</v>
      </c>
      <c r="U33" s="81">
        <v>0.95899999999999996</v>
      </c>
      <c r="V33" s="82">
        <v>4.1000000000000002E-2</v>
      </c>
      <c r="W33" s="79">
        <v>475296</v>
      </c>
      <c r="X33" s="79">
        <v>5537691</v>
      </c>
      <c r="Y33" s="80">
        <v>55.8</v>
      </c>
      <c r="Z33" s="84">
        <v>8.3000000000000007</v>
      </c>
    </row>
    <row r="34" spans="1:26" x14ac:dyDescent="0.25">
      <c r="A34" s="61">
        <v>6</v>
      </c>
      <c r="B34" s="1" t="s">
        <v>43</v>
      </c>
      <c r="C34" s="1">
        <v>5</v>
      </c>
      <c r="D34" s="73">
        <v>4141</v>
      </c>
      <c r="E34" s="51">
        <v>1</v>
      </c>
      <c r="F34" s="74">
        <v>2.4000000000000001E-4</v>
      </c>
      <c r="G34" s="61">
        <v>0.5</v>
      </c>
      <c r="H34" s="74">
        <v>1.2099999999999999E-3</v>
      </c>
      <c r="I34" s="74">
        <v>0.99878999999999996</v>
      </c>
      <c r="J34" s="76">
        <v>99160</v>
      </c>
      <c r="K34" s="76">
        <v>120</v>
      </c>
      <c r="L34" s="76">
        <v>495500</v>
      </c>
      <c r="M34" s="76">
        <v>5860309</v>
      </c>
      <c r="N34" s="85">
        <v>59.1</v>
      </c>
      <c r="O34" s="78"/>
      <c r="P34" s="61"/>
      <c r="Q34" s="27" t="s">
        <v>44</v>
      </c>
      <c r="R34" s="79">
        <v>99160</v>
      </c>
      <c r="S34" s="79">
        <v>495500</v>
      </c>
      <c r="T34" s="80">
        <v>59.1</v>
      </c>
      <c r="U34" s="81">
        <v>0.96899999999999997</v>
      </c>
      <c r="V34" s="82">
        <v>3.1E-2</v>
      </c>
      <c r="W34" s="79">
        <v>480228</v>
      </c>
      <c r="X34" s="79">
        <v>5062396</v>
      </c>
      <c r="Y34" s="80">
        <v>51.1</v>
      </c>
      <c r="Z34" s="84">
        <v>8</v>
      </c>
    </row>
    <row r="35" spans="1:26" x14ac:dyDescent="0.25">
      <c r="A35" s="61">
        <v>7</v>
      </c>
      <c r="B35" s="1" t="s">
        <v>45</v>
      </c>
      <c r="C35" s="1">
        <v>5</v>
      </c>
      <c r="D35" s="73">
        <v>4517</v>
      </c>
      <c r="E35" s="51">
        <v>5</v>
      </c>
      <c r="F35" s="74">
        <v>4.4000000000000002E-4</v>
      </c>
      <c r="G35" s="61">
        <v>0.5</v>
      </c>
      <c r="H35" s="74">
        <v>2.2100000000000002E-3</v>
      </c>
      <c r="I35" s="74">
        <v>0.99778999999999995</v>
      </c>
      <c r="J35" s="76">
        <v>99040</v>
      </c>
      <c r="K35" s="76">
        <v>219</v>
      </c>
      <c r="L35" s="76">
        <v>494653</v>
      </c>
      <c r="M35" s="76">
        <v>5364809</v>
      </c>
      <c r="N35" s="85">
        <v>54.2</v>
      </c>
      <c r="O35" s="78"/>
      <c r="P35" s="61"/>
      <c r="Q35" s="27" t="s">
        <v>46</v>
      </c>
      <c r="R35" s="79">
        <v>99040</v>
      </c>
      <c r="S35" s="79">
        <v>494653</v>
      </c>
      <c r="T35" s="80">
        <v>54.2</v>
      </c>
      <c r="U35" s="81">
        <v>0.96199999999999997</v>
      </c>
      <c r="V35" s="82">
        <v>3.7999999999999999E-2</v>
      </c>
      <c r="W35" s="79">
        <v>475821</v>
      </c>
      <c r="X35" s="79">
        <v>4582167</v>
      </c>
      <c r="Y35" s="80">
        <v>46.3</v>
      </c>
      <c r="Z35" s="84">
        <v>7.9</v>
      </c>
    </row>
    <row r="36" spans="1:26" x14ac:dyDescent="0.25">
      <c r="A36" s="61">
        <v>8</v>
      </c>
      <c r="B36" s="1" t="s">
        <v>47</v>
      </c>
      <c r="C36" s="1">
        <v>5</v>
      </c>
      <c r="D36" s="73">
        <v>4576</v>
      </c>
      <c r="E36" s="51">
        <v>3</v>
      </c>
      <c r="F36" s="74">
        <v>1.09E-3</v>
      </c>
      <c r="G36" s="61">
        <v>0.5</v>
      </c>
      <c r="H36" s="74">
        <v>5.4299999999999999E-3</v>
      </c>
      <c r="I36" s="74">
        <v>0.99456999999999995</v>
      </c>
      <c r="J36" s="76">
        <v>98821</v>
      </c>
      <c r="K36" s="76">
        <v>537</v>
      </c>
      <c r="L36" s="76">
        <v>492764</v>
      </c>
      <c r="M36" s="76">
        <v>4870156</v>
      </c>
      <c r="N36" s="85">
        <v>49.3</v>
      </c>
      <c r="O36" s="78"/>
      <c r="P36" s="61"/>
      <c r="Q36" s="27" t="s">
        <v>48</v>
      </c>
      <c r="R36" s="79">
        <v>98821</v>
      </c>
      <c r="S36" s="79">
        <v>492764</v>
      </c>
      <c r="T36" s="80">
        <v>49.3</v>
      </c>
      <c r="U36" s="81">
        <v>0.95599999999999996</v>
      </c>
      <c r="V36" s="82">
        <v>4.3999999999999997E-2</v>
      </c>
      <c r="W36" s="79">
        <v>470877</v>
      </c>
      <c r="X36" s="79">
        <v>4106346</v>
      </c>
      <c r="Y36" s="80">
        <v>41.6</v>
      </c>
      <c r="Z36" s="84">
        <v>7.7</v>
      </c>
    </row>
    <row r="37" spans="1:26" x14ac:dyDescent="0.25">
      <c r="A37" s="61">
        <v>9</v>
      </c>
      <c r="B37" s="1" t="s">
        <v>49</v>
      </c>
      <c r="C37" s="1">
        <v>5</v>
      </c>
      <c r="D37" s="73">
        <v>4483</v>
      </c>
      <c r="E37" s="51">
        <v>9</v>
      </c>
      <c r="F37" s="74">
        <v>1.33E-3</v>
      </c>
      <c r="G37" s="61">
        <v>0.5</v>
      </c>
      <c r="H37" s="74">
        <v>6.6499999999999997E-3</v>
      </c>
      <c r="I37" s="74">
        <v>0.99334999999999996</v>
      </c>
      <c r="J37" s="76">
        <v>98284</v>
      </c>
      <c r="K37" s="76">
        <v>653</v>
      </c>
      <c r="L37" s="76">
        <v>489788</v>
      </c>
      <c r="M37" s="76">
        <v>4377392</v>
      </c>
      <c r="N37" s="85">
        <v>44.5</v>
      </c>
      <c r="O37" s="78"/>
      <c r="P37" s="61"/>
      <c r="Q37" s="27" t="s">
        <v>50</v>
      </c>
      <c r="R37" s="79">
        <v>98284</v>
      </c>
      <c r="S37" s="79">
        <v>489788</v>
      </c>
      <c r="T37" s="80">
        <v>44.5</v>
      </c>
      <c r="U37" s="81">
        <v>0.95299999999999996</v>
      </c>
      <c r="V37" s="82">
        <v>4.7E-2</v>
      </c>
      <c r="W37" s="79">
        <v>466982</v>
      </c>
      <c r="X37" s="79">
        <v>3635469</v>
      </c>
      <c r="Y37" s="80">
        <v>37</v>
      </c>
      <c r="Z37" s="84">
        <v>7.5</v>
      </c>
    </row>
    <row r="38" spans="1:26" x14ac:dyDescent="0.25">
      <c r="A38" s="61">
        <v>10</v>
      </c>
      <c r="B38" s="1" t="s">
        <v>51</v>
      </c>
      <c r="C38" s="1">
        <v>5</v>
      </c>
      <c r="D38" s="73">
        <v>5109</v>
      </c>
      <c r="E38" s="51">
        <v>8</v>
      </c>
      <c r="F38" s="74">
        <v>1.75E-3</v>
      </c>
      <c r="G38" s="61">
        <v>0.5</v>
      </c>
      <c r="H38" s="74">
        <v>8.7399999999999995E-3</v>
      </c>
      <c r="I38" s="74">
        <v>0.99126000000000003</v>
      </c>
      <c r="J38" s="76">
        <v>97631</v>
      </c>
      <c r="K38" s="76">
        <v>853</v>
      </c>
      <c r="L38" s="76">
        <v>486023</v>
      </c>
      <c r="M38" s="76">
        <v>3887604</v>
      </c>
      <c r="N38" s="85">
        <v>39.799999999999997</v>
      </c>
      <c r="O38" s="78"/>
      <c r="P38" s="61"/>
      <c r="Q38" s="27" t="s">
        <v>52</v>
      </c>
      <c r="R38" s="79">
        <v>97631</v>
      </c>
      <c r="S38" s="79">
        <v>486023</v>
      </c>
      <c r="T38" s="80">
        <v>39.799999999999997</v>
      </c>
      <c r="U38" s="81">
        <v>0.93700000000000006</v>
      </c>
      <c r="V38" s="82">
        <v>6.3E-2</v>
      </c>
      <c r="W38" s="79">
        <v>455637</v>
      </c>
      <c r="X38" s="79">
        <v>3168487</v>
      </c>
      <c r="Y38" s="80">
        <v>32.5</v>
      </c>
      <c r="Z38" s="84">
        <v>7.4</v>
      </c>
    </row>
    <row r="39" spans="1:26" x14ac:dyDescent="0.25">
      <c r="A39" s="61">
        <v>11</v>
      </c>
      <c r="B39" s="1" t="s">
        <v>53</v>
      </c>
      <c r="C39" s="1">
        <v>5</v>
      </c>
      <c r="D39" s="73">
        <v>5417</v>
      </c>
      <c r="E39" s="51">
        <v>16</v>
      </c>
      <c r="F39" s="74">
        <v>1.8400000000000001E-3</v>
      </c>
      <c r="G39" s="61">
        <v>0.5</v>
      </c>
      <c r="H39" s="74">
        <v>9.1599999999999997E-3</v>
      </c>
      <c r="I39" s="74">
        <v>0.99084000000000005</v>
      </c>
      <c r="J39" s="76">
        <v>96778</v>
      </c>
      <c r="K39" s="76">
        <v>887</v>
      </c>
      <c r="L39" s="76">
        <v>481674</v>
      </c>
      <c r="M39" s="76">
        <v>3401582</v>
      </c>
      <c r="N39" s="85">
        <v>35.1</v>
      </c>
      <c r="O39" s="78"/>
      <c r="P39" s="61"/>
      <c r="Q39" s="27" t="s">
        <v>54</v>
      </c>
      <c r="R39" s="79">
        <v>96778</v>
      </c>
      <c r="S39" s="79">
        <v>481674</v>
      </c>
      <c r="T39" s="80">
        <v>35.1</v>
      </c>
      <c r="U39" s="81">
        <v>0.91800000000000004</v>
      </c>
      <c r="V39" s="82">
        <v>8.2000000000000003E-2</v>
      </c>
      <c r="W39" s="79">
        <v>442123</v>
      </c>
      <c r="X39" s="79">
        <v>2712851</v>
      </c>
      <c r="Y39" s="80">
        <v>28</v>
      </c>
      <c r="Z39" s="84">
        <v>7.1</v>
      </c>
    </row>
    <row r="40" spans="1:26" x14ac:dyDescent="0.25">
      <c r="A40" s="61">
        <v>12</v>
      </c>
      <c r="B40" s="1" t="s">
        <v>55</v>
      </c>
      <c r="C40" s="1">
        <v>5</v>
      </c>
      <c r="D40" s="73">
        <v>5454</v>
      </c>
      <c r="E40" s="51">
        <v>21</v>
      </c>
      <c r="F40" s="74">
        <v>3.8400000000000001E-3</v>
      </c>
      <c r="G40" s="61">
        <v>0.5</v>
      </c>
      <c r="H40" s="74">
        <v>1.9029999999999998E-2</v>
      </c>
      <c r="I40" s="74">
        <v>0.98097000000000001</v>
      </c>
      <c r="J40" s="76">
        <v>95891</v>
      </c>
      <c r="K40" s="76">
        <v>1825</v>
      </c>
      <c r="L40" s="76">
        <v>474895</v>
      </c>
      <c r="M40" s="76">
        <v>2919908</v>
      </c>
      <c r="N40" s="85">
        <v>30.5</v>
      </c>
      <c r="O40" s="78"/>
      <c r="P40" s="61"/>
      <c r="Q40" s="27" t="s">
        <v>56</v>
      </c>
      <c r="R40" s="79">
        <v>95891</v>
      </c>
      <c r="S40" s="79">
        <v>474895</v>
      </c>
      <c r="T40" s="80">
        <v>30.5</v>
      </c>
      <c r="U40" s="81">
        <v>0.89600000000000002</v>
      </c>
      <c r="V40" s="82">
        <v>0.104</v>
      </c>
      <c r="W40" s="79">
        <v>425372</v>
      </c>
      <c r="X40" s="79">
        <v>2270728</v>
      </c>
      <c r="Y40" s="80">
        <v>23.7</v>
      </c>
      <c r="Z40" s="84">
        <v>6.8</v>
      </c>
    </row>
    <row r="41" spans="1:26" x14ac:dyDescent="0.25">
      <c r="A41" s="61">
        <v>13</v>
      </c>
      <c r="B41" s="1" t="s">
        <v>57</v>
      </c>
      <c r="C41" s="1">
        <v>5</v>
      </c>
      <c r="D41" s="73">
        <v>4730</v>
      </c>
      <c r="E41" s="51">
        <v>33</v>
      </c>
      <c r="F41" s="74">
        <v>6.5300000000000002E-3</v>
      </c>
      <c r="G41" s="61">
        <v>0.5</v>
      </c>
      <c r="H41" s="74">
        <v>3.2149999999999998E-2</v>
      </c>
      <c r="I41" s="74">
        <v>0.96784999999999999</v>
      </c>
      <c r="J41" s="76">
        <v>94067</v>
      </c>
      <c r="K41" s="76">
        <v>3024</v>
      </c>
      <c r="L41" s="76">
        <v>462773</v>
      </c>
      <c r="M41" s="76">
        <v>2445013</v>
      </c>
      <c r="N41" s="85">
        <v>26</v>
      </c>
      <c r="O41" s="78"/>
      <c r="P41" s="61"/>
      <c r="Q41" s="27" t="s">
        <v>58</v>
      </c>
      <c r="R41" s="79">
        <v>94067</v>
      </c>
      <c r="S41" s="79">
        <v>462773</v>
      </c>
      <c r="T41" s="80">
        <v>26</v>
      </c>
      <c r="U41" s="81">
        <v>0.86499999999999999</v>
      </c>
      <c r="V41" s="82">
        <v>0.13500000000000001</v>
      </c>
      <c r="W41" s="79">
        <v>400175</v>
      </c>
      <c r="X41" s="79">
        <v>1845356</v>
      </c>
      <c r="Y41" s="80">
        <v>19.600000000000001</v>
      </c>
      <c r="Z41" s="84">
        <v>6.4</v>
      </c>
    </row>
    <row r="42" spans="1:26" x14ac:dyDescent="0.25">
      <c r="A42" s="61">
        <v>14</v>
      </c>
      <c r="B42" s="1" t="s">
        <v>59</v>
      </c>
      <c r="C42" s="1">
        <v>5</v>
      </c>
      <c r="D42" s="73">
        <v>3670</v>
      </c>
      <c r="E42" s="51">
        <v>29</v>
      </c>
      <c r="F42" s="74">
        <v>1.116E-2</v>
      </c>
      <c r="G42" s="61">
        <v>0.5</v>
      </c>
      <c r="H42" s="74">
        <v>5.4280000000000002E-2</v>
      </c>
      <c r="I42" s="74">
        <v>0.94572000000000001</v>
      </c>
      <c r="J42" s="76">
        <v>91043</v>
      </c>
      <c r="K42" s="76">
        <v>4942</v>
      </c>
      <c r="L42" s="76">
        <v>442857</v>
      </c>
      <c r="M42" s="76">
        <v>1982240</v>
      </c>
      <c r="N42" s="85">
        <v>21.8</v>
      </c>
      <c r="O42" s="78"/>
      <c r="P42" s="61"/>
      <c r="Q42" s="27" t="s">
        <v>60</v>
      </c>
      <c r="R42" s="79">
        <v>91043</v>
      </c>
      <c r="S42" s="79">
        <v>442857</v>
      </c>
      <c r="T42" s="80">
        <v>21.8</v>
      </c>
      <c r="U42" s="81">
        <v>0.81799999999999995</v>
      </c>
      <c r="V42" s="82">
        <v>0.182</v>
      </c>
      <c r="W42" s="79">
        <v>362075</v>
      </c>
      <c r="X42" s="79">
        <v>1445181</v>
      </c>
      <c r="Y42" s="80">
        <v>15.9</v>
      </c>
      <c r="Z42" s="84">
        <v>5.9</v>
      </c>
    </row>
    <row r="43" spans="1:26" x14ac:dyDescent="0.25">
      <c r="A43" s="61">
        <v>15</v>
      </c>
      <c r="B43" s="1" t="s">
        <v>61</v>
      </c>
      <c r="C43" s="1">
        <v>5</v>
      </c>
      <c r="D43" s="73">
        <v>2742</v>
      </c>
      <c r="E43" s="51">
        <v>41</v>
      </c>
      <c r="F43" s="74">
        <v>1.4200000000000001E-2</v>
      </c>
      <c r="G43" s="61">
        <v>0.5</v>
      </c>
      <c r="H43" s="74">
        <v>6.855E-2</v>
      </c>
      <c r="I43" s="74">
        <v>0.93145</v>
      </c>
      <c r="J43" s="76">
        <v>86100</v>
      </c>
      <c r="K43" s="76">
        <v>5902</v>
      </c>
      <c r="L43" s="76">
        <v>415746</v>
      </c>
      <c r="M43" s="76">
        <v>1539383</v>
      </c>
      <c r="N43" s="85">
        <v>17.899999999999999</v>
      </c>
      <c r="O43" s="78"/>
      <c r="P43" s="61"/>
      <c r="Q43" s="27" t="s">
        <v>62</v>
      </c>
      <c r="R43" s="79">
        <v>86100</v>
      </c>
      <c r="S43" s="79">
        <v>415746</v>
      </c>
      <c r="T43" s="80">
        <v>17.899999999999999</v>
      </c>
      <c r="U43" s="81">
        <v>0.77900000000000003</v>
      </c>
      <c r="V43" s="82">
        <v>0.221</v>
      </c>
      <c r="W43" s="79">
        <v>323816</v>
      </c>
      <c r="X43" s="79">
        <v>1083106</v>
      </c>
      <c r="Y43" s="80">
        <v>12.6</v>
      </c>
      <c r="Z43" s="84">
        <v>5.3</v>
      </c>
    </row>
    <row r="44" spans="1:26" x14ac:dyDescent="0.25">
      <c r="A44" s="61">
        <v>16</v>
      </c>
      <c r="B44" s="1" t="s">
        <v>63</v>
      </c>
      <c r="C44" s="1">
        <v>5</v>
      </c>
      <c r="D44" s="73">
        <v>1954</v>
      </c>
      <c r="E44" s="51">
        <v>51</v>
      </c>
      <c r="F44" s="74">
        <v>2.6499999999999999E-2</v>
      </c>
      <c r="G44" s="61">
        <v>0.5</v>
      </c>
      <c r="H44" s="74">
        <v>0.12428</v>
      </c>
      <c r="I44" s="74">
        <v>0.87572000000000005</v>
      </c>
      <c r="J44" s="76">
        <v>80198</v>
      </c>
      <c r="K44" s="76">
        <v>9967</v>
      </c>
      <c r="L44" s="76">
        <v>376072</v>
      </c>
      <c r="M44" s="76">
        <v>1123637</v>
      </c>
      <c r="N44" s="85">
        <v>14</v>
      </c>
      <c r="O44" s="78"/>
      <c r="P44" s="61"/>
      <c r="Q44" s="27" t="s">
        <v>64</v>
      </c>
      <c r="R44" s="79">
        <v>80198</v>
      </c>
      <c r="S44" s="79">
        <v>376072</v>
      </c>
      <c r="T44" s="80">
        <v>14</v>
      </c>
      <c r="U44" s="81">
        <v>0.72</v>
      </c>
      <c r="V44" s="82">
        <v>0.28000000000000003</v>
      </c>
      <c r="W44" s="79">
        <v>270700</v>
      </c>
      <c r="X44" s="79">
        <v>759289</v>
      </c>
      <c r="Y44" s="80">
        <v>9.5</v>
      </c>
      <c r="Z44" s="84">
        <v>4.5</v>
      </c>
    </row>
    <row r="45" spans="1:26" x14ac:dyDescent="0.25">
      <c r="A45" s="61">
        <v>17</v>
      </c>
      <c r="B45" s="1" t="s">
        <v>65</v>
      </c>
      <c r="C45" s="1">
        <v>5</v>
      </c>
      <c r="D45" s="73">
        <v>1227</v>
      </c>
      <c r="E45" s="51">
        <v>59</v>
      </c>
      <c r="F45" s="74">
        <v>6.2649999999999997E-2</v>
      </c>
      <c r="G45" s="61">
        <v>0.5</v>
      </c>
      <c r="H45" s="74">
        <v>0.27084000000000003</v>
      </c>
      <c r="I45" s="74">
        <v>0.72916000000000003</v>
      </c>
      <c r="J45" s="76">
        <v>70231</v>
      </c>
      <c r="K45" s="76">
        <v>19021</v>
      </c>
      <c r="L45" s="76">
        <v>303600</v>
      </c>
      <c r="M45" s="76">
        <v>747565</v>
      </c>
      <c r="N45" s="85">
        <v>10.6</v>
      </c>
      <c r="O45" s="78"/>
      <c r="P45" s="61"/>
      <c r="Q45" s="27" t="s">
        <v>66</v>
      </c>
      <c r="R45" s="79">
        <v>70231</v>
      </c>
      <c r="S45" s="79">
        <v>303600</v>
      </c>
      <c r="T45" s="80">
        <v>10.6</v>
      </c>
      <c r="U45" s="81">
        <v>0.68500000000000005</v>
      </c>
      <c r="V45" s="82">
        <v>0.315</v>
      </c>
      <c r="W45" s="79">
        <v>207908</v>
      </c>
      <c r="X45" s="79">
        <v>488589</v>
      </c>
      <c r="Y45" s="80">
        <v>7</v>
      </c>
      <c r="Z45" s="84">
        <v>3.7</v>
      </c>
    </row>
    <row r="46" spans="1:26" x14ac:dyDescent="0.25">
      <c r="A46" s="61">
        <v>18</v>
      </c>
      <c r="B46" s="1" t="s">
        <v>67</v>
      </c>
      <c r="C46" s="1">
        <v>5</v>
      </c>
      <c r="D46" s="73">
        <v>747</v>
      </c>
      <c r="E46" s="51">
        <v>55</v>
      </c>
      <c r="F46" s="74">
        <v>7.8560000000000005E-2</v>
      </c>
      <c r="G46" s="61">
        <v>0.5</v>
      </c>
      <c r="H46" s="74">
        <v>0.32832</v>
      </c>
      <c r="I46" s="74">
        <v>0.67168000000000005</v>
      </c>
      <c r="J46" s="76">
        <v>51209</v>
      </c>
      <c r="K46" s="76">
        <v>16813</v>
      </c>
      <c r="L46" s="76">
        <v>214014</v>
      </c>
      <c r="M46" s="76">
        <v>443965</v>
      </c>
      <c r="N46" s="85">
        <v>8.6999999999999993</v>
      </c>
      <c r="O46" s="78"/>
      <c r="P46" s="61"/>
      <c r="Q46" s="27" t="s">
        <v>68</v>
      </c>
      <c r="R46" s="79">
        <v>51209</v>
      </c>
      <c r="S46" s="79">
        <v>214014</v>
      </c>
      <c r="T46" s="80">
        <v>8.6999999999999993</v>
      </c>
      <c r="U46" s="81">
        <v>0.65600000000000003</v>
      </c>
      <c r="V46" s="82">
        <v>0.34399999999999997</v>
      </c>
      <c r="W46" s="79">
        <v>140457</v>
      </c>
      <c r="X46" s="79">
        <v>280681</v>
      </c>
      <c r="Y46" s="80">
        <v>5.5</v>
      </c>
      <c r="Z46" s="84">
        <v>3.2</v>
      </c>
    </row>
    <row r="47" spans="1:26" x14ac:dyDescent="0.25">
      <c r="A47" s="86">
        <v>19</v>
      </c>
      <c r="B47" s="13" t="s">
        <v>69</v>
      </c>
      <c r="C47" s="86"/>
      <c r="D47" s="87">
        <v>571</v>
      </c>
      <c r="E47" s="59">
        <v>84</v>
      </c>
      <c r="F47" s="88">
        <v>0.14957999999999999</v>
      </c>
      <c r="G47" s="86"/>
      <c r="H47" s="88">
        <v>1</v>
      </c>
      <c r="I47" s="88">
        <v>0</v>
      </c>
      <c r="J47" s="89">
        <v>34396</v>
      </c>
      <c r="K47" s="89">
        <v>34396</v>
      </c>
      <c r="L47" s="89">
        <v>229951</v>
      </c>
      <c r="M47" s="89">
        <v>229951</v>
      </c>
      <c r="N47" s="90">
        <v>6.7</v>
      </c>
      <c r="O47" s="78"/>
      <c r="P47" s="61"/>
      <c r="Q47" s="30" t="s">
        <v>69</v>
      </c>
      <c r="R47" s="91">
        <v>34396</v>
      </c>
      <c r="S47" s="91">
        <v>229951</v>
      </c>
      <c r="T47" s="92">
        <v>6.7</v>
      </c>
      <c r="U47" s="93">
        <v>0.61</v>
      </c>
      <c r="V47" s="94">
        <v>0.39</v>
      </c>
      <c r="W47" s="91">
        <v>140225</v>
      </c>
      <c r="X47" s="91">
        <v>140225</v>
      </c>
      <c r="Y47" s="92">
        <v>4.0999999999999996</v>
      </c>
      <c r="Z47" s="95">
        <v>2.6</v>
      </c>
    </row>
    <row r="48" spans="1:26" x14ac:dyDescent="0.25">
      <c r="A48" s="61"/>
      <c r="B48" s="61" t="s">
        <v>70</v>
      </c>
      <c r="C48" s="61"/>
      <c r="D48" s="96">
        <f>SUM(D29:D47)</f>
        <v>63475</v>
      </c>
      <c r="E48" s="97">
        <f>SUM(E29:E47)</f>
        <v>419</v>
      </c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</row>
    <row r="49" spans="1:26" x14ac:dyDescent="0.25">
      <c r="A49" s="73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</row>
    <row r="50" spans="1:26" x14ac:dyDescent="0.25">
      <c r="A50" s="73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</row>
    <row r="51" spans="1:26" ht="18" thickBot="1" x14ac:dyDescent="0.35">
      <c r="A51" s="61"/>
      <c r="B51" s="120" t="s">
        <v>89</v>
      </c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61"/>
      <c r="P51" s="61"/>
      <c r="Q51" s="121" t="s">
        <v>92</v>
      </c>
      <c r="R51" s="122"/>
      <c r="S51" s="122"/>
      <c r="T51" s="122"/>
      <c r="U51" s="122"/>
      <c r="V51" s="122"/>
      <c r="W51" s="122"/>
      <c r="X51" s="122"/>
      <c r="Y51" s="122"/>
      <c r="Z51" s="123"/>
    </row>
    <row r="52" spans="1:26" ht="61.95" customHeight="1" x14ac:dyDescent="0.35">
      <c r="A52" s="62"/>
      <c r="B52" s="112" t="s">
        <v>0</v>
      </c>
      <c r="C52" s="6" t="s">
        <v>1</v>
      </c>
      <c r="D52" s="100" t="s">
        <v>112</v>
      </c>
      <c r="E52" s="100" t="s">
        <v>113</v>
      </c>
      <c r="F52" s="100" t="s">
        <v>114</v>
      </c>
      <c r="G52" s="101" t="s">
        <v>5</v>
      </c>
      <c r="H52" s="100" t="s">
        <v>115</v>
      </c>
      <c r="I52" s="100" t="s">
        <v>116</v>
      </c>
      <c r="J52" s="101" t="s">
        <v>117</v>
      </c>
      <c r="K52" s="100" t="s">
        <v>118</v>
      </c>
      <c r="L52" s="100" t="s">
        <v>119</v>
      </c>
      <c r="M52" s="101" t="s">
        <v>120</v>
      </c>
      <c r="N52" s="102" t="s">
        <v>121</v>
      </c>
      <c r="O52" s="66"/>
      <c r="P52" s="66"/>
      <c r="Q52" s="26" t="s">
        <v>13</v>
      </c>
      <c r="R52" s="125" t="s">
        <v>14</v>
      </c>
      <c r="S52" s="125"/>
      <c r="T52" s="125"/>
      <c r="U52" s="126" t="s">
        <v>15</v>
      </c>
      <c r="V52" s="127" t="s">
        <v>16</v>
      </c>
      <c r="W52" s="128" t="s">
        <v>17</v>
      </c>
      <c r="X52" s="128" t="s">
        <v>18</v>
      </c>
      <c r="Y52" s="129" t="s">
        <v>19</v>
      </c>
      <c r="Z52" s="130" t="s">
        <v>20</v>
      </c>
    </row>
    <row r="53" spans="1:26" ht="16.2" thickBot="1" x14ac:dyDescent="0.35">
      <c r="A53" s="67"/>
      <c r="B53" s="124"/>
      <c r="C53" s="68"/>
      <c r="D53" s="69" t="s">
        <v>21</v>
      </c>
      <c r="E53" s="69" t="s">
        <v>22</v>
      </c>
      <c r="F53" s="69" t="s">
        <v>103</v>
      </c>
      <c r="G53" s="69"/>
      <c r="H53" s="69" t="s">
        <v>104</v>
      </c>
      <c r="I53" s="69" t="s">
        <v>105</v>
      </c>
      <c r="J53" s="69" t="s">
        <v>106</v>
      </c>
      <c r="K53" s="69" t="s">
        <v>107</v>
      </c>
      <c r="L53" s="69" t="s">
        <v>108</v>
      </c>
      <c r="M53" s="69" t="s">
        <v>109</v>
      </c>
      <c r="N53" s="70" t="s">
        <v>110</v>
      </c>
      <c r="O53" s="67"/>
      <c r="P53" s="67"/>
      <c r="Q53" s="27" t="s">
        <v>31</v>
      </c>
      <c r="R53" s="71" t="s">
        <v>32</v>
      </c>
      <c r="S53" s="72" t="s">
        <v>111</v>
      </c>
      <c r="T53" s="71" t="s">
        <v>34</v>
      </c>
      <c r="U53" s="126"/>
      <c r="V53" s="127"/>
      <c r="W53" s="128"/>
      <c r="X53" s="128"/>
      <c r="Y53" s="129"/>
      <c r="Z53" s="130"/>
    </row>
    <row r="54" spans="1:26" x14ac:dyDescent="0.25">
      <c r="A54" s="61">
        <v>1</v>
      </c>
      <c r="B54" s="1">
        <v>0</v>
      </c>
      <c r="C54" s="1">
        <v>1</v>
      </c>
      <c r="D54" s="49">
        <v>967</v>
      </c>
      <c r="E54" s="49">
        <v>0</v>
      </c>
      <c r="F54" s="74">
        <v>3.16E-3</v>
      </c>
      <c r="G54" s="61">
        <v>0.3</v>
      </c>
      <c r="H54" s="74">
        <v>3.16E-3</v>
      </c>
      <c r="I54" s="74">
        <v>0.99683999999999995</v>
      </c>
      <c r="J54" s="61">
        <v>100000</v>
      </c>
      <c r="K54" s="76">
        <v>316</v>
      </c>
      <c r="L54" s="76">
        <v>99779</v>
      </c>
      <c r="M54" s="76">
        <v>7492374</v>
      </c>
      <c r="N54" s="77">
        <v>74.900000000000006</v>
      </c>
      <c r="O54" s="78"/>
      <c r="P54" s="61"/>
      <c r="Q54" s="39">
        <v>0</v>
      </c>
      <c r="R54" s="79">
        <v>100000</v>
      </c>
      <c r="S54" s="79">
        <v>99779</v>
      </c>
      <c r="T54" s="80">
        <v>74.900000000000006</v>
      </c>
      <c r="U54" s="81">
        <v>0.96199999999999997</v>
      </c>
      <c r="V54" s="82">
        <v>3.7999999999999999E-2</v>
      </c>
      <c r="W54" s="79">
        <v>95958</v>
      </c>
      <c r="X54" s="79">
        <v>6674909</v>
      </c>
      <c r="Y54" s="83">
        <v>66.7</v>
      </c>
      <c r="Z54" s="84">
        <v>8.1999999999999993</v>
      </c>
    </row>
    <row r="55" spans="1:26" x14ac:dyDescent="0.25">
      <c r="A55" s="61">
        <v>2</v>
      </c>
      <c r="B55" s="1">
        <v>45748</v>
      </c>
      <c r="C55" s="1">
        <v>4</v>
      </c>
      <c r="D55" s="49">
        <v>4355</v>
      </c>
      <c r="E55" s="49">
        <v>2</v>
      </c>
      <c r="F55" s="74">
        <v>0</v>
      </c>
      <c r="G55" s="61">
        <v>0.4</v>
      </c>
      <c r="H55" s="74">
        <v>0</v>
      </c>
      <c r="I55" s="74">
        <v>1</v>
      </c>
      <c r="J55" s="76">
        <v>99684</v>
      </c>
      <c r="K55" s="76">
        <v>0</v>
      </c>
      <c r="L55" s="76">
        <v>398737</v>
      </c>
      <c r="M55" s="76">
        <v>7392595</v>
      </c>
      <c r="N55" s="85">
        <v>74.2</v>
      </c>
      <c r="O55" s="78"/>
      <c r="P55" s="61"/>
      <c r="Q55" s="27" t="s">
        <v>36</v>
      </c>
      <c r="R55" s="79">
        <v>99684</v>
      </c>
      <c r="S55" s="79">
        <v>398737</v>
      </c>
      <c r="T55" s="80">
        <v>74.2</v>
      </c>
      <c r="U55" s="81">
        <v>0.96199999999999997</v>
      </c>
      <c r="V55" s="82">
        <v>3.7999999999999999E-2</v>
      </c>
      <c r="W55" s="79">
        <v>383469</v>
      </c>
      <c r="X55" s="79">
        <v>6578951</v>
      </c>
      <c r="Y55" s="80">
        <v>66</v>
      </c>
      <c r="Z55" s="84">
        <v>8.1999999999999993</v>
      </c>
    </row>
    <row r="56" spans="1:26" x14ac:dyDescent="0.25">
      <c r="A56" s="61">
        <v>3</v>
      </c>
      <c r="B56" s="1">
        <v>45905</v>
      </c>
      <c r="C56" s="1">
        <v>5</v>
      </c>
      <c r="D56" s="49">
        <v>7075</v>
      </c>
      <c r="E56" s="49">
        <v>3</v>
      </c>
      <c r="F56" s="74">
        <v>4.2000000000000002E-4</v>
      </c>
      <c r="G56" s="61">
        <v>0.5</v>
      </c>
      <c r="H56" s="74">
        <v>2.1099999999999999E-3</v>
      </c>
      <c r="I56" s="74">
        <v>0.99789000000000005</v>
      </c>
      <c r="J56" s="76">
        <v>99684</v>
      </c>
      <c r="K56" s="76">
        <v>211</v>
      </c>
      <c r="L56" s="76">
        <v>497894</v>
      </c>
      <c r="M56" s="76">
        <v>6993858</v>
      </c>
      <c r="N56" s="85">
        <v>70.2</v>
      </c>
      <c r="O56" s="78"/>
      <c r="P56" s="61"/>
      <c r="Q56" s="27" t="s">
        <v>38</v>
      </c>
      <c r="R56" s="79">
        <v>99684</v>
      </c>
      <c r="S56" s="79">
        <v>497894</v>
      </c>
      <c r="T56" s="80">
        <v>70.2</v>
      </c>
      <c r="U56" s="81">
        <v>0.96199999999999997</v>
      </c>
      <c r="V56" s="82">
        <v>3.7999999999999999E-2</v>
      </c>
      <c r="W56" s="79">
        <v>478829</v>
      </c>
      <c r="X56" s="79">
        <v>6195482</v>
      </c>
      <c r="Y56" s="80">
        <v>62.2</v>
      </c>
      <c r="Z56" s="84">
        <v>8</v>
      </c>
    </row>
    <row r="57" spans="1:26" x14ac:dyDescent="0.25">
      <c r="A57" s="61">
        <v>4</v>
      </c>
      <c r="B57" s="1">
        <v>41913</v>
      </c>
      <c r="C57" s="1">
        <v>5</v>
      </c>
      <c r="D57" s="49">
        <v>8315</v>
      </c>
      <c r="E57" s="49">
        <v>5</v>
      </c>
      <c r="F57" s="74">
        <v>1.2E-4</v>
      </c>
      <c r="G57" s="61">
        <v>0.5</v>
      </c>
      <c r="H57" s="74">
        <v>5.9999999999999995E-4</v>
      </c>
      <c r="I57" s="74">
        <v>0.99939999999999996</v>
      </c>
      <c r="J57" s="76">
        <v>99473</v>
      </c>
      <c r="K57" s="76">
        <v>60</v>
      </c>
      <c r="L57" s="76">
        <v>497218</v>
      </c>
      <c r="M57" s="76">
        <v>6495964</v>
      </c>
      <c r="N57" s="85">
        <v>65.3</v>
      </c>
      <c r="O57" s="78"/>
      <c r="P57" s="61"/>
      <c r="Q57" s="27" t="s">
        <v>40</v>
      </c>
      <c r="R57" s="79">
        <v>99473</v>
      </c>
      <c r="S57" s="79">
        <v>497218</v>
      </c>
      <c r="T57" s="80">
        <v>65.3</v>
      </c>
      <c r="U57" s="81">
        <v>0.96199999999999997</v>
      </c>
      <c r="V57" s="82">
        <v>3.7999999999999999E-2</v>
      </c>
      <c r="W57" s="79">
        <v>478179</v>
      </c>
      <c r="X57" s="79">
        <v>5716653</v>
      </c>
      <c r="Y57" s="80">
        <v>57.5</v>
      </c>
      <c r="Z57" s="84">
        <v>7.8</v>
      </c>
    </row>
    <row r="58" spans="1:26" x14ac:dyDescent="0.25">
      <c r="A58" s="61">
        <v>5</v>
      </c>
      <c r="B58" s="1" t="s">
        <v>41</v>
      </c>
      <c r="C58" s="1">
        <v>5</v>
      </c>
      <c r="D58" s="49">
        <v>8389</v>
      </c>
      <c r="E58" s="49">
        <v>5</v>
      </c>
      <c r="F58" s="74">
        <v>9.5E-4</v>
      </c>
      <c r="G58" s="61">
        <v>0.5</v>
      </c>
      <c r="H58" s="74">
        <v>4.7499999999999999E-3</v>
      </c>
      <c r="I58" s="74">
        <v>0.99524999999999997</v>
      </c>
      <c r="J58" s="76">
        <v>99414</v>
      </c>
      <c r="K58" s="76">
        <v>473</v>
      </c>
      <c r="L58" s="76">
        <v>495887</v>
      </c>
      <c r="M58" s="76">
        <v>5998746</v>
      </c>
      <c r="N58" s="85">
        <v>60.3</v>
      </c>
      <c r="O58" s="78"/>
      <c r="P58" s="61"/>
      <c r="Q58" s="27" t="s">
        <v>42</v>
      </c>
      <c r="R58" s="79">
        <v>99414</v>
      </c>
      <c r="S58" s="79">
        <v>495887</v>
      </c>
      <c r="T58" s="80">
        <v>60.3</v>
      </c>
      <c r="U58" s="81">
        <v>0.96199999999999997</v>
      </c>
      <c r="V58" s="82">
        <v>3.7999999999999999E-2</v>
      </c>
      <c r="W58" s="79">
        <v>476899</v>
      </c>
      <c r="X58" s="79">
        <v>5238474</v>
      </c>
      <c r="Y58" s="80">
        <v>52.7</v>
      </c>
      <c r="Z58" s="84">
        <v>7.6</v>
      </c>
    </row>
    <row r="59" spans="1:26" x14ac:dyDescent="0.25">
      <c r="A59" s="61">
        <v>6</v>
      </c>
      <c r="B59" s="1" t="s">
        <v>43</v>
      </c>
      <c r="C59" s="1">
        <v>5</v>
      </c>
      <c r="D59" s="49">
        <v>8310</v>
      </c>
      <c r="E59" s="49">
        <v>5</v>
      </c>
      <c r="F59" s="74">
        <v>1.1999999999999999E-3</v>
      </c>
      <c r="G59" s="61">
        <v>0.5</v>
      </c>
      <c r="H59" s="74">
        <v>5.9800000000000001E-3</v>
      </c>
      <c r="I59" s="74">
        <v>0.99402000000000001</v>
      </c>
      <c r="J59" s="76">
        <v>98941</v>
      </c>
      <c r="K59" s="76">
        <v>592</v>
      </c>
      <c r="L59" s="76">
        <v>493225</v>
      </c>
      <c r="M59" s="76">
        <v>5502859</v>
      </c>
      <c r="N59" s="85">
        <v>55.6</v>
      </c>
      <c r="O59" s="78"/>
      <c r="P59" s="61"/>
      <c r="Q59" s="27" t="s">
        <v>44</v>
      </c>
      <c r="R59" s="79">
        <v>98941</v>
      </c>
      <c r="S59" s="79">
        <v>493225</v>
      </c>
      <c r="T59" s="80">
        <v>55.6</v>
      </c>
      <c r="U59" s="81">
        <v>0.96299999999999997</v>
      </c>
      <c r="V59" s="82">
        <v>3.6999999999999998E-2</v>
      </c>
      <c r="W59" s="79">
        <v>475021</v>
      </c>
      <c r="X59" s="79">
        <v>4761575</v>
      </c>
      <c r="Y59" s="80">
        <v>48.1</v>
      </c>
      <c r="Z59" s="84">
        <v>7.5</v>
      </c>
    </row>
    <row r="60" spans="1:26" x14ac:dyDescent="0.25">
      <c r="A60" s="61">
        <v>7</v>
      </c>
      <c r="B60" s="1" t="s">
        <v>45</v>
      </c>
      <c r="C60" s="1">
        <v>5</v>
      </c>
      <c r="D60" s="49">
        <v>9206</v>
      </c>
      <c r="E60" s="49">
        <v>15</v>
      </c>
      <c r="F60" s="74">
        <v>1.41E-3</v>
      </c>
      <c r="G60" s="61">
        <v>0.5</v>
      </c>
      <c r="H60" s="74">
        <v>7.0299999999999998E-3</v>
      </c>
      <c r="I60" s="74">
        <v>0.99297000000000002</v>
      </c>
      <c r="J60" s="76">
        <v>98349</v>
      </c>
      <c r="K60" s="76">
        <v>691</v>
      </c>
      <c r="L60" s="76">
        <v>490018</v>
      </c>
      <c r="M60" s="76">
        <v>5009634</v>
      </c>
      <c r="N60" s="85">
        <v>50.9</v>
      </c>
      <c r="O60" s="78"/>
      <c r="P60" s="61"/>
      <c r="Q60" s="27" t="s">
        <v>46</v>
      </c>
      <c r="R60" s="79">
        <v>98349</v>
      </c>
      <c r="S60" s="79">
        <v>490018</v>
      </c>
      <c r="T60" s="80">
        <v>50.9</v>
      </c>
      <c r="U60" s="81">
        <v>0.95699999999999996</v>
      </c>
      <c r="V60" s="82">
        <v>4.2999999999999997E-2</v>
      </c>
      <c r="W60" s="79">
        <v>469127</v>
      </c>
      <c r="X60" s="79">
        <v>4286554</v>
      </c>
      <c r="Y60" s="80">
        <v>43.6</v>
      </c>
      <c r="Z60" s="84">
        <v>7.4</v>
      </c>
    </row>
    <row r="61" spans="1:26" x14ac:dyDescent="0.25">
      <c r="A61" s="61">
        <v>8</v>
      </c>
      <c r="B61" s="1" t="s">
        <v>47</v>
      </c>
      <c r="C61" s="1">
        <v>5</v>
      </c>
      <c r="D61" s="49">
        <v>9381</v>
      </c>
      <c r="E61" s="49">
        <v>15</v>
      </c>
      <c r="F61" s="74">
        <v>1.5900000000000001E-3</v>
      </c>
      <c r="G61" s="61">
        <v>0.5</v>
      </c>
      <c r="H61" s="74">
        <v>7.9399999999999991E-3</v>
      </c>
      <c r="I61" s="74">
        <v>0.99206000000000005</v>
      </c>
      <c r="J61" s="76">
        <v>97658</v>
      </c>
      <c r="K61" s="76">
        <v>775</v>
      </c>
      <c r="L61" s="76">
        <v>486352</v>
      </c>
      <c r="M61" s="76">
        <v>4519616</v>
      </c>
      <c r="N61" s="85">
        <v>46.3</v>
      </c>
      <c r="O61" s="78"/>
      <c r="P61" s="61"/>
      <c r="Q61" s="27" t="s">
        <v>48</v>
      </c>
      <c r="R61" s="79">
        <v>97658</v>
      </c>
      <c r="S61" s="79">
        <v>486352</v>
      </c>
      <c r="T61" s="80">
        <v>46.3</v>
      </c>
      <c r="U61" s="81">
        <v>0.95699999999999996</v>
      </c>
      <c r="V61" s="82">
        <v>4.2999999999999997E-2</v>
      </c>
      <c r="W61" s="79">
        <v>465347</v>
      </c>
      <c r="X61" s="79">
        <v>3817427</v>
      </c>
      <c r="Y61" s="80">
        <v>39.1</v>
      </c>
      <c r="Z61" s="84">
        <v>7.2</v>
      </c>
    </row>
    <row r="62" spans="1:26" x14ac:dyDescent="0.25">
      <c r="A62" s="61">
        <v>9</v>
      </c>
      <c r="B62" s="1" t="s">
        <v>49</v>
      </c>
      <c r="C62" s="1">
        <v>5</v>
      </c>
      <c r="D62" s="49">
        <v>8879</v>
      </c>
      <c r="E62" s="49">
        <v>29</v>
      </c>
      <c r="F62" s="74">
        <v>2.9199999999999999E-3</v>
      </c>
      <c r="G62" s="61">
        <v>0.5</v>
      </c>
      <c r="H62" s="74">
        <v>1.448E-2</v>
      </c>
      <c r="I62" s="74">
        <v>0.98551999999999995</v>
      </c>
      <c r="J62" s="76">
        <v>96883</v>
      </c>
      <c r="K62" s="76">
        <v>1403</v>
      </c>
      <c r="L62" s="76">
        <v>480907</v>
      </c>
      <c r="M62" s="76">
        <v>4033264</v>
      </c>
      <c r="N62" s="85">
        <v>41.6</v>
      </c>
      <c r="O62" s="78"/>
      <c r="P62" s="61"/>
      <c r="Q62" s="27" t="s">
        <v>50</v>
      </c>
      <c r="R62" s="79">
        <v>96883</v>
      </c>
      <c r="S62" s="79">
        <v>480907</v>
      </c>
      <c r="T62" s="80">
        <v>41.6</v>
      </c>
      <c r="U62" s="81">
        <v>0.94799999999999995</v>
      </c>
      <c r="V62" s="82">
        <v>5.1999999999999998E-2</v>
      </c>
      <c r="W62" s="79">
        <v>455905</v>
      </c>
      <c r="X62" s="79">
        <v>3352080</v>
      </c>
      <c r="Y62" s="80">
        <v>34.6</v>
      </c>
      <c r="Z62" s="84">
        <v>7</v>
      </c>
    </row>
    <row r="63" spans="1:26" x14ac:dyDescent="0.25">
      <c r="A63" s="61">
        <v>10</v>
      </c>
      <c r="B63" s="1" t="s">
        <v>51</v>
      </c>
      <c r="C63" s="1">
        <v>5</v>
      </c>
      <c r="D63" s="49">
        <v>10219</v>
      </c>
      <c r="E63" s="49">
        <v>37</v>
      </c>
      <c r="F63" s="74">
        <v>3.8999999999999998E-3</v>
      </c>
      <c r="G63" s="61">
        <v>0.5</v>
      </c>
      <c r="H63" s="74">
        <v>1.9300000000000001E-2</v>
      </c>
      <c r="I63" s="74">
        <v>0.98070000000000002</v>
      </c>
      <c r="J63" s="76">
        <v>95480</v>
      </c>
      <c r="K63" s="76">
        <v>1843</v>
      </c>
      <c r="L63" s="76">
        <v>472794</v>
      </c>
      <c r="M63" s="76">
        <v>3552357</v>
      </c>
      <c r="N63" s="85">
        <v>37.200000000000003</v>
      </c>
      <c r="O63" s="78"/>
      <c r="P63" s="61"/>
      <c r="Q63" s="27" t="s">
        <v>52</v>
      </c>
      <c r="R63" s="79">
        <v>95480</v>
      </c>
      <c r="S63" s="79">
        <v>472794</v>
      </c>
      <c r="T63" s="80">
        <v>37.200000000000003</v>
      </c>
      <c r="U63" s="81">
        <v>0.94199999999999995</v>
      </c>
      <c r="V63" s="82">
        <v>5.8000000000000003E-2</v>
      </c>
      <c r="W63" s="79">
        <v>445448</v>
      </c>
      <c r="X63" s="79">
        <v>2896176</v>
      </c>
      <c r="Y63" s="80">
        <v>30.3</v>
      </c>
      <c r="Z63" s="84">
        <v>6.9</v>
      </c>
    </row>
    <row r="64" spans="1:26" x14ac:dyDescent="0.25">
      <c r="A64" s="61">
        <v>11</v>
      </c>
      <c r="B64" s="1" t="s">
        <v>53</v>
      </c>
      <c r="C64" s="1">
        <v>5</v>
      </c>
      <c r="D64" s="49">
        <v>10744</v>
      </c>
      <c r="E64" s="49">
        <v>57</v>
      </c>
      <c r="F64" s="74">
        <v>4.7299999999999998E-3</v>
      </c>
      <c r="G64" s="61">
        <v>0.5</v>
      </c>
      <c r="H64" s="74">
        <v>2.3369999999999998E-2</v>
      </c>
      <c r="I64" s="74">
        <v>0.97663</v>
      </c>
      <c r="J64" s="76">
        <v>93638</v>
      </c>
      <c r="K64" s="76">
        <v>2188</v>
      </c>
      <c r="L64" s="76">
        <v>462718</v>
      </c>
      <c r="M64" s="76">
        <v>3079563</v>
      </c>
      <c r="N64" s="85">
        <v>32.9</v>
      </c>
      <c r="O64" s="78"/>
      <c r="P64" s="61"/>
      <c r="Q64" s="27" t="s">
        <v>54</v>
      </c>
      <c r="R64" s="79">
        <v>93638</v>
      </c>
      <c r="S64" s="79">
        <v>462718</v>
      </c>
      <c r="T64" s="80">
        <v>32.9</v>
      </c>
      <c r="U64" s="81">
        <v>0.92500000000000004</v>
      </c>
      <c r="V64" s="82">
        <v>7.4999999999999997E-2</v>
      </c>
      <c r="W64" s="79">
        <v>427966</v>
      </c>
      <c r="X64" s="79">
        <v>2450727</v>
      </c>
      <c r="Y64" s="80">
        <v>26.2</v>
      </c>
      <c r="Z64" s="84">
        <v>6.7</v>
      </c>
    </row>
    <row r="65" spans="1:26" x14ac:dyDescent="0.25">
      <c r="A65" s="61">
        <v>12</v>
      </c>
      <c r="B65" s="1" t="s">
        <v>55</v>
      </c>
      <c r="C65" s="1">
        <v>5</v>
      </c>
      <c r="D65" s="49">
        <v>10618</v>
      </c>
      <c r="E65" s="49">
        <v>52</v>
      </c>
      <c r="F65" s="74">
        <v>5.9100000000000003E-3</v>
      </c>
      <c r="G65" s="61">
        <v>0.5</v>
      </c>
      <c r="H65" s="74">
        <v>2.912E-2</v>
      </c>
      <c r="I65" s="74">
        <v>0.97087999999999997</v>
      </c>
      <c r="J65" s="76">
        <v>91450</v>
      </c>
      <c r="K65" s="76">
        <v>2663</v>
      </c>
      <c r="L65" s="76">
        <v>450591</v>
      </c>
      <c r="M65" s="76">
        <v>2616845</v>
      </c>
      <c r="N65" s="85">
        <v>28.6</v>
      </c>
      <c r="O65" s="78"/>
      <c r="P65" s="61"/>
      <c r="Q65" s="27" t="s">
        <v>56</v>
      </c>
      <c r="R65" s="79">
        <v>91450</v>
      </c>
      <c r="S65" s="79">
        <v>450591</v>
      </c>
      <c r="T65" s="80">
        <v>28.6</v>
      </c>
      <c r="U65" s="81">
        <v>0.9</v>
      </c>
      <c r="V65" s="82">
        <v>0.1</v>
      </c>
      <c r="W65" s="79">
        <v>405400</v>
      </c>
      <c r="X65" s="79">
        <v>2022761</v>
      </c>
      <c r="Y65" s="80">
        <v>22.1</v>
      </c>
      <c r="Z65" s="84">
        <v>6.5</v>
      </c>
    </row>
    <row r="66" spans="1:26" x14ac:dyDescent="0.25">
      <c r="A66" s="61">
        <v>13</v>
      </c>
      <c r="B66" s="1" t="s">
        <v>57</v>
      </c>
      <c r="C66" s="1">
        <v>5</v>
      </c>
      <c r="D66" s="49">
        <v>9321</v>
      </c>
      <c r="E66" s="49">
        <v>91</v>
      </c>
      <c r="F66" s="74">
        <v>8.5400000000000007E-3</v>
      </c>
      <c r="G66" s="61">
        <v>0.5</v>
      </c>
      <c r="H66" s="74">
        <v>4.1829999999999999E-2</v>
      </c>
      <c r="I66" s="74">
        <v>0.95816999999999997</v>
      </c>
      <c r="J66" s="76">
        <v>88787</v>
      </c>
      <c r="K66" s="76">
        <v>3714</v>
      </c>
      <c r="L66" s="76">
        <v>434650</v>
      </c>
      <c r="M66" s="76">
        <v>2166254</v>
      </c>
      <c r="N66" s="85">
        <v>24.4</v>
      </c>
      <c r="O66" s="78"/>
      <c r="P66" s="61"/>
      <c r="Q66" s="27" t="s">
        <v>58</v>
      </c>
      <c r="R66" s="79">
        <v>88787</v>
      </c>
      <c r="S66" s="79">
        <v>434650</v>
      </c>
      <c r="T66" s="80">
        <v>24.4</v>
      </c>
      <c r="U66" s="81">
        <v>0.86399999999999999</v>
      </c>
      <c r="V66" s="82">
        <v>0.13600000000000001</v>
      </c>
      <c r="W66" s="79">
        <v>375706</v>
      </c>
      <c r="X66" s="79">
        <v>1617361</v>
      </c>
      <c r="Y66" s="80">
        <v>18.2</v>
      </c>
      <c r="Z66" s="84">
        <v>6.2</v>
      </c>
    </row>
    <row r="67" spans="1:26" x14ac:dyDescent="0.25">
      <c r="A67" s="61">
        <v>14</v>
      </c>
      <c r="B67" s="1" t="s">
        <v>59</v>
      </c>
      <c r="C67" s="1">
        <v>5</v>
      </c>
      <c r="D67" s="49">
        <v>7039</v>
      </c>
      <c r="E67" s="49">
        <v>73</v>
      </c>
      <c r="F67" s="74">
        <v>1.541E-2</v>
      </c>
      <c r="G67" s="61">
        <v>0.5</v>
      </c>
      <c r="H67" s="74">
        <v>7.417E-2</v>
      </c>
      <c r="I67" s="74">
        <v>0.92583000000000004</v>
      </c>
      <c r="J67" s="76">
        <v>85073</v>
      </c>
      <c r="K67" s="76">
        <v>6310</v>
      </c>
      <c r="L67" s="76">
        <v>409590</v>
      </c>
      <c r="M67" s="76">
        <v>1731604</v>
      </c>
      <c r="N67" s="85">
        <v>20.399999999999999</v>
      </c>
      <c r="O67" s="78"/>
      <c r="P67" s="61"/>
      <c r="Q67" s="27" t="s">
        <v>60</v>
      </c>
      <c r="R67" s="79">
        <v>85073</v>
      </c>
      <c r="S67" s="79">
        <v>409590</v>
      </c>
      <c r="T67" s="80">
        <v>20.399999999999999</v>
      </c>
      <c r="U67" s="81">
        <v>0.82299999999999995</v>
      </c>
      <c r="V67" s="82">
        <v>0.17699999999999999</v>
      </c>
      <c r="W67" s="79">
        <v>337278</v>
      </c>
      <c r="X67" s="79">
        <v>1241655</v>
      </c>
      <c r="Y67" s="80">
        <v>14.6</v>
      </c>
      <c r="Z67" s="84">
        <v>5.8</v>
      </c>
    </row>
    <row r="68" spans="1:26" x14ac:dyDescent="0.25">
      <c r="A68" s="61">
        <v>15</v>
      </c>
      <c r="B68" s="1" t="s">
        <v>61</v>
      </c>
      <c r="C68" s="1">
        <v>5</v>
      </c>
      <c r="D68" s="49">
        <v>5211</v>
      </c>
      <c r="E68" s="49">
        <v>101</v>
      </c>
      <c r="F68" s="74">
        <v>2.0549999999999999E-2</v>
      </c>
      <c r="G68" s="61">
        <v>0.5</v>
      </c>
      <c r="H68" s="74">
        <v>9.7720000000000001E-2</v>
      </c>
      <c r="I68" s="74">
        <v>0.90227999999999997</v>
      </c>
      <c r="J68" s="76">
        <v>78763</v>
      </c>
      <c r="K68" s="76">
        <v>7697</v>
      </c>
      <c r="L68" s="76">
        <v>374572</v>
      </c>
      <c r="M68" s="76">
        <v>1322014</v>
      </c>
      <c r="N68" s="85">
        <v>16.8</v>
      </c>
      <c r="O68" s="78"/>
      <c r="P68" s="61"/>
      <c r="Q68" s="27" t="s">
        <v>62</v>
      </c>
      <c r="R68" s="79">
        <v>78763</v>
      </c>
      <c r="S68" s="79">
        <v>374572</v>
      </c>
      <c r="T68" s="80">
        <v>16.8</v>
      </c>
      <c r="U68" s="81">
        <v>0.75600000000000001</v>
      </c>
      <c r="V68" s="82">
        <v>0.24399999999999999</v>
      </c>
      <c r="W68" s="79">
        <v>283073</v>
      </c>
      <c r="X68" s="79">
        <v>904377</v>
      </c>
      <c r="Y68" s="80">
        <v>11.5</v>
      </c>
      <c r="Z68" s="84">
        <v>5.3</v>
      </c>
    </row>
    <row r="69" spans="1:26" x14ac:dyDescent="0.25">
      <c r="A69" s="61">
        <v>16</v>
      </c>
      <c r="B69" s="1" t="s">
        <v>63</v>
      </c>
      <c r="C69" s="1">
        <v>5</v>
      </c>
      <c r="D69" s="49">
        <v>3566</v>
      </c>
      <c r="E69" s="49">
        <v>124</v>
      </c>
      <c r="F69" s="74">
        <v>3.2980000000000002E-2</v>
      </c>
      <c r="G69" s="61">
        <v>0.5</v>
      </c>
      <c r="H69" s="74">
        <v>0.15235000000000001</v>
      </c>
      <c r="I69" s="74">
        <v>0.84765000000000001</v>
      </c>
      <c r="J69" s="76">
        <v>71066</v>
      </c>
      <c r="K69" s="76">
        <v>10827</v>
      </c>
      <c r="L69" s="76">
        <v>328264</v>
      </c>
      <c r="M69" s="76">
        <v>947441</v>
      </c>
      <c r="N69" s="85">
        <v>13.3</v>
      </c>
      <c r="O69" s="78"/>
      <c r="P69" s="61"/>
      <c r="Q69" s="27" t="s">
        <v>64</v>
      </c>
      <c r="R69" s="79">
        <v>71066</v>
      </c>
      <c r="S69" s="79">
        <v>328264</v>
      </c>
      <c r="T69" s="80">
        <v>13.3</v>
      </c>
      <c r="U69" s="81">
        <v>0.69899999999999995</v>
      </c>
      <c r="V69" s="82">
        <v>0.30099999999999999</v>
      </c>
      <c r="W69" s="79">
        <v>229295</v>
      </c>
      <c r="X69" s="79">
        <v>621304</v>
      </c>
      <c r="Y69" s="80">
        <v>8.6999999999999993</v>
      </c>
      <c r="Z69" s="84">
        <v>4.5999999999999996</v>
      </c>
    </row>
    <row r="70" spans="1:26" x14ac:dyDescent="0.25">
      <c r="A70" s="61">
        <v>17</v>
      </c>
      <c r="B70" s="1" t="s">
        <v>65</v>
      </c>
      <c r="C70" s="1">
        <v>5</v>
      </c>
      <c r="D70" s="49">
        <v>2211</v>
      </c>
      <c r="E70" s="49">
        <v>118</v>
      </c>
      <c r="F70" s="74">
        <v>6.1499999999999999E-2</v>
      </c>
      <c r="G70" s="61">
        <v>0.5</v>
      </c>
      <c r="H70" s="74">
        <v>0.26651000000000002</v>
      </c>
      <c r="I70" s="74">
        <v>0.73348999999999998</v>
      </c>
      <c r="J70" s="76">
        <v>60239</v>
      </c>
      <c r="K70" s="76">
        <v>16054</v>
      </c>
      <c r="L70" s="76">
        <v>261060</v>
      </c>
      <c r="M70" s="76">
        <v>619178</v>
      </c>
      <c r="N70" s="85">
        <v>10.3</v>
      </c>
      <c r="O70" s="78"/>
      <c r="P70" s="61"/>
      <c r="Q70" s="27" t="s">
        <v>66</v>
      </c>
      <c r="R70" s="79">
        <v>60239</v>
      </c>
      <c r="S70" s="79">
        <v>261060</v>
      </c>
      <c r="T70" s="80">
        <v>10.3</v>
      </c>
      <c r="U70" s="81">
        <v>0.67100000000000004</v>
      </c>
      <c r="V70" s="82">
        <v>0.32900000000000001</v>
      </c>
      <c r="W70" s="79">
        <v>175082</v>
      </c>
      <c r="X70" s="79">
        <v>392009</v>
      </c>
      <c r="Y70" s="80">
        <v>6.5</v>
      </c>
      <c r="Z70" s="84">
        <v>3.8</v>
      </c>
    </row>
    <row r="71" spans="1:26" x14ac:dyDescent="0.25">
      <c r="A71" s="61">
        <v>18</v>
      </c>
      <c r="B71" s="1" t="s">
        <v>67</v>
      </c>
      <c r="C71" s="1">
        <v>5</v>
      </c>
      <c r="D71" s="49">
        <v>1211</v>
      </c>
      <c r="E71" s="49">
        <v>102</v>
      </c>
      <c r="F71" s="74">
        <v>9.0690000000000007E-2</v>
      </c>
      <c r="G71" s="61">
        <v>0.5</v>
      </c>
      <c r="H71" s="74">
        <v>0.36963000000000001</v>
      </c>
      <c r="I71" s="74">
        <v>0.63036999999999999</v>
      </c>
      <c r="J71" s="76">
        <v>44185</v>
      </c>
      <c r="K71" s="76">
        <v>16332</v>
      </c>
      <c r="L71" s="76">
        <v>180094</v>
      </c>
      <c r="M71" s="76">
        <v>358118</v>
      </c>
      <c r="N71" s="85">
        <v>8.1</v>
      </c>
      <c r="O71" s="78"/>
      <c r="P71" s="61"/>
      <c r="Q71" s="27" t="s">
        <v>68</v>
      </c>
      <c r="R71" s="79">
        <v>44185</v>
      </c>
      <c r="S71" s="79">
        <v>180094</v>
      </c>
      <c r="T71" s="80">
        <v>8.1</v>
      </c>
      <c r="U71" s="81">
        <v>0.63500000000000001</v>
      </c>
      <c r="V71" s="82">
        <v>0.36499999999999999</v>
      </c>
      <c r="W71" s="79">
        <v>114410</v>
      </c>
      <c r="X71" s="79">
        <v>216927</v>
      </c>
      <c r="Y71" s="80">
        <v>4.9000000000000004</v>
      </c>
      <c r="Z71" s="84">
        <v>3.2</v>
      </c>
    </row>
    <row r="72" spans="1:26" x14ac:dyDescent="0.25">
      <c r="A72" s="86">
        <v>19</v>
      </c>
      <c r="B72" s="13" t="s">
        <v>69</v>
      </c>
      <c r="C72" s="86"/>
      <c r="D72" s="50">
        <v>873</v>
      </c>
      <c r="E72" s="50">
        <v>134</v>
      </c>
      <c r="F72" s="88">
        <v>0.15645999999999999</v>
      </c>
      <c r="G72" s="86"/>
      <c r="H72" s="88">
        <v>1</v>
      </c>
      <c r="I72" s="88">
        <v>0</v>
      </c>
      <c r="J72" s="89">
        <v>27853</v>
      </c>
      <c r="K72" s="89">
        <v>27853</v>
      </c>
      <c r="L72" s="89">
        <v>178024</v>
      </c>
      <c r="M72" s="89">
        <v>178024</v>
      </c>
      <c r="N72" s="90">
        <v>6.4</v>
      </c>
      <c r="O72" s="78"/>
      <c r="P72" s="61"/>
      <c r="Q72" s="30" t="s">
        <v>69</v>
      </c>
      <c r="R72" s="91">
        <v>27853</v>
      </c>
      <c r="S72" s="91">
        <v>178024</v>
      </c>
      <c r="T72" s="92">
        <v>6.4</v>
      </c>
      <c r="U72" s="93">
        <v>0.57599999999999996</v>
      </c>
      <c r="V72" s="94">
        <v>0.42399999999999999</v>
      </c>
      <c r="W72" s="91">
        <v>102517</v>
      </c>
      <c r="X72" s="91">
        <v>102517</v>
      </c>
      <c r="Y72" s="92">
        <v>3.7</v>
      </c>
      <c r="Z72" s="95">
        <v>2.7</v>
      </c>
    </row>
    <row r="73" spans="1:26" x14ac:dyDescent="0.25">
      <c r="A73" s="61"/>
      <c r="B73" s="61" t="s">
        <v>70</v>
      </c>
      <c r="C73" s="61"/>
      <c r="D73" s="96">
        <f>SUM(D54:D72)</f>
        <v>125890</v>
      </c>
      <c r="E73" s="96">
        <f>SUM(E54:E72)</f>
        <v>968</v>
      </c>
      <c r="F73" s="61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</row>
    <row r="74" spans="1:26" x14ac:dyDescent="0.25">
      <c r="A74" s="73"/>
      <c r="B74" s="73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</row>
    <row r="75" spans="1:26" x14ac:dyDescent="0.25">
      <c r="A75" s="73"/>
      <c r="B75" s="73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</row>
    <row r="76" spans="1:26" x14ac:dyDescent="0.25">
      <c r="A76" s="73"/>
      <c r="B76" s="73"/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</row>
    <row r="77" spans="1:26" ht="17.399999999999999" x14ac:dyDescent="0.3">
      <c r="A77" s="103"/>
      <c r="B77" s="103"/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  <c r="H77" s="5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3"/>
      <c r="Z77" s="103"/>
    </row>
    <row r="78" spans="1:26" ht="17.399999999999999" x14ac:dyDescent="0.3">
      <c r="A78" s="103"/>
      <c r="B78" s="103"/>
      <c r="C78" s="53" t="s">
        <v>84</v>
      </c>
      <c r="D78" s="54">
        <v>0</v>
      </c>
      <c r="E78" s="55">
        <v>71.599999999999994</v>
      </c>
      <c r="F78" s="55">
        <v>65.2</v>
      </c>
      <c r="G78" s="55">
        <v>6.4</v>
      </c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3"/>
      <c r="Z78" s="103"/>
    </row>
    <row r="79" spans="1:26" ht="17.399999999999999" x14ac:dyDescent="0.3">
      <c r="A79" s="103"/>
      <c r="B79" s="103"/>
      <c r="C79" s="53" t="s">
        <v>85</v>
      </c>
      <c r="D79" s="54">
        <v>0</v>
      </c>
      <c r="E79" s="55">
        <v>78.5</v>
      </c>
      <c r="F79" s="55">
        <v>69.7</v>
      </c>
      <c r="G79" s="55">
        <v>8.8000000000000007</v>
      </c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3"/>
      <c r="Z79" s="103"/>
    </row>
    <row r="80" spans="1:26" ht="17.399999999999999" x14ac:dyDescent="0.3">
      <c r="A80" s="103"/>
      <c r="B80" s="103"/>
      <c r="C80" s="53" t="s">
        <v>86</v>
      </c>
      <c r="D80" s="54">
        <v>0</v>
      </c>
      <c r="E80" s="55">
        <v>74.900000000000006</v>
      </c>
      <c r="F80" s="55">
        <v>66.7</v>
      </c>
      <c r="G80" s="55">
        <v>8.1999999999999993</v>
      </c>
      <c r="H80" s="103"/>
      <c r="I80" s="103"/>
      <c r="J80" s="103"/>
      <c r="K80" s="103"/>
      <c r="L80" s="103"/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  <c r="Y80" s="103"/>
      <c r="Z80" s="103"/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EB350-8840-4ECB-80E4-973359C36039}">
  <dimension ref="A1:Z80"/>
  <sheetViews>
    <sheetView tabSelected="1" topLeftCell="A37" workbookViewId="0">
      <selection activeCell="D54" sqref="D54:E72"/>
    </sheetView>
  </sheetViews>
  <sheetFormatPr defaultColWidth="11.19921875" defaultRowHeight="13.8" x14ac:dyDescent="0.25"/>
  <sheetData>
    <row r="1" spans="1:26" ht="18" thickBot="1" x14ac:dyDescent="0.3">
      <c r="A1" s="61"/>
      <c r="B1" s="132" t="s">
        <v>87</v>
      </c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61"/>
      <c r="P1" s="61"/>
      <c r="Q1" s="121" t="s">
        <v>90</v>
      </c>
      <c r="R1" s="122"/>
      <c r="S1" s="122"/>
      <c r="T1" s="122"/>
      <c r="U1" s="122"/>
      <c r="V1" s="122"/>
      <c r="W1" s="122"/>
      <c r="X1" s="122"/>
      <c r="Y1" s="122"/>
      <c r="Z1" s="123"/>
    </row>
    <row r="2" spans="1:26" ht="61.95" customHeight="1" x14ac:dyDescent="0.25">
      <c r="A2" s="62"/>
      <c r="B2" s="112" t="s">
        <v>0</v>
      </c>
      <c r="C2" s="46" t="s">
        <v>1</v>
      </c>
      <c r="D2" s="63" t="s">
        <v>93</v>
      </c>
      <c r="E2" s="63" t="s">
        <v>94</v>
      </c>
      <c r="F2" s="63" t="s">
        <v>95</v>
      </c>
      <c r="G2" s="64" t="s">
        <v>5</v>
      </c>
      <c r="H2" s="63" t="s">
        <v>96</v>
      </c>
      <c r="I2" s="63" t="s">
        <v>97</v>
      </c>
      <c r="J2" s="64" t="s">
        <v>98</v>
      </c>
      <c r="K2" s="63" t="s">
        <v>99</v>
      </c>
      <c r="L2" s="63" t="s">
        <v>100</v>
      </c>
      <c r="M2" s="64" t="s">
        <v>101</v>
      </c>
      <c r="N2" s="65" t="s">
        <v>102</v>
      </c>
      <c r="O2" s="66"/>
      <c r="P2" s="66"/>
      <c r="Q2" s="26" t="s">
        <v>13</v>
      </c>
      <c r="R2" s="133" t="s">
        <v>14</v>
      </c>
      <c r="S2" s="133"/>
      <c r="T2" s="133"/>
      <c r="U2" s="126" t="s">
        <v>15</v>
      </c>
      <c r="V2" s="126" t="s">
        <v>16</v>
      </c>
      <c r="W2" s="134" t="s">
        <v>17</v>
      </c>
      <c r="X2" s="134" t="s">
        <v>18</v>
      </c>
      <c r="Y2" s="135" t="s">
        <v>19</v>
      </c>
      <c r="Z2" s="136" t="s">
        <v>20</v>
      </c>
    </row>
    <row r="3" spans="1:26" ht="16.2" thickBot="1" x14ac:dyDescent="0.35">
      <c r="A3" s="67"/>
      <c r="B3" s="124"/>
      <c r="C3" s="68"/>
      <c r="D3" s="69" t="s">
        <v>21</v>
      </c>
      <c r="E3" s="69" t="s">
        <v>22</v>
      </c>
      <c r="F3" s="69" t="s">
        <v>103</v>
      </c>
      <c r="G3" s="69"/>
      <c r="H3" s="69" t="s">
        <v>104</v>
      </c>
      <c r="I3" s="69" t="s">
        <v>105</v>
      </c>
      <c r="J3" s="69" t="s">
        <v>106</v>
      </c>
      <c r="K3" s="69" t="s">
        <v>107</v>
      </c>
      <c r="L3" s="69" t="s">
        <v>108</v>
      </c>
      <c r="M3" s="69" t="s">
        <v>109</v>
      </c>
      <c r="N3" s="70" t="s">
        <v>110</v>
      </c>
      <c r="O3" s="67"/>
      <c r="P3" s="67"/>
      <c r="Q3" s="27" t="s">
        <v>31</v>
      </c>
      <c r="R3" s="71" t="s">
        <v>32</v>
      </c>
      <c r="S3" s="72" t="s">
        <v>111</v>
      </c>
      <c r="T3" s="71" t="s">
        <v>34</v>
      </c>
      <c r="U3" s="126"/>
      <c r="V3" s="126"/>
      <c r="W3" s="134"/>
      <c r="X3" s="134"/>
      <c r="Y3" s="135"/>
      <c r="Z3" s="136"/>
    </row>
    <row r="4" spans="1:26" x14ac:dyDescent="0.25">
      <c r="A4" s="61">
        <v>1</v>
      </c>
      <c r="B4" s="1">
        <v>0</v>
      </c>
      <c r="C4" s="1">
        <v>1</v>
      </c>
      <c r="D4" s="73">
        <v>429</v>
      </c>
      <c r="E4" s="51">
        <v>0</v>
      </c>
      <c r="F4" s="74">
        <v>2.1900000000000001E-3</v>
      </c>
      <c r="G4" s="61">
        <v>0.3</v>
      </c>
      <c r="H4" s="74">
        <v>2.1800000000000001E-3</v>
      </c>
      <c r="I4" s="74">
        <v>0.99782000000000004</v>
      </c>
      <c r="J4" s="75">
        <v>100000</v>
      </c>
      <c r="K4" s="76">
        <v>218</v>
      </c>
      <c r="L4" s="76">
        <v>99847</v>
      </c>
      <c r="M4" s="76">
        <v>7158775</v>
      </c>
      <c r="N4" s="77">
        <v>71.599999999999994</v>
      </c>
      <c r="O4" s="78"/>
      <c r="P4" s="61"/>
      <c r="Q4" s="39">
        <v>0</v>
      </c>
      <c r="R4" s="79">
        <v>100000</v>
      </c>
      <c r="S4" s="79">
        <v>99847</v>
      </c>
      <c r="T4" s="80">
        <v>71.599999999999994</v>
      </c>
      <c r="U4" s="81">
        <v>0.96699999999999997</v>
      </c>
      <c r="V4" s="82">
        <v>3.3000000000000002E-2</v>
      </c>
      <c r="W4" s="79">
        <v>96532</v>
      </c>
      <c r="X4" s="79">
        <v>6520376</v>
      </c>
      <c r="Y4" s="83">
        <v>65.2</v>
      </c>
      <c r="Z4" s="84">
        <v>6.4</v>
      </c>
    </row>
    <row r="5" spans="1:26" x14ac:dyDescent="0.25">
      <c r="A5" s="61">
        <v>2</v>
      </c>
      <c r="B5" s="1">
        <v>45748</v>
      </c>
      <c r="C5" s="1">
        <v>4</v>
      </c>
      <c r="D5" s="73">
        <v>2079</v>
      </c>
      <c r="E5" s="51">
        <v>1</v>
      </c>
      <c r="F5" s="74">
        <v>0</v>
      </c>
      <c r="G5" s="61">
        <v>0.4</v>
      </c>
      <c r="H5" s="74">
        <v>0</v>
      </c>
      <c r="I5" s="74">
        <v>1</v>
      </c>
      <c r="J5" s="76">
        <v>99782</v>
      </c>
      <c r="K5" s="76">
        <v>0</v>
      </c>
      <c r="L5" s="76">
        <v>399126</v>
      </c>
      <c r="M5" s="76">
        <v>7058928</v>
      </c>
      <c r="N5" s="85">
        <v>70.7</v>
      </c>
      <c r="O5" s="78"/>
      <c r="P5" s="61"/>
      <c r="Q5" s="27" t="s">
        <v>36</v>
      </c>
      <c r="R5" s="79">
        <v>99782</v>
      </c>
      <c r="S5" s="79">
        <v>399126</v>
      </c>
      <c r="T5" s="80">
        <v>70.7</v>
      </c>
      <c r="U5" s="81">
        <v>0.96699999999999997</v>
      </c>
      <c r="V5" s="82">
        <v>3.3000000000000002E-2</v>
      </c>
      <c r="W5" s="79">
        <v>385876</v>
      </c>
      <c r="X5" s="79">
        <v>6423844</v>
      </c>
      <c r="Y5" s="80">
        <v>64.400000000000006</v>
      </c>
      <c r="Z5" s="84">
        <v>6.4</v>
      </c>
    </row>
    <row r="6" spans="1:26" x14ac:dyDescent="0.25">
      <c r="A6" s="61">
        <v>3</v>
      </c>
      <c r="B6" s="1">
        <v>45905</v>
      </c>
      <c r="C6" s="1">
        <v>5</v>
      </c>
      <c r="D6" s="73">
        <v>3406</v>
      </c>
      <c r="E6" s="51">
        <v>0</v>
      </c>
      <c r="F6" s="74">
        <v>0</v>
      </c>
      <c r="G6" s="61">
        <v>0.5</v>
      </c>
      <c r="H6" s="74">
        <v>0</v>
      </c>
      <c r="I6" s="74">
        <v>1</v>
      </c>
      <c r="J6" s="76">
        <v>99782</v>
      </c>
      <c r="K6" s="76">
        <v>0</v>
      </c>
      <c r="L6" s="76">
        <v>498908</v>
      </c>
      <c r="M6" s="76">
        <v>6659802</v>
      </c>
      <c r="N6" s="85">
        <v>66.7</v>
      </c>
      <c r="O6" s="78"/>
      <c r="P6" s="61"/>
      <c r="Q6" s="27" t="s">
        <v>38</v>
      </c>
      <c r="R6" s="79">
        <v>99782</v>
      </c>
      <c r="S6" s="79">
        <v>498908</v>
      </c>
      <c r="T6" s="80">
        <v>66.7</v>
      </c>
      <c r="U6" s="81">
        <v>0.96699999999999997</v>
      </c>
      <c r="V6" s="82">
        <v>3.3000000000000002E-2</v>
      </c>
      <c r="W6" s="79">
        <v>482345</v>
      </c>
      <c r="X6" s="79">
        <v>6037968</v>
      </c>
      <c r="Y6" s="80">
        <v>60.5</v>
      </c>
      <c r="Z6" s="84">
        <v>6.2</v>
      </c>
    </row>
    <row r="7" spans="1:26" x14ac:dyDescent="0.25">
      <c r="A7" s="61">
        <v>4</v>
      </c>
      <c r="B7" s="1">
        <v>41913</v>
      </c>
      <c r="C7" s="1">
        <v>5</v>
      </c>
      <c r="D7" s="73">
        <v>4160</v>
      </c>
      <c r="E7" s="51">
        <v>5</v>
      </c>
      <c r="F7" s="74">
        <v>2.3000000000000001E-4</v>
      </c>
      <c r="G7" s="61">
        <v>0.5</v>
      </c>
      <c r="H7" s="74">
        <v>1.17E-3</v>
      </c>
      <c r="I7" s="74">
        <v>0.99883</v>
      </c>
      <c r="J7" s="76">
        <v>99782</v>
      </c>
      <c r="K7" s="76">
        <v>117</v>
      </c>
      <c r="L7" s="76">
        <v>498615</v>
      </c>
      <c r="M7" s="76">
        <v>6160894</v>
      </c>
      <c r="N7" s="85">
        <v>61.7</v>
      </c>
      <c r="O7" s="78"/>
      <c r="P7" s="61"/>
      <c r="Q7" s="27" t="s">
        <v>40</v>
      </c>
      <c r="R7" s="79">
        <v>99782</v>
      </c>
      <c r="S7" s="79">
        <v>498615</v>
      </c>
      <c r="T7" s="80">
        <v>61.7</v>
      </c>
      <c r="U7" s="81">
        <v>0.96699999999999997</v>
      </c>
      <c r="V7" s="82">
        <v>3.3000000000000002E-2</v>
      </c>
      <c r="W7" s="79">
        <v>482062</v>
      </c>
      <c r="X7" s="79">
        <v>5555623</v>
      </c>
      <c r="Y7" s="80">
        <v>55.7</v>
      </c>
      <c r="Z7" s="84">
        <v>6.1</v>
      </c>
    </row>
    <row r="8" spans="1:26" x14ac:dyDescent="0.25">
      <c r="A8" s="61">
        <v>5</v>
      </c>
      <c r="B8" s="1" t="s">
        <v>41</v>
      </c>
      <c r="C8" s="1">
        <v>5</v>
      </c>
      <c r="D8" s="73">
        <v>4298</v>
      </c>
      <c r="E8" s="51">
        <v>7</v>
      </c>
      <c r="F8" s="74">
        <v>1.82E-3</v>
      </c>
      <c r="G8" s="61">
        <v>0.5</v>
      </c>
      <c r="H8" s="74">
        <v>9.0799999999999995E-3</v>
      </c>
      <c r="I8" s="74">
        <v>0.99092000000000002</v>
      </c>
      <c r="J8" s="76">
        <v>99665</v>
      </c>
      <c r="K8" s="76">
        <v>905</v>
      </c>
      <c r="L8" s="76">
        <v>496061</v>
      </c>
      <c r="M8" s="76">
        <v>5662279</v>
      </c>
      <c r="N8" s="85">
        <v>56.8</v>
      </c>
      <c r="O8" s="78"/>
      <c r="P8" s="61"/>
      <c r="Q8" s="27" t="s">
        <v>42</v>
      </c>
      <c r="R8" s="79">
        <v>99665</v>
      </c>
      <c r="S8" s="79">
        <v>496061</v>
      </c>
      <c r="T8" s="80">
        <v>56.8</v>
      </c>
      <c r="U8" s="81">
        <v>0.96699999999999997</v>
      </c>
      <c r="V8" s="82">
        <v>3.3000000000000002E-2</v>
      </c>
      <c r="W8" s="79">
        <v>479593</v>
      </c>
      <c r="X8" s="79">
        <v>5073561</v>
      </c>
      <c r="Y8" s="80">
        <v>50.9</v>
      </c>
      <c r="Z8" s="84">
        <v>5.9</v>
      </c>
    </row>
    <row r="9" spans="1:26" x14ac:dyDescent="0.25">
      <c r="A9" s="61">
        <v>6</v>
      </c>
      <c r="B9" s="1" t="s">
        <v>43</v>
      </c>
      <c r="C9" s="1">
        <v>5</v>
      </c>
      <c r="D9" s="73">
        <v>4156</v>
      </c>
      <c r="E9" s="51">
        <v>5</v>
      </c>
      <c r="F9" s="74">
        <v>2.15E-3</v>
      </c>
      <c r="G9" s="61">
        <v>0.5</v>
      </c>
      <c r="H9" s="74">
        <v>1.069E-2</v>
      </c>
      <c r="I9" s="74">
        <v>0.98931000000000002</v>
      </c>
      <c r="J9" s="76">
        <v>98760</v>
      </c>
      <c r="K9" s="76">
        <v>1055</v>
      </c>
      <c r="L9" s="76">
        <v>491161</v>
      </c>
      <c r="M9" s="76">
        <v>5166218</v>
      </c>
      <c r="N9" s="85">
        <v>52.3</v>
      </c>
      <c r="O9" s="78"/>
      <c r="P9" s="61"/>
      <c r="Q9" s="27" t="s">
        <v>44</v>
      </c>
      <c r="R9" s="79">
        <v>98760</v>
      </c>
      <c r="S9" s="79">
        <v>491161</v>
      </c>
      <c r="T9" s="80">
        <v>52.3</v>
      </c>
      <c r="U9" s="81">
        <v>0.95599999999999996</v>
      </c>
      <c r="V9" s="82">
        <v>4.3999999999999997E-2</v>
      </c>
      <c r="W9" s="79">
        <v>469351</v>
      </c>
      <c r="X9" s="79">
        <v>4593968</v>
      </c>
      <c r="Y9" s="80">
        <v>46.5</v>
      </c>
      <c r="Z9" s="84">
        <v>5.8</v>
      </c>
    </row>
    <row r="10" spans="1:26" x14ac:dyDescent="0.25">
      <c r="A10" s="61">
        <v>7</v>
      </c>
      <c r="B10" s="1" t="s">
        <v>45</v>
      </c>
      <c r="C10" s="1">
        <v>5</v>
      </c>
      <c r="D10" s="73">
        <v>4658</v>
      </c>
      <c r="E10" s="51">
        <v>1</v>
      </c>
      <c r="F10" s="74">
        <v>2.3400000000000001E-3</v>
      </c>
      <c r="G10" s="61">
        <v>0.5</v>
      </c>
      <c r="H10" s="74">
        <v>1.163E-2</v>
      </c>
      <c r="I10" s="74">
        <v>0.98836999999999997</v>
      </c>
      <c r="J10" s="76">
        <v>97705</v>
      </c>
      <c r="K10" s="76">
        <v>1136</v>
      </c>
      <c r="L10" s="76">
        <v>485682</v>
      </c>
      <c r="M10" s="76">
        <v>4675057</v>
      </c>
      <c r="N10" s="85">
        <v>47.8</v>
      </c>
      <c r="O10" s="78"/>
      <c r="P10" s="61"/>
      <c r="Q10" s="27" t="s">
        <v>46</v>
      </c>
      <c r="R10" s="79">
        <v>97705</v>
      </c>
      <c r="S10" s="79">
        <v>485682</v>
      </c>
      <c r="T10" s="80">
        <v>47.8</v>
      </c>
      <c r="U10" s="81">
        <v>0.96399999999999997</v>
      </c>
      <c r="V10" s="82">
        <v>3.5999999999999997E-2</v>
      </c>
      <c r="W10" s="79">
        <v>468018</v>
      </c>
      <c r="X10" s="79">
        <v>4124617</v>
      </c>
      <c r="Y10" s="80">
        <v>42.2</v>
      </c>
      <c r="Z10" s="84">
        <v>5.6</v>
      </c>
    </row>
    <row r="11" spans="1:26" x14ac:dyDescent="0.25">
      <c r="A11" s="61">
        <v>8</v>
      </c>
      <c r="B11" s="1" t="s">
        <v>47</v>
      </c>
      <c r="C11" s="1">
        <v>5</v>
      </c>
      <c r="D11" s="73">
        <v>4709</v>
      </c>
      <c r="E11" s="51">
        <v>10</v>
      </c>
      <c r="F11" s="74">
        <v>2.0699999999999998E-3</v>
      </c>
      <c r="G11" s="61">
        <v>0.5</v>
      </c>
      <c r="H11" s="74">
        <v>1.0319999999999999E-2</v>
      </c>
      <c r="I11" s="74">
        <v>0.98968</v>
      </c>
      <c r="J11" s="76">
        <v>96568</v>
      </c>
      <c r="K11" s="76">
        <v>996</v>
      </c>
      <c r="L11" s="76">
        <v>480350</v>
      </c>
      <c r="M11" s="76">
        <v>4189375</v>
      </c>
      <c r="N11" s="85">
        <v>43.4</v>
      </c>
      <c r="O11" s="78"/>
      <c r="P11" s="61"/>
      <c r="Q11" s="27" t="s">
        <v>48</v>
      </c>
      <c r="R11" s="79">
        <v>96568</v>
      </c>
      <c r="S11" s="79">
        <v>480350</v>
      </c>
      <c r="T11" s="80">
        <v>43.4</v>
      </c>
      <c r="U11" s="81">
        <v>0.96</v>
      </c>
      <c r="V11" s="82">
        <v>0.04</v>
      </c>
      <c r="W11" s="79">
        <v>461162</v>
      </c>
      <c r="X11" s="79">
        <v>3656599</v>
      </c>
      <c r="Y11" s="80">
        <v>37.9</v>
      </c>
      <c r="Z11" s="84">
        <v>5.5</v>
      </c>
    </row>
    <row r="12" spans="1:26" x14ac:dyDescent="0.25">
      <c r="A12" s="61">
        <v>9</v>
      </c>
      <c r="B12" s="1" t="s">
        <v>49</v>
      </c>
      <c r="C12" s="1">
        <v>5</v>
      </c>
      <c r="D12" s="73">
        <v>4362</v>
      </c>
      <c r="E12" s="51">
        <v>15</v>
      </c>
      <c r="F12" s="74">
        <v>4.5300000000000002E-3</v>
      </c>
      <c r="G12" s="61">
        <v>0.5</v>
      </c>
      <c r="H12" s="74">
        <v>2.24E-2</v>
      </c>
      <c r="I12" s="74">
        <v>0.97760000000000002</v>
      </c>
      <c r="J12" s="76">
        <v>95572</v>
      </c>
      <c r="K12" s="76">
        <v>2140</v>
      </c>
      <c r="L12" s="76">
        <v>472509</v>
      </c>
      <c r="M12" s="76">
        <v>3709024</v>
      </c>
      <c r="N12" s="85">
        <v>38.799999999999997</v>
      </c>
      <c r="O12" s="78"/>
      <c r="P12" s="61"/>
      <c r="Q12" s="27" t="s">
        <v>50</v>
      </c>
      <c r="R12" s="79">
        <v>95572</v>
      </c>
      <c r="S12" s="79">
        <v>472509</v>
      </c>
      <c r="T12" s="80">
        <v>38.799999999999997</v>
      </c>
      <c r="U12" s="81">
        <v>0.94099999999999995</v>
      </c>
      <c r="V12" s="82">
        <v>5.8999999999999997E-2</v>
      </c>
      <c r="W12" s="79">
        <v>444762</v>
      </c>
      <c r="X12" s="79">
        <v>3195436</v>
      </c>
      <c r="Y12" s="80">
        <v>33.4</v>
      </c>
      <c r="Z12" s="84">
        <v>5.4</v>
      </c>
    </row>
    <row r="13" spans="1:26" x14ac:dyDescent="0.25">
      <c r="A13" s="61">
        <v>10</v>
      </c>
      <c r="B13" s="1" t="s">
        <v>51</v>
      </c>
      <c r="C13" s="1">
        <v>5</v>
      </c>
      <c r="D13" s="73">
        <v>4902</v>
      </c>
      <c r="E13" s="51">
        <v>20</v>
      </c>
      <c r="F13" s="74">
        <v>6.0400000000000002E-3</v>
      </c>
      <c r="G13" s="61">
        <v>0.5</v>
      </c>
      <c r="H13" s="74">
        <v>2.9739999999999999E-2</v>
      </c>
      <c r="I13" s="74">
        <v>0.97026000000000001</v>
      </c>
      <c r="J13" s="76">
        <v>93432</v>
      </c>
      <c r="K13" s="76">
        <v>2778</v>
      </c>
      <c r="L13" s="76">
        <v>460212</v>
      </c>
      <c r="M13" s="76">
        <v>3236516</v>
      </c>
      <c r="N13" s="85">
        <v>34.6</v>
      </c>
      <c r="O13" s="78"/>
      <c r="P13" s="61"/>
      <c r="Q13" s="27" t="s">
        <v>52</v>
      </c>
      <c r="R13" s="79">
        <v>93432</v>
      </c>
      <c r="S13" s="79">
        <v>460212</v>
      </c>
      <c r="T13" s="80">
        <v>34.6</v>
      </c>
      <c r="U13" s="81">
        <v>0.95399999999999996</v>
      </c>
      <c r="V13" s="82">
        <v>4.5999999999999999E-2</v>
      </c>
      <c r="W13" s="79">
        <v>438980</v>
      </c>
      <c r="X13" s="79">
        <v>2750675</v>
      </c>
      <c r="Y13" s="80">
        <v>29.4</v>
      </c>
      <c r="Z13" s="84">
        <v>5.2</v>
      </c>
    </row>
    <row r="14" spans="1:26" x14ac:dyDescent="0.25">
      <c r="A14" s="61">
        <v>11</v>
      </c>
      <c r="B14" s="1" t="s">
        <v>53</v>
      </c>
      <c r="C14" s="1">
        <v>5</v>
      </c>
      <c r="D14" s="73">
        <v>5271</v>
      </c>
      <c r="E14" s="51">
        <v>41</v>
      </c>
      <c r="F14" s="74">
        <v>7.6600000000000001E-3</v>
      </c>
      <c r="G14" s="61">
        <v>0.5</v>
      </c>
      <c r="H14" s="74">
        <v>3.7569999999999999E-2</v>
      </c>
      <c r="I14" s="74">
        <v>0.96243000000000001</v>
      </c>
      <c r="J14" s="76">
        <v>90653</v>
      </c>
      <c r="K14" s="76">
        <v>3406</v>
      </c>
      <c r="L14" s="76">
        <v>444751</v>
      </c>
      <c r="M14" s="76">
        <v>2776304</v>
      </c>
      <c r="N14" s="85">
        <v>30.6</v>
      </c>
      <c r="O14" s="78"/>
      <c r="P14" s="61"/>
      <c r="Q14" s="27" t="s">
        <v>54</v>
      </c>
      <c r="R14" s="79">
        <v>90653</v>
      </c>
      <c r="S14" s="79">
        <v>444751</v>
      </c>
      <c r="T14" s="80">
        <v>30.6</v>
      </c>
      <c r="U14" s="81">
        <v>0.94199999999999995</v>
      </c>
      <c r="V14" s="82">
        <v>5.8000000000000003E-2</v>
      </c>
      <c r="W14" s="79">
        <v>419001</v>
      </c>
      <c r="X14" s="79">
        <v>2311695</v>
      </c>
      <c r="Y14" s="80">
        <v>25.5</v>
      </c>
      <c r="Z14" s="84">
        <v>5.0999999999999996</v>
      </c>
    </row>
    <row r="15" spans="1:26" x14ac:dyDescent="0.25">
      <c r="A15" s="61">
        <v>12</v>
      </c>
      <c r="B15" s="1" t="s">
        <v>55</v>
      </c>
      <c r="C15" s="1">
        <v>5</v>
      </c>
      <c r="D15" s="73">
        <v>5198</v>
      </c>
      <c r="E15" s="51">
        <v>26</v>
      </c>
      <c r="F15" s="74">
        <v>8.0800000000000004E-3</v>
      </c>
      <c r="G15" s="61">
        <v>0.5</v>
      </c>
      <c r="H15" s="74">
        <v>3.9620000000000002E-2</v>
      </c>
      <c r="I15" s="74">
        <v>0.96038000000000001</v>
      </c>
      <c r="J15" s="76">
        <v>87247</v>
      </c>
      <c r="K15" s="76">
        <v>3456</v>
      </c>
      <c r="L15" s="76">
        <v>427596</v>
      </c>
      <c r="M15" s="76">
        <v>2331552</v>
      </c>
      <c r="N15" s="85">
        <v>26.7</v>
      </c>
      <c r="O15" s="78"/>
      <c r="P15" s="61"/>
      <c r="Q15" s="27" t="s">
        <v>56</v>
      </c>
      <c r="R15" s="79">
        <v>87247</v>
      </c>
      <c r="S15" s="79">
        <v>427596</v>
      </c>
      <c r="T15" s="80">
        <v>26.7</v>
      </c>
      <c r="U15" s="81">
        <v>0.91600000000000004</v>
      </c>
      <c r="V15" s="82">
        <v>8.4000000000000005E-2</v>
      </c>
      <c r="W15" s="79">
        <v>391873</v>
      </c>
      <c r="X15" s="79">
        <v>1892694</v>
      </c>
      <c r="Y15" s="80">
        <v>21.7</v>
      </c>
      <c r="Z15" s="84">
        <v>5</v>
      </c>
    </row>
    <row r="16" spans="1:26" x14ac:dyDescent="0.25">
      <c r="A16" s="61">
        <v>13</v>
      </c>
      <c r="B16" s="1" t="s">
        <v>57</v>
      </c>
      <c r="C16" s="1">
        <v>5</v>
      </c>
      <c r="D16" s="73">
        <v>4692</v>
      </c>
      <c r="E16" s="51">
        <v>49</v>
      </c>
      <c r="F16" s="74">
        <v>1.061E-2</v>
      </c>
      <c r="G16" s="61">
        <v>0.5</v>
      </c>
      <c r="H16" s="74">
        <v>5.1670000000000001E-2</v>
      </c>
      <c r="I16" s="74">
        <v>0.94833000000000001</v>
      </c>
      <c r="J16" s="76">
        <v>83791</v>
      </c>
      <c r="K16" s="76">
        <v>4330</v>
      </c>
      <c r="L16" s="76">
        <v>408131</v>
      </c>
      <c r="M16" s="76">
        <v>1903956</v>
      </c>
      <c r="N16" s="85">
        <v>22.7</v>
      </c>
      <c r="O16" s="78"/>
      <c r="P16" s="61"/>
      <c r="Q16" s="27" t="s">
        <v>58</v>
      </c>
      <c r="R16" s="79">
        <v>83791</v>
      </c>
      <c r="S16" s="79">
        <v>408131</v>
      </c>
      <c r="T16" s="80">
        <v>22.7</v>
      </c>
      <c r="U16" s="81">
        <v>0.88600000000000001</v>
      </c>
      <c r="V16" s="82">
        <v>0.114</v>
      </c>
      <c r="W16" s="79">
        <v>361580</v>
      </c>
      <c r="X16" s="79">
        <v>1500821</v>
      </c>
      <c r="Y16" s="80">
        <v>17.899999999999999</v>
      </c>
      <c r="Z16" s="84">
        <v>4.8</v>
      </c>
    </row>
    <row r="17" spans="1:26" x14ac:dyDescent="0.25">
      <c r="A17" s="61">
        <v>14</v>
      </c>
      <c r="B17" s="1" t="s">
        <v>59</v>
      </c>
      <c r="C17" s="1">
        <v>5</v>
      </c>
      <c r="D17" s="73">
        <v>3566</v>
      </c>
      <c r="E17" s="51">
        <v>54</v>
      </c>
      <c r="F17" s="74">
        <v>1.9990000000000001E-2</v>
      </c>
      <c r="G17" s="61">
        <v>0.5</v>
      </c>
      <c r="H17" s="74">
        <v>9.5210000000000003E-2</v>
      </c>
      <c r="I17" s="74">
        <v>0.90478999999999998</v>
      </c>
      <c r="J17" s="76">
        <v>79461</v>
      </c>
      <c r="K17" s="76">
        <v>7566</v>
      </c>
      <c r="L17" s="76">
        <v>378393</v>
      </c>
      <c r="M17" s="76">
        <v>1495825</v>
      </c>
      <c r="N17" s="85">
        <v>18.8</v>
      </c>
      <c r="O17" s="78"/>
      <c r="P17" s="61"/>
      <c r="Q17" s="27" t="s">
        <v>60</v>
      </c>
      <c r="R17" s="79">
        <v>79461</v>
      </c>
      <c r="S17" s="79">
        <v>378393</v>
      </c>
      <c r="T17" s="80">
        <v>18.8</v>
      </c>
      <c r="U17" s="81">
        <v>0.85599999999999998</v>
      </c>
      <c r="V17" s="82">
        <v>0.14399999999999999</v>
      </c>
      <c r="W17" s="79">
        <v>324025</v>
      </c>
      <c r="X17" s="79">
        <v>1139241</v>
      </c>
      <c r="Y17" s="80">
        <v>14.3</v>
      </c>
      <c r="Z17" s="84">
        <v>4.5</v>
      </c>
    </row>
    <row r="18" spans="1:26" x14ac:dyDescent="0.25">
      <c r="A18" s="61">
        <v>15</v>
      </c>
      <c r="B18" s="1" t="s">
        <v>61</v>
      </c>
      <c r="C18" s="1">
        <v>5</v>
      </c>
      <c r="D18" s="73">
        <v>2616</v>
      </c>
      <c r="E18" s="51">
        <v>60</v>
      </c>
      <c r="F18" s="74">
        <v>2.75E-2</v>
      </c>
      <c r="G18" s="61">
        <v>0.5</v>
      </c>
      <c r="H18" s="74">
        <v>0.12866</v>
      </c>
      <c r="I18" s="74">
        <v>0.87134</v>
      </c>
      <c r="J18" s="76">
        <v>71896</v>
      </c>
      <c r="K18" s="76">
        <v>9250</v>
      </c>
      <c r="L18" s="76">
        <v>336354</v>
      </c>
      <c r="M18" s="76">
        <v>1117432</v>
      </c>
      <c r="N18" s="85">
        <v>15.5</v>
      </c>
      <c r="O18" s="78"/>
      <c r="P18" s="61"/>
      <c r="Q18" s="27" t="s">
        <v>62</v>
      </c>
      <c r="R18" s="79">
        <v>71896</v>
      </c>
      <c r="S18" s="79">
        <v>336354</v>
      </c>
      <c r="T18" s="80">
        <v>15.5</v>
      </c>
      <c r="U18" s="81">
        <v>0.77600000000000002</v>
      </c>
      <c r="V18" s="82">
        <v>0.224</v>
      </c>
      <c r="W18" s="79">
        <v>261057</v>
      </c>
      <c r="X18" s="79">
        <v>815216</v>
      </c>
      <c r="Y18" s="80">
        <v>11.3</v>
      </c>
      <c r="Z18" s="84">
        <v>4.2</v>
      </c>
    </row>
    <row r="19" spans="1:26" x14ac:dyDescent="0.25">
      <c r="A19" s="61">
        <v>16</v>
      </c>
      <c r="B19" s="1" t="s">
        <v>63</v>
      </c>
      <c r="C19" s="1">
        <v>5</v>
      </c>
      <c r="D19" s="73">
        <v>1655</v>
      </c>
      <c r="E19" s="51">
        <v>46</v>
      </c>
      <c r="F19" s="74">
        <v>4.07E-2</v>
      </c>
      <c r="G19" s="61">
        <v>0.5</v>
      </c>
      <c r="H19" s="74">
        <v>0.18473000000000001</v>
      </c>
      <c r="I19" s="74">
        <v>0.81527000000000005</v>
      </c>
      <c r="J19" s="76">
        <v>62646</v>
      </c>
      <c r="K19" s="76">
        <v>11572</v>
      </c>
      <c r="L19" s="76">
        <v>284298</v>
      </c>
      <c r="M19" s="76">
        <v>781078</v>
      </c>
      <c r="N19" s="85">
        <v>12.5</v>
      </c>
      <c r="O19" s="78"/>
      <c r="P19" s="61"/>
      <c r="Q19" s="27" t="s">
        <v>64</v>
      </c>
      <c r="R19" s="79">
        <v>62646</v>
      </c>
      <c r="S19" s="79">
        <v>284298</v>
      </c>
      <c r="T19" s="80">
        <v>12.5</v>
      </c>
      <c r="U19" s="81">
        <v>0.73699999999999999</v>
      </c>
      <c r="V19" s="82">
        <v>0.26300000000000001</v>
      </c>
      <c r="W19" s="79">
        <v>209574</v>
      </c>
      <c r="X19" s="79">
        <v>554159</v>
      </c>
      <c r="Y19" s="80">
        <v>8.8000000000000007</v>
      </c>
      <c r="Z19" s="84">
        <v>3.6</v>
      </c>
    </row>
    <row r="20" spans="1:26" x14ac:dyDescent="0.25">
      <c r="A20" s="61">
        <v>17</v>
      </c>
      <c r="B20" s="1" t="s">
        <v>65</v>
      </c>
      <c r="C20" s="1">
        <v>5</v>
      </c>
      <c r="D20" s="73">
        <v>1041</v>
      </c>
      <c r="E20" s="51">
        <v>54</v>
      </c>
      <c r="F20" s="74">
        <v>6.0100000000000001E-2</v>
      </c>
      <c r="G20" s="61">
        <v>0.5</v>
      </c>
      <c r="H20" s="74">
        <v>0.26124000000000003</v>
      </c>
      <c r="I20" s="74">
        <v>0.73875999999999997</v>
      </c>
      <c r="J20" s="76">
        <v>51073</v>
      </c>
      <c r="K20" s="76">
        <v>13343</v>
      </c>
      <c r="L20" s="76">
        <v>222011</v>
      </c>
      <c r="M20" s="76">
        <v>496780</v>
      </c>
      <c r="N20" s="85">
        <v>9.6999999999999993</v>
      </c>
      <c r="O20" s="78"/>
      <c r="P20" s="61"/>
      <c r="Q20" s="27" t="s">
        <v>66</v>
      </c>
      <c r="R20" s="79">
        <v>51073</v>
      </c>
      <c r="S20" s="79">
        <v>222011</v>
      </c>
      <c r="T20" s="80">
        <v>9.6999999999999993</v>
      </c>
      <c r="U20" s="81">
        <v>0.72699999999999998</v>
      </c>
      <c r="V20" s="82">
        <v>0.27300000000000002</v>
      </c>
      <c r="W20" s="79">
        <v>161432</v>
      </c>
      <c r="X20" s="79">
        <v>344585</v>
      </c>
      <c r="Y20" s="80">
        <v>6.7</v>
      </c>
      <c r="Z20" s="84">
        <v>3</v>
      </c>
    </row>
    <row r="21" spans="1:26" x14ac:dyDescent="0.25">
      <c r="A21" s="61">
        <v>18</v>
      </c>
      <c r="B21" s="1" t="s">
        <v>67</v>
      </c>
      <c r="C21" s="1">
        <v>5</v>
      </c>
      <c r="D21" s="73">
        <v>508</v>
      </c>
      <c r="E21" s="51">
        <v>38</v>
      </c>
      <c r="F21" s="74">
        <v>0.10994</v>
      </c>
      <c r="G21" s="61">
        <v>0.5</v>
      </c>
      <c r="H21" s="74">
        <v>0.43118000000000001</v>
      </c>
      <c r="I21" s="74">
        <v>0.56881999999999999</v>
      </c>
      <c r="J21" s="76">
        <v>37731</v>
      </c>
      <c r="K21" s="76">
        <v>16269</v>
      </c>
      <c r="L21" s="76">
        <v>147983</v>
      </c>
      <c r="M21" s="76">
        <v>274769</v>
      </c>
      <c r="N21" s="85">
        <v>7.3</v>
      </c>
      <c r="O21" s="78"/>
      <c r="P21" s="61"/>
      <c r="Q21" s="27" t="s">
        <v>68</v>
      </c>
      <c r="R21" s="79">
        <v>37731</v>
      </c>
      <c r="S21" s="79">
        <v>147983</v>
      </c>
      <c r="T21" s="80">
        <v>7.3</v>
      </c>
      <c r="U21" s="81">
        <v>0.68600000000000005</v>
      </c>
      <c r="V21" s="82">
        <v>0.314</v>
      </c>
      <c r="W21" s="79">
        <v>101569</v>
      </c>
      <c r="X21" s="79">
        <v>183152</v>
      </c>
      <c r="Y21" s="80">
        <v>4.9000000000000004</v>
      </c>
      <c r="Z21" s="84">
        <v>2.4</v>
      </c>
    </row>
    <row r="22" spans="1:26" x14ac:dyDescent="0.25">
      <c r="A22" s="86">
        <v>19</v>
      </c>
      <c r="B22" s="13" t="s">
        <v>69</v>
      </c>
      <c r="C22" s="86"/>
      <c r="D22" s="87">
        <v>306</v>
      </c>
      <c r="E22" s="59">
        <v>38</v>
      </c>
      <c r="F22" s="88">
        <v>0.16928000000000001</v>
      </c>
      <c r="G22" s="86"/>
      <c r="H22" s="88">
        <v>1</v>
      </c>
      <c r="I22" s="88">
        <v>0</v>
      </c>
      <c r="J22" s="89">
        <v>21462</v>
      </c>
      <c r="K22" s="89">
        <v>21462</v>
      </c>
      <c r="L22" s="89">
        <v>126786</v>
      </c>
      <c r="M22" s="89">
        <v>126786</v>
      </c>
      <c r="N22" s="90">
        <v>5.9</v>
      </c>
      <c r="O22" s="78"/>
      <c r="P22" s="61"/>
      <c r="Q22" s="30" t="s">
        <v>69</v>
      </c>
      <c r="R22" s="91">
        <v>21462</v>
      </c>
      <c r="S22" s="91">
        <v>126786</v>
      </c>
      <c r="T22" s="92">
        <v>5.9</v>
      </c>
      <c r="U22" s="93">
        <v>0.64300000000000002</v>
      </c>
      <c r="V22" s="94">
        <v>0.35699999999999998</v>
      </c>
      <c r="W22" s="91">
        <v>81583</v>
      </c>
      <c r="X22" s="91">
        <v>81583</v>
      </c>
      <c r="Y22" s="92">
        <v>3.8</v>
      </c>
      <c r="Z22" s="95">
        <v>2.1</v>
      </c>
    </row>
    <row r="23" spans="1:26" x14ac:dyDescent="0.25">
      <c r="A23" s="61"/>
      <c r="B23" s="61" t="s">
        <v>70</v>
      </c>
      <c r="C23" s="61"/>
      <c r="D23" s="96">
        <f>SUM(D4:D22)</f>
        <v>62012</v>
      </c>
      <c r="E23" s="97">
        <f>SUM(E4:E22)</f>
        <v>470</v>
      </c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</row>
    <row r="24" spans="1:26" x14ac:dyDescent="0.25">
      <c r="A24" s="61"/>
      <c r="B24" s="61"/>
      <c r="C24" s="61"/>
      <c r="D24" s="14"/>
      <c r="E24" s="14"/>
      <c r="F24" s="76"/>
      <c r="G24" s="61"/>
      <c r="H24" s="61"/>
      <c r="I24" s="61"/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</row>
    <row r="25" spans="1:26" x14ac:dyDescent="0.25">
      <c r="A25" s="73"/>
      <c r="B25" s="73"/>
      <c r="C25" s="73"/>
      <c r="D25" s="98"/>
      <c r="E25" s="98"/>
      <c r="F25" s="73"/>
      <c r="G25" s="73"/>
      <c r="H25" s="73"/>
      <c r="I25" s="73"/>
      <c r="J25" s="73"/>
      <c r="K25" s="99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</row>
    <row r="26" spans="1:26" ht="18" thickBot="1" x14ac:dyDescent="0.35">
      <c r="A26" s="61"/>
      <c r="B26" s="131" t="s">
        <v>88</v>
      </c>
      <c r="C26" s="131"/>
      <c r="D26" s="131"/>
      <c r="E26" s="131"/>
      <c r="F26" s="131"/>
      <c r="G26" s="131"/>
      <c r="H26" s="131"/>
      <c r="I26" s="131"/>
      <c r="J26" s="131"/>
      <c r="K26" s="131"/>
      <c r="L26" s="131"/>
      <c r="M26" s="131"/>
      <c r="N26" s="131"/>
      <c r="O26" s="61"/>
      <c r="P26" s="61"/>
      <c r="Q26" s="121" t="s">
        <v>91</v>
      </c>
      <c r="R26" s="122"/>
      <c r="S26" s="122"/>
      <c r="T26" s="122"/>
      <c r="U26" s="122"/>
      <c r="V26" s="122"/>
      <c r="W26" s="122"/>
      <c r="X26" s="122"/>
      <c r="Y26" s="122"/>
      <c r="Z26" s="123"/>
    </row>
    <row r="27" spans="1:26" ht="61.95" customHeight="1" x14ac:dyDescent="0.35">
      <c r="A27" s="62"/>
      <c r="B27" s="112" t="s">
        <v>0</v>
      </c>
      <c r="C27" s="6" t="s">
        <v>1</v>
      </c>
      <c r="D27" s="100" t="s">
        <v>112</v>
      </c>
      <c r="E27" s="100" t="s">
        <v>113</v>
      </c>
      <c r="F27" s="100" t="s">
        <v>114</v>
      </c>
      <c r="G27" s="101" t="s">
        <v>5</v>
      </c>
      <c r="H27" s="100" t="s">
        <v>115</v>
      </c>
      <c r="I27" s="100" t="s">
        <v>116</v>
      </c>
      <c r="J27" s="101" t="s">
        <v>117</v>
      </c>
      <c r="K27" s="100" t="s">
        <v>118</v>
      </c>
      <c r="L27" s="100" t="s">
        <v>119</v>
      </c>
      <c r="M27" s="101" t="s">
        <v>120</v>
      </c>
      <c r="N27" s="102" t="s">
        <v>121</v>
      </c>
      <c r="O27" s="66"/>
      <c r="P27" s="66"/>
      <c r="Q27" s="26" t="s">
        <v>13</v>
      </c>
      <c r="R27" s="125" t="s">
        <v>14</v>
      </c>
      <c r="S27" s="125"/>
      <c r="T27" s="125"/>
      <c r="U27" s="126" t="s">
        <v>15</v>
      </c>
      <c r="V27" s="127" t="s">
        <v>16</v>
      </c>
      <c r="W27" s="128" t="s">
        <v>17</v>
      </c>
      <c r="X27" s="128" t="s">
        <v>18</v>
      </c>
      <c r="Y27" s="129" t="s">
        <v>19</v>
      </c>
      <c r="Z27" s="130" t="s">
        <v>20</v>
      </c>
    </row>
    <row r="28" spans="1:26" ht="16.2" thickBot="1" x14ac:dyDescent="0.35">
      <c r="A28" s="67"/>
      <c r="B28" s="124"/>
      <c r="C28" s="68"/>
      <c r="D28" s="69" t="s">
        <v>21</v>
      </c>
      <c r="E28" s="69" t="s">
        <v>22</v>
      </c>
      <c r="F28" s="69" t="s">
        <v>103</v>
      </c>
      <c r="G28" s="69"/>
      <c r="H28" s="69" t="s">
        <v>104</v>
      </c>
      <c r="I28" s="69" t="s">
        <v>105</v>
      </c>
      <c r="J28" s="69" t="s">
        <v>106</v>
      </c>
      <c r="K28" s="69" t="s">
        <v>107</v>
      </c>
      <c r="L28" s="69" t="s">
        <v>108</v>
      </c>
      <c r="M28" s="69" t="s">
        <v>109</v>
      </c>
      <c r="N28" s="70" t="s">
        <v>110</v>
      </c>
      <c r="O28" s="67"/>
      <c r="P28" s="67"/>
      <c r="Q28" s="27" t="s">
        <v>31</v>
      </c>
      <c r="R28" s="71" t="s">
        <v>32</v>
      </c>
      <c r="S28" s="72" t="s">
        <v>111</v>
      </c>
      <c r="T28" s="71" t="s">
        <v>34</v>
      </c>
      <c r="U28" s="126"/>
      <c r="V28" s="127"/>
      <c r="W28" s="128"/>
      <c r="X28" s="128"/>
      <c r="Y28" s="129"/>
      <c r="Z28" s="130"/>
    </row>
    <row r="29" spans="1:26" x14ac:dyDescent="0.25">
      <c r="A29" s="61">
        <v>1</v>
      </c>
      <c r="B29" s="1">
        <v>0</v>
      </c>
      <c r="C29" s="1">
        <v>1</v>
      </c>
      <c r="D29" s="73">
        <v>349</v>
      </c>
      <c r="E29" s="51">
        <v>1</v>
      </c>
      <c r="F29" s="74">
        <v>4.0699999999999998E-3</v>
      </c>
      <c r="G29" s="61">
        <v>0.3</v>
      </c>
      <c r="H29" s="74">
        <v>4.0600000000000002E-3</v>
      </c>
      <c r="I29" s="74">
        <v>0.99594000000000005</v>
      </c>
      <c r="J29" s="61">
        <v>100000</v>
      </c>
      <c r="K29" s="76">
        <v>406</v>
      </c>
      <c r="L29" s="76">
        <v>99716</v>
      </c>
      <c r="M29" s="76">
        <v>7846881</v>
      </c>
      <c r="N29" s="77">
        <v>78.5</v>
      </c>
      <c r="O29" s="78"/>
      <c r="P29" s="61"/>
      <c r="Q29" s="39">
        <v>0</v>
      </c>
      <c r="R29" s="79">
        <v>100000</v>
      </c>
      <c r="S29" s="79">
        <v>99716</v>
      </c>
      <c r="T29" s="80">
        <v>78.5</v>
      </c>
      <c r="U29" s="81">
        <v>0.95899999999999996</v>
      </c>
      <c r="V29" s="82">
        <v>4.1000000000000002E-2</v>
      </c>
      <c r="W29" s="79">
        <v>95592</v>
      </c>
      <c r="X29" s="79">
        <v>6966817</v>
      </c>
      <c r="Y29" s="83">
        <v>69.7</v>
      </c>
      <c r="Z29" s="84">
        <v>8.8000000000000007</v>
      </c>
    </row>
    <row r="30" spans="1:26" x14ac:dyDescent="0.25">
      <c r="A30" s="61">
        <v>2</v>
      </c>
      <c r="B30" s="1">
        <v>45748</v>
      </c>
      <c r="C30" s="1">
        <v>4</v>
      </c>
      <c r="D30" s="73">
        <v>2088</v>
      </c>
      <c r="E30" s="51">
        <v>0</v>
      </c>
      <c r="F30" s="74">
        <v>0</v>
      </c>
      <c r="G30" s="61">
        <v>0.4</v>
      </c>
      <c r="H30" s="74">
        <v>0</v>
      </c>
      <c r="I30" s="74">
        <v>1</v>
      </c>
      <c r="J30" s="76">
        <v>99594</v>
      </c>
      <c r="K30" s="76">
        <v>0</v>
      </c>
      <c r="L30" s="76">
        <v>398375</v>
      </c>
      <c r="M30" s="76">
        <v>7747166</v>
      </c>
      <c r="N30" s="85">
        <v>77.8</v>
      </c>
      <c r="O30" s="78"/>
      <c r="P30" s="61"/>
      <c r="Q30" s="27" t="s">
        <v>36</v>
      </c>
      <c r="R30" s="79">
        <v>99594</v>
      </c>
      <c r="S30" s="79">
        <v>398375</v>
      </c>
      <c r="T30" s="80">
        <v>77.8</v>
      </c>
      <c r="U30" s="81">
        <v>0.95899999999999996</v>
      </c>
      <c r="V30" s="82">
        <v>4.1000000000000002E-2</v>
      </c>
      <c r="W30" s="79">
        <v>381901</v>
      </c>
      <c r="X30" s="79">
        <v>6871225</v>
      </c>
      <c r="Y30" s="80">
        <v>69</v>
      </c>
      <c r="Z30" s="84">
        <v>8.8000000000000007</v>
      </c>
    </row>
    <row r="31" spans="1:26" x14ac:dyDescent="0.25">
      <c r="A31" s="61">
        <v>3</v>
      </c>
      <c r="B31" s="1">
        <v>45905</v>
      </c>
      <c r="C31" s="1">
        <v>5</v>
      </c>
      <c r="D31" s="73">
        <v>3234</v>
      </c>
      <c r="E31" s="51">
        <v>2</v>
      </c>
      <c r="F31" s="74">
        <v>8.7000000000000001E-4</v>
      </c>
      <c r="G31" s="61">
        <v>0.5</v>
      </c>
      <c r="H31" s="74">
        <v>4.3600000000000002E-3</v>
      </c>
      <c r="I31" s="74">
        <v>0.99563999999999997</v>
      </c>
      <c r="J31" s="76">
        <v>99594</v>
      </c>
      <c r="K31" s="76">
        <v>434</v>
      </c>
      <c r="L31" s="76">
        <v>496884</v>
      </c>
      <c r="M31" s="76">
        <v>7348790</v>
      </c>
      <c r="N31" s="85">
        <v>73.8</v>
      </c>
      <c r="O31" s="78"/>
      <c r="P31" s="61"/>
      <c r="Q31" s="27" t="s">
        <v>38</v>
      </c>
      <c r="R31" s="79">
        <v>99594</v>
      </c>
      <c r="S31" s="79">
        <v>496884</v>
      </c>
      <c r="T31" s="80">
        <v>73.8</v>
      </c>
      <c r="U31" s="81">
        <v>0.95899999999999996</v>
      </c>
      <c r="V31" s="82">
        <v>4.1000000000000002E-2</v>
      </c>
      <c r="W31" s="79">
        <v>476336</v>
      </c>
      <c r="X31" s="79">
        <v>6489323</v>
      </c>
      <c r="Y31" s="80">
        <v>65.2</v>
      </c>
      <c r="Z31" s="84">
        <v>8.6</v>
      </c>
    </row>
    <row r="32" spans="1:26" x14ac:dyDescent="0.25">
      <c r="A32" s="61">
        <v>4</v>
      </c>
      <c r="B32" s="1">
        <v>41913</v>
      </c>
      <c r="C32" s="1">
        <v>5</v>
      </c>
      <c r="D32" s="73">
        <v>3987</v>
      </c>
      <c r="E32" s="51">
        <v>3</v>
      </c>
      <c r="F32" s="74">
        <v>0</v>
      </c>
      <c r="G32" s="61">
        <v>0.5</v>
      </c>
      <c r="H32" s="74">
        <v>0</v>
      </c>
      <c r="I32" s="74">
        <v>1</v>
      </c>
      <c r="J32" s="76">
        <v>99160</v>
      </c>
      <c r="K32" s="76">
        <v>0</v>
      </c>
      <c r="L32" s="76">
        <v>495799</v>
      </c>
      <c r="M32" s="76">
        <v>6851906</v>
      </c>
      <c r="N32" s="85">
        <v>69.099999999999994</v>
      </c>
      <c r="O32" s="78"/>
      <c r="P32" s="61"/>
      <c r="Q32" s="27" t="s">
        <v>40</v>
      </c>
      <c r="R32" s="79">
        <v>99160</v>
      </c>
      <c r="S32" s="79">
        <v>495799</v>
      </c>
      <c r="T32" s="80">
        <v>69.099999999999994</v>
      </c>
      <c r="U32" s="81">
        <v>0.95899999999999996</v>
      </c>
      <c r="V32" s="82">
        <v>4.1000000000000002E-2</v>
      </c>
      <c r="W32" s="79">
        <v>475296</v>
      </c>
      <c r="X32" s="79">
        <v>6012987</v>
      </c>
      <c r="Y32" s="80">
        <v>60.6</v>
      </c>
      <c r="Z32" s="84">
        <v>8.5</v>
      </c>
    </row>
    <row r="33" spans="1:26" x14ac:dyDescent="0.25">
      <c r="A33" s="61">
        <v>5</v>
      </c>
      <c r="B33" s="1" t="s">
        <v>41</v>
      </c>
      <c r="C33" s="1">
        <v>5</v>
      </c>
      <c r="D33" s="73">
        <v>4036</v>
      </c>
      <c r="E33" s="51">
        <v>0</v>
      </c>
      <c r="F33" s="74">
        <v>0</v>
      </c>
      <c r="G33" s="61">
        <v>0.5</v>
      </c>
      <c r="H33" s="74">
        <v>0</v>
      </c>
      <c r="I33" s="74">
        <v>1</v>
      </c>
      <c r="J33" s="76">
        <v>99160</v>
      </c>
      <c r="K33" s="76">
        <v>0</v>
      </c>
      <c r="L33" s="76">
        <v>495799</v>
      </c>
      <c r="M33" s="76">
        <v>6356108</v>
      </c>
      <c r="N33" s="85">
        <v>64.099999999999994</v>
      </c>
      <c r="O33" s="78"/>
      <c r="P33" s="61"/>
      <c r="Q33" s="27" t="s">
        <v>42</v>
      </c>
      <c r="R33" s="79">
        <v>99160</v>
      </c>
      <c r="S33" s="79">
        <v>495799</v>
      </c>
      <c r="T33" s="80">
        <v>64.099999999999994</v>
      </c>
      <c r="U33" s="81">
        <v>0.95899999999999996</v>
      </c>
      <c r="V33" s="82">
        <v>4.1000000000000002E-2</v>
      </c>
      <c r="W33" s="79">
        <v>475296</v>
      </c>
      <c r="X33" s="79">
        <v>5537691</v>
      </c>
      <c r="Y33" s="80">
        <v>55.8</v>
      </c>
      <c r="Z33" s="84">
        <v>8.3000000000000007</v>
      </c>
    </row>
    <row r="34" spans="1:26" x14ac:dyDescent="0.25">
      <c r="A34" s="61">
        <v>6</v>
      </c>
      <c r="B34" s="1" t="s">
        <v>43</v>
      </c>
      <c r="C34" s="1">
        <v>5</v>
      </c>
      <c r="D34" s="73">
        <v>4049</v>
      </c>
      <c r="E34" s="51">
        <v>1</v>
      </c>
      <c r="F34" s="74">
        <v>2.4000000000000001E-4</v>
      </c>
      <c r="G34" s="61">
        <v>0.5</v>
      </c>
      <c r="H34" s="74">
        <v>1.2099999999999999E-3</v>
      </c>
      <c r="I34" s="74">
        <v>0.99878999999999996</v>
      </c>
      <c r="J34" s="76">
        <v>99160</v>
      </c>
      <c r="K34" s="76">
        <v>120</v>
      </c>
      <c r="L34" s="76">
        <v>495500</v>
      </c>
      <c r="M34" s="76">
        <v>5860309</v>
      </c>
      <c r="N34" s="85">
        <v>59.1</v>
      </c>
      <c r="O34" s="78"/>
      <c r="P34" s="61"/>
      <c r="Q34" s="27" t="s">
        <v>44</v>
      </c>
      <c r="R34" s="79">
        <v>99160</v>
      </c>
      <c r="S34" s="79">
        <v>495500</v>
      </c>
      <c r="T34" s="80">
        <v>59.1</v>
      </c>
      <c r="U34" s="81">
        <v>0.96899999999999997</v>
      </c>
      <c r="V34" s="82">
        <v>3.1E-2</v>
      </c>
      <c r="W34" s="79">
        <v>480228</v>
      </c>
      <c r="X34" s="79">
        <v>5062396</v>
      </c>
      <c r="Y34" s="80">
        <v>51.1</v>
      </c>
      <c r="Z34" s="84">
        <v>8</v>
      </c>
    </row>
    <row r="35" spans="1:26" x14ac:dyDescent="0.25">
      <c r="A35" s="61">
        <v>7</v>
      </c>
      <c r="B35" s="1" t="s">
        <v>45</v>
      </c>
      <c r="C35" s="1">
        <v>5</v>
      </c>
      <c r="D35" s="73">
        <v>4382</v>
      </c>
      <c r="E35" s="51">
        <v>2</v>
      </c>
      <c r="F35" s="74">
        <v>4.4000000000000002E-4</v>
      </c>
      <c r="G35" s="61">
        <v>0.5</v>
      </c>
      <c r="H35" s="74">
        <v>2.2100000000000002E-3</v>
      </c>
      <c r="I35" s="74">
        <v>0.99778999999999995</v>
      </c>
      <c r="J35" s="76">
        <v>99040</v>
      </c>
      <c r="K35" s="76">
        <v>219</v>
      </c>
      <c r="L35" s="76">
        <v>494653</v>
      </c>
      <c r="M35" s="76">
        <v>5364809</v>
      </c>
      <c r="N35" s="85">
        <v>54.2</v>
      </c>
      <c r="O35" s="78"/>
      <c r="P35" s="61"/>
      <c r="Q35" s="27" t="s">
        <v>46</v>
      </c>
      <c r="R35" s="79">
        <v>99040</v>
      </c>
      <c r="S35" s="79">
        <v>494653</v>
      </c>
      <c r="T35" s="80">
        <v>54.2</v>
      </c>
      <c r="U35" s="81">
        <v>0.96199999999999997</v>
      </c>
      <c r="V35" s="82">
        <v>3.7999999999999999E-2</v>
      </c>
      <c r="W35" s="79">
        <v>475821</v>
      </c>
      <c r="X35" s="79">
        <v>4582167</v>
      </c>
      <c r="Y35" s="80">
        <v>46.3</v>
      </c>
      <c r="Z35" s="84">
        <v>7.9</v>
      </c>
    </row>
    <row r="36" spans="1:26" x14ac:dyDescent="0.25">
      <c r="A36" s="61">
        <v>8</v>
      </c>
      <c r="B36" s="1" t="s">
        <v>47</v>
      </c>
      <c r="C36" s="1">
        <v>5</v>
      </c>
      <c r="D36" s="73">
        <v>4595</v>
      </c>
      <c r="E36" s="51">
        <v>5</v>
      </c>
      <c r="F36" s="74">
        <v>1.09E-3</v>
      </c>
      <c r="G36" s="61">
        <v>0.5</v>
      </c>
      <c r="H36" s="74">
        <v>5.4299999999999999E-3</v>
      </c>
      <c r="I36" s="74">
        <v>0.99456999999999995</v>
      </c>
      <c r="J36" s="76">
        <v>98821</v>
      </c>
      <c r="K36" s="76">
        <v>537</v>
      </c>
      <c r="L36" s="76">
        <v>492764</v>
      </c>
      <c r="M36" s="76">
        <v>4870156</v>
      </c>
      <c r="N36" s="85">
        <v>49.3</v>
      </c>
      <c r="O36" s="78"/>
      <c r="P36" s="61"/>
      <c r="Q36" s="27" t="s">
        <v>48</v>
      </c>
      <c r="R36" s="79">
        <v>98821</v>
      </c>
      <c r="S36" s="79">
        <v>492764</v>
      </c>
      <c r="T36" s="80">
        <v>49.3</v>
      </c>
      <c r="U36" s="81">
        <v>0.95599999999999996</v>
      </c>
      <c r="V36" s="82">
        <v>4.3999999999999997E-2</v>
      </c>
      <c r="W36" s="79">
        <v>470877</v>
      </c>
      <c r="X36" s="79">
        <v>4106346</v>
      </c>
      <c r="Y36" s="80">
        <v>41.6</v>
      </c>
      <c r="Z36" s="84">
        <v>7.7</v>
      </c>
    </row>
    <row r="37" spans="1:26" x14ac:dyDescent="0.25">
      <c r="A37" s="61">
        <v>9</v>
      </c>
      <c r="B37" s="1" t="s">
        <v>49</v>
      </c>
      <c r="C37" s="1">
        <v>5</v>
      </c>
      <c r="D37" s="73">
        <v>4373</v>
      </c>
      <c r="E37" s="51">
        <v>3</v>
      </c>
      <c r="F37" s="74">
        <v>1.33E-3</v>
      </c>
      <c r="G37" s="61">
        <v>0.5</v>
      </c>
      <c r="H37" s="74">
        <v>6.6499999999999997E-3</v>
      </c>
      <c r="I37" s="74">
        <v>0.99334999999999996</v>
      </c>
      <c r="J37" s="76">
        <v>98284</v>
      </c>
      <c r="K37" s="76">
        <v>653</v>
      </c>
      <c r="L37" s="76">
        <v>489788</v>
      </c>
      <c r="M37" s="76">
        <v>4377392</v>
      </c>
      <c r="N37" s="85">
        <v>44.5</v>
      </c>
      <c r="O37" s="78"/>
      <c r="P37" s="61"/>
      <c r="Q37" s="27" t="s">
        <v>50</v>
      </c>
      <c r="R37" s="79">
        <v>98284</v>
      </c>
      <c r="S37" s="79">
        <v>489788</v>
      </c>
      <c r="T37" s="80">
        <v>44.5</v>
      </c>
      <c r="U37" s="81">
        <v>0.95299999999999996</v>
      </c>
      <c r="V37" s="82">
        <v>4.7E-2</v>
      </c>
      <c r="W37" s="79">
        <v>466982</v>
      </c>
      <c r="X37" s="79">
        <v>3635469</v>
      </c>
      <c r="Y37" s="80">
        <v>37</v>
      </c>
      <c r="Z37" s="84">
        <v>7.5</v>
      </c>
    </row>
    <row r="38" spans="1:26" x14ac:dyDescent="0.25">
      <c r="A38" s="61">
        <v>10</v>
      </c>
      <c r="B38" s="1" t="s">
        <v>51</v>
      </c>
      <c r="C38" s="1">
        <v>5</v>
      </c>
      <c r="D38" s="73">
        <v>4908</v>
      </c>
      <c r="E38" s="51">
        <v>2</v>
      </c>
      <c r="F38" s="74">
        <v>1.75E-3</v>
      </c>
      <c r="G38" s="61">
        <v>0.5</v>
      </c>
      <c r="H38" s="74">
        <v>8.7399999999999995E-3</v>
      </c>
      <c r="I38" s="74">
        <v>0.99126000000000003</v>
      </c>
      <c r="J38" s="76">
        <v>97631</v>
      </c>
      <c r="K38" s="76">
        <v>853</v>
      </c>
      <c r="L38" s="76">
        <v>486023</v>
      </c>
      <c r="M38" s="76">
        <v>3887604</v>
      </c>
      <c r="N38" s="85">
        <v>39.799999999999997</v>
      </c>
      <c r="O38" s="78"/>
      <c r="P38" s="61"/>
      <c r="Q38" s="27" t="s">
        <v>52</v>
      </c>
      <c r="R38" s="79">
        <v>97631</v>
      </c>
      <c r="S38" s="79">
        <v>486023</v>
      </c>
      <c r="T38" s="80">
        <v>39.799999999999997</v>
      </c>
      <c r="U38" s="81">
        <v>0.93700000000000006</v>
      </c>
      <c r="V38" s="82">
        <v>6.3E-2</v>
      </c>
      <c r="W38" s="79">
        <v>455637</v>
      </c>
      <c r="X38" s="79">
        <v>3168487</v>
      </c>
      <c r="Y38" s="80">
        <v>32.5</v>
      </c>
      <c r="Z38" s="84">
        <v>7.4</v>
      </c>
    </row>
    <row r="39" spans="1:26" x14ac:dyDescent="0.25">
      <c r="A39" s="61">
        <v>11</v>
      </c>
      <c r="B39" s="1" t="s">
        <v>53</v>
      </c>
      <c r="C39" s="1">
        <v>5</v>
      </c>
      <c r="D39" s="73">
        <v>5405</v>
      </c>
      <c r="E39" s="51">
        <v>12</v>
      </c>
      <c r="F39" s="74">
        <v>1.8400000000000001E-3</v>
      </c>
      <c r="G39" s="61">
        <v>0.5</v>
      </c>
      <c r="H39" s="74">
        <v>9.1599999999999997E-3</v>
      </c>
      <c r="I39" s="74">
        <v>0.99084000000000005</v>
      </c>
      <c r="J39" s="76">
        <v>96778</v>
      </c>
      <c r="K39" s="76">
        <v>887</v>
      </c>
      <c r="L39" s="76">
        <v>481674</v>
      </c>
      <c r="M39" s="76">
        <v>3401582</v>
      </c>
      <c r="N39" s="85">
        <v>35.1</v>
      </c>
      <c r="O39" s="78"/>
      <c r="P39" s="61"/>
      <c r="Q39" s="27" t="s">
        <v>54</v>
      </c>
      <c r="R39" s="79">
        <v>96778</v>
      </c>
      <c r="S39" s="79">
        <v>481674</v>
      </c>
      <c r="T39" s="80">
        <v>35.1</v>
      </c>
      <c r="U39" s="81">
        <v>0.91800000000000004</v>
      </c>
      <c r="V39" s="82">
        <v>8.2000000000000003E-2</v>
      </c>
      <c r="W39" s="79">
        <v>442123</v>
      </c>
      <c r="X39" s="79">
        <v>2712851</v>
      </c>
      <c r="Y39" s="80">
        <v>28</v>
      </c>
      <c r="Z39" s="84">
        <v>7.1</v>
      </c>
    </row>
    <row r="40" spans="1:26" x14ac:dyDescent="0.25">
      <c r="A40" s="61">
        <v>12</v>
      </c>
      <c r="B40" s="1" t="s">
        <v>55</v>
      </c>
      <c r="C40" s="1">
        <v>5</v>
      </c>
      <c r="D40" s="73">
        <v>5525</v>
      </c>
      <c r="E40" s="51">
        <v>21</v>
      </c>
      <c r="F40" s="74">
        <v>3.8400000000000001E-3</v>
      </c>
      <c r="G40" s="61">
        <v>0.5</v>
      </c>
      <c r="H40" s="74">
        <v>1.9029999999999998E-2</v>
      </c>
      <c r="I40" s="74">
        <v>0.98097000000000001</v>
      </c>
      <c r="J40" s="76">
        <v>95891</v>
      </c>
      <c r="K40" s="76">
        <v>1825</v>
      </c>
      <c r="L40" s="76">
        <v>474895</v>
      </c>
      <c r="M40" s="76">
        <v>2919908</v>
      </c>
      <c r="N40" s="85">
        <v>30.5</v>
      </c>
      <c r="O40" s="78"/>
      <c r="P40" s="61"/>
      <c r="Q40" s="27" t="s">
        <v>56</v>
      </c>
      <c r="R40" s="79">
        <v>95891</v>
      </c>
      <c r="S40" s="79">
        <v>474895</v>
      </c>
      <c r="T40" s="80">
        <v>30.5</v>
      </c>
      <c r="U40" s="81">
        <v>0.89600000000000002</v>
      </c>
      <c r="V40" s="82">
        <v>0.104</v>
      </c>
      <c r="W40" s="79">
        <v>425372</v>
      </c>
      <c r="X40" s="79">
        <v>2270728</v>
      </c>
      <c r="Y40" s="80">
        <v>23.7</v>
      </c>
      <c r="Z40" s="84">
        <v>6.8</v>
      </c>
    </row>
    <row r="41" spans="1:26" x14ac:dyDescent="0.25">
      <c r="A41" s="61">
        <v>13</v>
      </c>
      <c r="B41" s="1" t="s">
        <v>57</v>
      </c>
      <c r="C41" s="1">
        <v>5</v>
      </c>
      <c r="D41" s="73">
        <v>4870</v>
      </c>
      <c r="E41" s="51">
        <v>25</v>
      </c>
      <c r="F41" s="74">
        <v>6.5300000000000002E-3</v>
      </c>
      <c r="G41" s="61">
        <v>0.5</v>
      </c>
      <c r="H41" s="74">
        <v>3.2149999999999998E-2</v>
      </c>
      <c r="I41" s="74">
        <v>0.96784999999999999</v>
      </c>
      <c r="J41" s="76">
        <v>94067</v>
      </c>
      <c r="K41" s="76">
        <v>3024</v>
      </c>
      <c r="L41" s="76">
        <v>462773</v>
      </c>
      <c r="M41" s="76">
        <v>2445013</v>
      </c>
      <c r="N41" s="85">
        <v>26</v>
      </c>
      <c r="O41" s="78"/>
      <c r="P41" s="61"/>
      <c r="Q41" s="27" t="s">
        <v>58</v>
      </c>
      <c r="R41" s="79">
        <v>94067</v>
      </c>
      <c r="S41" s="79">
        <v>462773</v>
      </c>
      <c r="T41" s="80">
        <v>26</v>
      </c>
      <c r="U41" s="81">
        <v>0.86499999999999999</v>
      </c>
      <c r="V41" s="82">
        <v>0.13500000000000001</v>
      </c>
      <c r="W41" s="79">
        <v>400175</v>
      </c>
      <c r="X41" s="79">
        <v>1845356</v>
      </c>
      <c r="Y41" s="80">
        <v>19.600000000000001</v>
      </c>
      <c r="Z41" s="84">
        <v>6.4</v>
      </c>
    </row>
    <row r="42" spans="1:26" x14ac:dyDescent="0.25">
      <c r="A42" s="61">
        <v>14</v>
      </c>
      <c r="B42" s="1" t="s">
        <v>59</v>
      </c>
      <c r="C42" s="1">
        <v>5</v>
      </c>
      <c r="D42" s="73">
        <v>3810</v>
      </c>
      <c r="E42" s="51">
        <v>29</v>
      </c>
      <c r="F42" s="74">
        <v>1.116E-2</v>
      </c>
      <c r="G42" s="61">
        <v>0.5</v>
      </c>
      <c r="H42" s="74">
        <v>5.4280000000000002E-2</v>
      </c>
      <c r="I42" s="74">
        <v>0.94572000000000001</v>
      </c>
      <c r="J42" s="76">
        <v>91043</v>
      </c>
      <c r="K42" s="76">
        <v>4942</v>
      </c>
      <c r="L42" s="76">
        <v>442857</v>
      </c>
      <c r="M42" s="76">
        <v>1982240</v>
      </c>
      <c r="N42" s="85">
        <v>21.8</v>
      </c>
      <c r="O42" s="78"/>
      <c r="P42" s="61"/>
      <c r="Q42" s="27" t="s">
        <v>60</v>
      </c>
      <c r="R42" s="79">
        <v>91043</v>
      </c>
      <c r="S42" s="79">
        <v>442857</v>
      </c>
      <c r="T42" s="80">
        <v>21.8</v>
      </c>
      <c r="U42" s="81">
        <v>0.81799999999999995</v>
      </c>
      <c r="V42" s="82">
        <v>0.182</v>
      </c>
      <c r="W42" s="79">
        <v>362075</v>
      </c>
      <c r="X42" s="79">
        <v>1445181</v>
      </c>
      <c r="Y42" s="80">
        <v>15.9</v>
      </c>
      <c r="Z42" s="84">
        <v>5.9</v>
      </c>
    </row>
    <row r="43" spans="1:26" x14ac:dyDescent="0.25">
      <c r="A43" s="61">
        <v>15</v>
      </c>
      <c r="B43" s="1" t="s">
        <v>61</v>
      </c>
      <c r="C43" s="1">
        <v>5</v>
      </c>
      <c r="D43" s="73">
        <v>2867</v>
      </c>
      <c r="E43" s="51">
        <v>41</v>
      </c>
      <c r="F43" s="74">
        <v>1.4200000000000001E-2</v>
      </c>
      <c r="G43" s="61">
        <v>0.5</v>
      </c>
      <c r="H43" s="74">
        <v>6.855E-2</v>
      </c>
      <c r="I43" s="74">
        <v>0.93145</v>
      </c>
      <c r="J43" s="76">
        <v>86100</v>
      </c>
      <c r="K43" s="76">
        <v>5902</v>
      </c>
      <c r="L43" s="76">
        <v>415746</v>
      </c>
      <c r="M43" s="76">
        <v>1539383</v>
      </c>
      <c r="N43" s="85">
        <v>17.899999999999999</v>
      </c>
      <c r="O43" s="78"/>
      <c r="P43" s="61"/>
      <c r="Q43" s="27" t="s">
        <v>62</v>
      </c>
      <c r="R43" s="79">
        <v>86100</v>
      </c>
      <c r="S43" s="79">
        <v>415746</v>
      </c>
      <c r="T43" s="80">
        <v>17.899999999999999</v>
      </c>
      <c r="U43" s="81">
        <v>0.77900000000000003</v>
      </c>
      <c r="V43" s="82">
        <v>0.221</v>
      </c>
      <c r="W43" s="79">
        <v>323816</v>
      </c>
      <c r="X43" s="79">
        <v>1083106</v>
      </c>
      <c r="Y43" s="80">
        <v>12.6</v>
      </c>
      <c r="Z43" s="84">
        <v>5.3</v>
      </c>
    </row>
    <row r="44" spans="1:26" x14ac:dyDescent="0.25">
      <c r="A44" s="61">
        <v>16</v>
      </c>
      <c r="B44" s="1" t="s">
        <v>63</v>
      </c>
      <c r="C44" s="1">
        <v>5</v>
      </c>
      <c r="D44" s="73">
        <v>2068</v>
      </c>
      <c r="E44" s="51">
        <v>44</v>
      </c>
      <c r="F44" s="74">
        <v>2.6499999999999999E-2</v>
      </c>
      <c r="G44" s="61">
        <v>0.5</v>
      </c>
      <c r="H44" s="74">
        <v>0.12428</v>
      </c>
      <c r="I44" s="74">
        <v>0.87572000000000005</v>
      </c>
      <c r="J44" s="76">
        <v>80198</v>
      </c>
      <c r="K44" s="76">
        <v>9967</v>
      </c>
      <c r="L44" s="76">
        <v>376072</v>
      </c>
      <c r="M44" s="76">
        <v>1123637</v>
      </c>
      <c r="N44" s="85">
        <v>14</v>
      </c>
      <c r="O44" s="78"/>
      <c r="P44" s="61"/>
      <c r="Q44" s="27" t="s">
        <v>64</v>
      </c>
      <c r="R44" s="79">
        <v>80198</v>
      </c>
      <c r="S44" s="79">
        <v>376072</v>
      </c>
      <c r="T44" s="80">
        <v>14</v>
      </c>
      <c r="U44" s="81">
        <v>0.72</v>
      </c>
      <c r="V44" s="82">
        <v>0.28000000000000003</v>
      </c>
      <c r="W44" s="79">
        <v>270700</v>
      </c>
      <c r="X44" s="79">
        <v>759289</v>
      </c>
      <c r="Y44" s="80">
        <v>9.5</v>
      </c>
      <c r="Z44" s="84">
        <v>4.5</v>
      </c>
    </row>
    <row r="45" spans="1:26" x14ac:dyDescent="0.25">
      <c r="A45" s="61">
        <v>17</v>
      </c>
      <c r="B45" s="1" t="s">
        <v>65</v>
      </c>
      <c r="C45" s="1">
        <v>5</v>
      </c>
      <c r="D45" s="73">
        <v>1331</v>
      </c>
      <c r="E45" s="51">
        <v>50</v>
      </c>
      <c r="F45" s="74">
        <v>6.2649999999999997E-2</v>
      </c>
      <c r="G45" s="61">
        <v>0.5</v>
      </c>
      <c r="H45" s="74">
        <v>0.27084000000000003</v>
      </c>
      <c r="I45" s="74">
        <v>0.72916000000000003</v>
      </c>
      <c r="J45" s="76">
        <v>70231</v>
      </c>
      <c r="K45" s="76">
        <v>19021</v>
      </c>
      <c r="L45" s="76">
        <v>303600</v>
      </c>
      <c r="M45" s="76">
        <v>747565</v>
      </c>
      <c r="N45" s="85">
        <v>10.6</v>
      </c>
      <c r="O45" s="78"/>
      <c r="P45" s="61"/>
      <c r="Q45" s="27" t="s">
        <v>66</v>
      </c>
      <c r="R45" s="79">
        <v>70231</v>
      </c>
      <c r="S45" s="79">
        <v>303600</v>
      </c>
      <c r="T45" s="80">
        <v>10.6</v>
      </c>
      <c r="U45" s="81">
        <v>0.68500000000000005</v>
      </c>
      <c r="V45" s="82">
        <v>0.315</v>
      </c>
      <c r="W45" s="79">
        <v>207908</v>
      </c>
      <c r="X45" s="79">
        <v>488589</v>
      </c>
      <c r="Y45" s="80">
        <v>7</v>
      </c>
      <c r="Z45" s="84">
        <v>3.7</v>
      </c>
    </row>
    <row r="46" spans="1:26" x14ac:dyDescent="0.25">
      <c r="A46" s="61">
        <v>18</v>
      </c>
      <c r="B46" s="1" t="s">
        <v>67</v>
      </c>
      <c r="C46" s="1">
        <v>5</v>
      </c>
      <c r="D46" s="73">
        <v>759</v>
      </c>
      <c r="E46" s="51">
        <v>54</v>
      </c>
      <c r="F46" s="74">
        <v>7.8560000000000005E-2</v>
      </c>
      <c r="G46" s="61">
        <v>0.5</v>
      </c>
      <c r="H46" s="74">
        <v>0.32832</v>
      </c>
      <c r="I46" s="74">
        <v>0.67168000000000005</v>
      </c>
      <c r="J46" s="76">
        <v>51209</v>
      </c>
      <c r="K46" s="76">
        <v>16813</v>
      </c>
      <c r="L46" s="76">
        <v>214014</v>
      </c>
      <c r="M46" s="76">
        <v>443965</v>
      </c>
      <c r="N46" s="85">
        <v>8.6999999999999993</v>
      </c>
      <c r="O46" s="78"/>
      <c r="P46" s="61"/>
      <c r="Q46" s="27" t="s">
        <v>68</v>
      </c>
      <c r="R46" s="79">
        <v>51209</v>
      </c>
      <c r="S46" s="79">
        <v>214014</v>
      </c>
      <c r="T46" s="80">
        <v>8.6999999999999993</v>
      </c>
      <c r="U46" s="81">
        <v>0.65600000000000003</v>
      </c>
      <c r="V46" s="82">
        <v>0.34399999999999997</v>
      </c>
      <c r="W46" s="79">
        <v>140457</v>
      </c>
      <c r="X46" s="79">
        <v>280681</v>
      </c>
      <c r="Y46" s="80">
        <v>5.5</v>
      </c>
      <c r="Z46" s="84">
        <v>3.2</v>
      </c>
    </row>
    <row r="47" spans="1:26" x14ac:dyDescent="0.25">
      <c r="A47" s="86">
        <v>19</v>
      </c>
      <c r="B47" s="13" t="s">
        <v>69</v>
      </c>
      <c r="C47" s="86"/>
      <c r="D47" s="87">
        <v>592</v>
      </c>
      <c r="E47" s="59">
        <v>68</v>
      </c>
      <c r="F47" s="88">
        <v>0.14957999999999999</v>
      </c>
      <c r="G47" s="86"/>
      <c r="H47" s="88">
        <v>1</v>
      </c>
      <c r="I47" s="88">
        <v>0</v>
      </c>
      <c r="J47" s="89">
        <v>34396</v>
      </c>
      <c r="K47" s="89">
        <v>34396</v>
      </c>
      <c r="L47" s="89">
        <v>229951</v>
      </c>
      <c r="M47" s="89">
        <v>229951</v>
      </c>
      <c r="N47" s="90">
        <v>6.7</v>
      </c>
      <c r="O47" s="78"/>
      <c r="P47" s="61"/>
      <c r="Q47" s="30" t="s">
        <v>69</v>
      </c>
      <c r="R47" s="91">
        <v>34396</v>
      </c>
      <c r="S47" s="91">
        <v>229951</v>
      </c>
      <c r="T47" s="92">
        <v>6.7</v>
      </c>
      <c r="U47" s="93">
        <v>0.61</v>
      </c>
      <c r="V47" s="94">
        <v>0.39</v>
      </c>
      <c r="W47" s="91">
        <v>140225</v>
      </c>
      <c r="X47" s="91">
        <v>140225</v>
      </c>
      <c r="Y47" s="92">
        <v>4.0999999999999996</v>
      </c>
      <c r="Z47" s="95">
        <v>2.6</v>
      </c>
    </row>
    <row r="48" spans="1:26" x14ac:dyDescent="0.25">
      <c r="A48" s="61"/>
      <c r="B48" s="61" t="s">
        <v>70</v>
      </c>
      <c r="C48" s="61"/>
      <c r="D48" s="96">
        <f>SUM(D29:D47)</f>
        <v>63228</v>
      </c>
      <c r="E48" s="97">
        <f>SUM(E29:E47)</f>
        <v>363</v>
      </c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</row>
    <row r="49" spans="1:26" x14ac:dyDescent="0.25">
      <c r="A49" s="73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</row>
    <row r="50" spans="1:26" x14ac:dyDescent="0.25">
      <c r="A50" s="73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</row>
    <row r="51" spans="1:26" ht="18" thickBot="1" x14ac:dyDescent="0.35">
      <c r="A51" s="61"/>
      <c r="B51" s="120" t="s">
        <v>89</v>
      </c>
      <c r="C51" s="120"/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61"/>
      <c r="P51" s="61"/>
      <c r="Q51" s="121" t="s">
        <v>92</v>
      </c>
      <c r="R51" s="122"/>
      <c r="S51" s="122"/>
      <c r="T51" s="122"/>
      <c r="U51" s="122"/>
      <c r="V51" s="122"/>
      <c r="W51" s="122"/>
      <c r="X51" s="122"/>
      <c r="Y51" s="122"/>
      <c r="Z51" s="123"/>
    </row>
    <row r="52" spans="1:26" ht="61.95" customHeight="1" x14ac:dyDescent="0.35">
      <c r="A52" s="62"/>
      <c r="B52" s="112" t="s">
        <v>0</v>
      </c>
      <c r="C52" s="6" t="s">
        <v>1</v>
      </c>
      <c r="D52" s="100" t="s">
        <v>112</v>
      </c>
      <c r="E52" s="100" t="s">
        <v>113</v>
      </c>
      <c r="F52" s="100" t="s">
        <v>114</v>
      </c>
      <c r="G52" s="101" t="s">
        <v>5</v>
      </c>
      <c r="H52" s="100" t="s">
        <v>115</v>
      </c>
      <c r="I52" s="100" t="s">
        <v>116</v>
      </c>
      <c r="J52" s="101" t="s">
        <v>117</v>
      </c>
      <c r="K52" s="100" t="s">
        <v>118</v>
      </c>
      <c r="L52" s="100" t="s">
        <v>119</v>
      </c>
      <c r="M52" s="101" t="s">
        <v>120</v>
      </c>
      <c r="N52" s="102" t="s">
        <v>121</v>
      </c>
      <c r="O52" s="66"/>
      <c r="P52" s="66"/>
      <c r="Q52" s="26" t="s">
        <v>13</v>
      </c>
      <c r="R52" s="125" t="s">
        <v>14</v>
      </c>
      <c r="S52" s="125"/>
      <c r="T52" s="125"/>
      <c r="U52" s="126" t="s">
        <v>15</v>
      </c>
      <c r="V52" s="127" t="s">
        <v>16</v>
      </c>
      <c r="W52" s="128" t="s">
        <v>17</v>
      </c>
      <c r="X52" s="128" t="s">
        <v>18</v>
      </c>
      <c r="Y52" s="129" t="s">
        <v>19</v>
      </c>
      <c r="Z52" s="130" t="s">
        <v>20</v>
      </c>
    </row>
    <row r="53" spans="1:26" ht="16.2" thickBot="1" x14ac:dyDescent="0.35">
      <c r="A53" s="67"/>
      <c r="B53" s="124"/>
      <c r="C53" s="68"/>
      <c r="D53" s="69" t="s">
        <v>21</v>
      </c>
      <c r="E53" s="69" t="s">
        <v>22</v>
      </c>
      <c r="F53" s="69" t="s">
        <v>103</v>
      </c>
      <c r="G53" s="69"/>
      <c r="H53" s="69" t="s">
        <v>104</v>
      </c>
      <c r="I53" s="69" t="s">
        <v>105</v>
      </c>
      <c r="J53" s="69" t="s">
        <v>106</v>
      </c>
      <c r="K53" s="69" t="s">
        <v>107</v>
      </c>
      <c r="L53" s="69" t="s">
        <v>108</v>
      </c>
      <c r="M53" s="69" t="s">
        <v>109</v>
      </c>
      <c r="N53" s="70" t="s">
        <v>110</v>
      </c>
      <c r="O53" s="67"/>
      <c r="P53" s="67"/>
      <c r="Q53" s="27" t="s">
        <v>31</v>
      </c>
      <c r="R53" s="71" t="s">
        <v>32</v>
      </c>
      <c r="S53" s="72" t="s">
        <v>111</v>
      </c>
      <c r="T53" s="71" t="s">
        <v>34</v>
      </c>
      <c r="U53" s="126"/>
      <c r="V53" s="127"/>
      <c r="W53" s="128"/>
      <c r="X53" s="128"/>
      <c r="Y53" s="129"/>
      <c r="Z53" s="130"/>
    </row>
    <row r="54" spans="1:26" x14ac:dyDescent="0.25">
      <c r="A54" s="61">
        <v>1</v>
      </c>
      <c r="B54" s="1">
        <v>0</v>
      </c>
      <c r="C54" s="1">
        <v>1</v>
      </c>
      <c r="D54" s="49">
        <v>778</v>
      </c>
      <c r="E54" s="49">
        <v>1</v>
      </c>
      <c r="F54" s="74">
        <v>3.16E-3</v>
      </c>
      <c r="G54" s="61">
        <v>0.3</v>
      </c>
      <c r="H54" s="74">
        <v>3.16E-3</v>
      </c>
      <c r="I54" s="74">
        <v>0.99683999999999995</v>
      </c>
      <c r="J54" s="61">
        <v>100000</v>
      </c>
      <c r="K54" s="76">
        <v>316</v>
      </c>
      <c r="L54" s="76">
        <v>99779</v>
      </c>
      <c r="M54" s="76">
        <v>7492374</v>
      </c>
      <c r="N54" s="77">
        <v>74.900000000000006</v>
      </c>
      <c r="O54" s="78"/>
      <c r="P54" s="61"/>
      <c r="Q54" s="39">
        <v>0</v>
      </c>
      <c r="R54" s="79">
        <v>100000</v>
      </c>
      <c r="S54" s="79">
        <v>99779</v>
      </c>
      <c r="T54" s="80">
        <v>74.900000000000006</v>
      </c>
      <c r="U54" s="81">
        <v>0.96199999999999997</v>
      </c>
      <c r="V54" s="82">
        <v>3.7999999999999999E-2</v>
      </c>
      <c r="W54" s="79">
        <v>95958</v>
      </c>
      <c r="X54" s="79">
        <v>6674909</v>
      </c>
      <c r="Y54" s="83">
        <v>66.7</v>
      </c>
      <c r="Z54" s="84">
        <v>8.1999999999999993</v>
      </c>
    </row>
    <row r="55" spans="1:26" x14ac:dyDescent="0.25">
      <c r="A55" s="61">
        <v>2</v>
      </c>
      <c r="B55" s="1">
        <v>45748</v>
      </c>
      <c r="C55" s="1">
        <v>4</v>
      </c>
      <c r="D55" s="49">
        <v>4167</v>
      </c>
      <c r="E55" s="49">
        <v>1</v>
      </c>
      <c r="F55" s="74">
        <v>0</v>
      </c>
      <c r="G55" s="61">
        <v>0.4</v>
      </c>
      <c r="H55" s="74">
        <v>0</v>
      </c>
      <c r="I55" s="74">
        <v>1</v>
      </c>
      <c r="J55" s="76">
        <v>99684</v>
      </c>
      <c r="K55" s="76">
        <v>0</v>
      </c>
      <c r="L55" s="76">
        <v>398737</v>
      </c>
      <c r="M55" s="76">
        <v>7392595</v>
      </c>
      <c r="N55" s="85">
        <v>74.2</v>
      </c>
      <c r="O55" s="78"/>
      <c r="P55" s="61"/>
      <c r="Q55" s="27" t="s">
        <v>36</v>
      </c>
      <c r="R55" s="79">
        <v>99684</v>
      </c>
      <c r="S55" s="79">
        <v>398737</v>
      </c>
      <c r="T55" s="80">
        <v>74.2</v>
      </c>
      <c r="U55" s="81">
        <v>0.96199999999999997</v>
      </c>
      <c r="V55" s="82">
        <v>3.7999999999999999E-2</v>
      </c>
      <c r="W55" s="79">
        <v>383469</v>
      </c>
      <c r="X55" s="79">
        <v>6578951</v>
      </c>
      <c r="Y55" s="80">
        <v>66</v>
      </c>
      <c r="Z55" s="84">
        <v>8.1999999999999993</v>
      </c>
    </row>
    <row r="56" spans="1:26" x14ac:dyDescent="0.25">
      <c r="A56" s="61">
        <v>3</v>
      </c>
      <c r="B56" s="1">
        <v>45905</v>
      </c>
      <c r="C56" s="1">
        <v>5</v>
      </c>
      <c r="D56" s="49">
        <v>6640</v>
      </c>
      <c r="E56" s="49">
        <v>2</v>
      </c>
      <c r="F56" s="74">
        <v>4.2000000000000002E-4</v>
      </c>
      <c r="G56" s="61">
        <v>0.5</v>
      </c>
      <c r="H56" s="74">
        <v>2.1099999999999999E-3</v>
      </c>
      <c r="I56" s="74">
        <v>0.99789000000000005</v>
      </c>
      <c r="J56" s="76">
        <v>99684</v>
      </c>
      <c r="K56" s="76">
        <v>211</v>
      </c>
      <c r="L56" s="76">
        <v>497894</v>
      </c>
      <c r="M56" s="76">
        <v>6993858</v>
      </c>
      <c r="N56" s="85">
        <v>70.2</v>
      </c>
      <c r="O56" s="78"/>
      <c r="P56" s="61"/>
      <c r="Q56" s="27" t="s">
        <v>38</v>
      </c>
      <c r="R56" s="79">
        <v>99684</v>
      </c>
      <c r="S56" s="79">
        <v>497894</v>
      </c>
      <c r="T56" s="80">
        <v>70.2</v>
      </c>
      <c r="U56" s="81">
        <v>0.96199999999999997</v>
      </c>
      <c r="V56" s="82">
        <v>3.7999999999999999E-2</v>
      </c>
      <c r="W56" s="79">
        <v>478829</v>
      </c>
      <c r="X56" s="79">
        <v>6195482</v>
      </c>
      <c r="Y56" s="80">
        <v>62.2</v>
      </c>
      <c r="Z56" s="84">
        <v>8</v>
      </c>
    </row>
    <row r="57" spans="1:26" x14ac:dyDescent="0.25">
      <c r="A57" s="61">
        <v>4</v>
      </c>
      <c r="B57" s="1">
        <v>41913</v>
      </c>
      <c r="C57" s="1">
        <v>5</v>
      </c>
      <c r="D57" s="49">
        <v>8147</v>
      </c>
      <c r="E57" s="49">
        <v>8</v>
      </c>
      <c r="F57" s="74">
        <v>1.2E-4</v>
      </c>
      <c r="G57" s="61">
        <v>0.5</v>
      </c>
      <c r="H57" s="74">
        <v>5.9999999999999995E-4</v>
      </c>
      <c r="I57" s="74">
        <v>0.99939999999999996</v>
      </c>
      <c r="J57" s="76">
        <v>99473</v>
      </c>
      <c r="K57" s="76">
        <v>60</v>
      </c>
      <c r="L57" s="76">
        <v>497218</v>
      </c>
      <c r="M57" s="76">
        <v>6495964</v>
      </c>
      <c r="N57" s="85">
        <v>65.3</v>
      </c>
      <c r="O57" s="78"/>
      <c r="P57" s="61"/>
      <c r="Q57" s="27" t="s">
        <v>40</v>
      </c>
      <c r="R57" s="79">
        <v>99473</v>
      </c>
      <c r="S57" s="79">
        <v>497218</v>
      </c>
      <c r="T57" s="80">
        <v>65.3</v>
      </c>
      <c r="U57" s="81">
        <v>0.96199999999999997</v>
      </c>
      <c r="V57" s="82">
        <v>3.7999999999999999E-2</v>
      </c>
      <c r="W57" s="79">
        <v>478179</v>
      </c>
      <c r="X57" s="79">
        <v>5716653</v>
      </c>
      <c r="Y57" s="80">
        <v>57.5</v>
      </c>
      <c r="Z57" s="84">
        <v>7.8</v>
      </c>
    </row>
    <row r="58" spans="1:26" x14ac:dyDescent="0.25">
      <c r="A58" s="61">
        <v>5</v>
      </c>
      <c r="B58" s="1" t="s">
        <v>41</v>
      </c>
      <c r="C58" s="1">
        <v>5</v>
      </c>
      <c r="D58" s="49">
        <v>8334</v>
      </c>
      <c r="E58" s="49">
        <v>7</v>
      </c>
      <c r="F58" s="74">
        <v>9.5E-4</v>
      </c>
      <c r="G58" s="61">
        <v>0.5</v>
      </c>
      <c r="H58" s="74">
        <v>4.7499999999999999E-3</v>
      </c>
      <c r="I58" s="74">
        <v>0.99524999999999997</v>
      </c>
      <c r="J58" s="76">
        <v>99414</v>
      </c>
      <c r="K58" s="76">
        <v>473</v>
      </c>
      <c r="L58" s="76">
        <v>495887</v>
      </c>
      <c r="M58" s="76">
        <v>5998746</v>
      </c>
      <c r="N58" s="85">
        <v>60.3</v>
      </c>
      <c r="O58" s="78"/>
      <c r="P58" s="61"/>
      <c r="Q58" s="27" t="s">
        <v>42</v>
      </c>
      <c r="R58" s="79">
        <v>99414</v>
      </c>
      <c r="S58" s="79">
        <v>495887</v>
      </c>
      <c r="T58" s="80">
        <v>60.3</v>
      </c>
      <c r="U58" s="81">
        <v>0.96199999999999997</v>
      </c>
      <c r="V58" s="82">
        <v>3.7999999999999999E-2</v>
      </c>
      <c r="W58" s="79">
        <v>476899</v>
      </c>
      <c r="X58" s="79">
        <v>5238474</v>
      </c>
      <c r="Y58" s="80">
        <v>52.7</v>
      </c>
      <c r="Z58" s="84">
        <v>7.6</v>
      </c>
    </row>
    <row r="59" spans="1:26" x14ac:dyDescent="0.25">
      <c r="A59" s="61">
        <v>6</v>
      </c>
      <c r="B59" s="1" t="s">
        <v>43</v>
      </c>
      <c r="C59" s="1">
        <v>5</v>
      </c>
      <c r="D59" s="49">
        <v>8205</v>
      </c>
      <c r="E59" s="49">
        <v>6</v>
      </c>
      <c r="F59" s="74">
        <v>1.1999999999999999E-3</v>
      </c>
      <c r="G59" s="61">
        <v>0.5</v>
      </c>
      <c r="H59" s="74">
        <v>5.9800000000000001E-3</v>
      </c>
      <c r="I59" s="74">
        <v>0.99402000000000001</v>
      </c>
      <c r="J59" s="76">
        <v>98941</v>
      </c>
      <c r="K59" s="76">
        <v>592</v>
      </c>
      <c r="L59" s="76">
        <v>493225</v>
      </c>
      <c r="M59" s="76">
        <v>5502859</v>
      </c>
      <c r="N59" s="85">
        <v>55.6</v>
      </c>
      <c r="O59" s="78"/>
      <c r="P59" s="61"/>
      <c r="Q59" s="27" t="s">
        <v>44</v>
      </c>
      <c r="R59" s="79">
        <v>98941</v>
      </c>
      <c r="S59" s="79">
        <v>493225</v>
      </c>
      <c r="T59" s="80">
        <v>55.6</v>
      </c>
      <c r="U59" s="81">
        <v>0.96299999999999997</v>
      </c>
      <c r="V59" s="82">
        <v>3.6999999999999998E-2</v>
      </c>
      <c r="W59" s="79">
        <v>475021</v>
      </c>
      <c r="X59" s="79">
        <v>4761575</v>
      </c>
      <c r="Y59" s="80">
        <v>48.1</v>
      </c>
      <c r="Z59" s="84">
        <v>7.5</v>
      </c>
    </row>
    <row r="60" spans="1:26" x14ac:dyDescent="0.25">
      <c r="A60" s="61">
        <v>7</v>
      </c>
      <c r="B60" s="1" t="s">
        <v>45</v>
      </c>
      <c r="C60" s="1">
        <v>5</v>
      </c>
      <c r="D60" s="49">
        <v>9040</v>
      </c>
      <c r="E60" s="49">
        <v>3</v>
      </c>
      <c r="F60" s="74">
        <v>1.41E-3</v>
      </c>
      <c r="G60" s="61">
        <v>0.5</v>
      </c>
      <c r="H60" s="74">
        <v>7.0299999999999998E-3</v>
      </c>
      <c r="I60" s="74">
        <v>0.99297000000000002</v>
      </c>
      <c r="J60" s="76">
        <v>98349</v>
      </c>
      <c r="K60" s="76">
        <v>691</v>
      </c>
      <c r="L60" s="76">
        <v>490018</v>
      </c>
      <c r="M60" s="76">
        <v>5009634</v>
      </c>
      <c r="N60" s="85">
        <v>50.9</v>
      </c>
      <c r="O60" s="78"/>
      <c r="P60" s="61"/>
      <c r="Q60" s="27" t="s">
        <v>46</v>
      </c>
      <c r="R60" s="79">
        <v>98349</v>
      </c>
      <c r="S60" s="79">
        <v>490018</v>
      </c>
      <c r="T60" s="80">
        <v>50.9</v>
      </c>
      <c r="U60" s="81">
        <v>0.95699999999999996</v>
      </c>
      <c r="V60" s="82">
        <v>4.2999999999999997E-2</v>
      </c>
      <c r="W60" s="79">
        <v>469127</v>
      </c>
      <c r="X60" s="79">
        <v>4286554</v>
      </c>
      <c r="Y60" s="80">
        <v>43.6</v>
      </c>
      <c r="Z60" s="84">
        <v>7.4</v>
      </c>
    </row>
    <row r="61" spans="1:26" x14ac:dyDescent="0.25">
      <c r="A61" s="61">
        <v>8</v>
      </c>
      <c r="B61" s="1" t="s">
        <v>47</v>
      </c>
      <c r="C61" s="1">
        <v>5</v>
      </c>
      <c r="D61" s="49">
        <v>9304</v>
      </c>
      <c r="E61" s="49">
        <v>15</v>
      </c>
      <c r="F61" s="74">
        <v>1.5900000000000001E-3</v>
      </c>
      <c r="G61" s="61">
        <v>0.5</v>
      </c>
      <c r="H61" s="74">
        <v>7.9399999999999991E-3</v>
      </c>
      <c r="I61" s="74">
        <v>0.99206000000000005</v>
      </c>
      <c r="J61" s="76">
        <v>97658</v>
      </c>
      <c r="K61" s="76">
        <v>775</v>
      </c>
      <c r="L61" s="76">
        <v>486352</v>
      </c>
      <c r="M61" s="76">
        <v>4519616</v>
      </c>
      <c r="N61" s="85">
        <v>46.3</v>
      </c>
      <c r="O61" s="78"/>
      <c r="P61" s="61"/>
      <c r="Q61" s="27" t="s">
        <v>48</v>
      </c>
      <c r="R61" s="79">
        <v>97658</v>
      </c>
      <c r="S61" s="79">
        <v>486352</v>
      </c>
      <c r="T61" s="80">
        <v>46.3</v>
      </c>
      <c r="U61" s="81">
        <v>0.95699999999999996</v>
      </c>
      <c r="V61" s="82">
        <v>4.2999999999999997E-2</v>
      </c>
      <c r="W61" s="79">
        <v>465347</v>
      </c>
      <c r="X61" s="79">
        <v>3817427</v>
      </c>
      <c r="Y61" s="80">
        <v>39.1</v>
      </c>
      <c r="Z61" s="84">
        <v>7.2</v>
      </c>
    </row>
    <row r="62" spans="1:26" x14ac:dyDescent="0.25">
      <c r="A62" s="61">
        <v>9</v>
      </c>
      <c r="B62" s="1" t="s">
        <v>49</v>
      </c>
      <c r="C62" s="1">
        <v>5</v>
      </c>
      <c r="D62" s="49">
        <v>8735</v>
      </c>
      <c r="E62" s="49">
        <v>18</v>
      </c>
      <c r="F62" s="74">
        <v>2.9199999999999999E-3</v>
      </c>
      <c r="G62" s="61">
        <v>0.5</v>
      </c>
      <c r="H62" s="74">
        <v>1.448E-2</v>
      </c>
      <c r="I62" s="74">
        <v>0.98551999999999995</v>
      </c>
      <c r="J62" s="76">
        <v>96883</v>
      </c>
      <c r="K62" s="76">
        <v>1403</v>
      </c>
      <c r="L62" s="76">
        <v>480907</v>
      </c>
      <c r="M62" s="76">
        <v>4033264</v>
      </c>
      <c r="N62" s="85">
        <v>41.6</v>
      </c>
      <c r="O62" s="78"/>
      <c r="P62" s="61"/>
      <c r="Q62" s="27" t="s">
        <v>50</v>
      </c>
      <c r="R62" s="79">
        <v>96883</v>
      </c>
      <c r="S62" s="79">
        <v>480907</v>
      </c>
      <c r="T62" s="80">
        <v>41.6</v>
      </c>
      <c r="U62" s="81">
        <v>0.94799999999999995</v>
      </c>
      <c r="V62" s="82">
        <v>5.1999999999999998E-2</v>
      </c>
      <c r="W62" s="79">
        <v>455905</v>
      </c>
      <c r="X62" s="79">
        <v>3352080</v>
      </c>
      <c r="Y62" s="80">
        <v>34.6</v>
      </c>
      <c r="Z62" s="84">
        <v>7</v>
      </c>
    </row>
    <row r="63" spans="1:26" x14ac:dyDescent="0.25">
      <c r="A63" s="61">
        <v>10</v>
      </c>
      <c r="B63" s="1" t="s">
        <v>51</v>
      </c>
      <c r="C63" s="1">
        <v>5</v>
      </c>
      <c r="D63" s="49">
        <v>9810</v>
      </c>
      <c r="E63" s="49">
        <v>22</v>
      </c>
      <c r="F63" s="74">
        <v>3.8999999999999998E-3</v>
      </c>
      <c r="G63" s="61">
        <v>0.5</v>
      </c>
      <c r="H63" s="74">
        <v>1.9300000000000001E-2</v>
      </c>
      <c r="I63" s="74">
        <v>0.98070000000000002</v>
      </c>
      <c r="J63" s="76">
        <v>95480</v>
      </c>
      <c r="K63" s="76">
        <v>1843</v>
      </c>
      <c r="L63" s="76">
        <v>472794</v>
      </c>
      <c r="M63" s="76">
        <v>3552357</v>
      </c>
      <c r="N63" s="85">
        <v>37.200000000000003</v>
      </c>
      <c r="O63" s="78"/>
      <c r="P63" s="61"/>
      <c r="Q63" s="27" t="s">
        <v>52</v>
      </c>
      <c r="R63" s="79">
        <v>95480</v>
      </c>
      <c r="S63" s="79">
        <v>472794</v>
      </c>
      <c r="T63" s="80">
        <v>37.200000000000003</v>
      </c>
      <c r="U63" s="81">
        <v>0.94199999999999995</v>
      </c>
      <c r="V63" s="82">
        <v>5.8000000000000003E-2</v>
      </c>
      <c r="W63" s="79">
        <v>445448</v>
      </c>
      <c r="X63" s="79">
        <v>2896176</v>
      </c>
      <c r="Y63" s="80">
        <v>30.3</v>
      </c>
      <c r="Z63" s="84">
        <v>6.9</v>
      </c>
    </row>
    <row r="64" spans="1:26" x14ac:dyDescent="0.25">
      <c r="A64" s="61">
        <v>11</v>
      </c>
      <c r="B64" s="1" t="s">
        <v>53</v>
      </c>
      <c r="C64" s="1">
        <v>5</v>
      </c>
      <c r="D64" s="49">
        <v>10676</v>
      </c>
      <c r="E64" s="49">
        <v>53</v>
      </c>
      <c r="F64" s="74">
        <v>4.7299999999999998E-3</v>
      </c>
      <c r="G64" s="61">
        <v>0.5</v>
      </c>
      <c r="H64" s="74">
        <v>2.3369999999999998E-2</v>
      </c>
      <c r="I64" s="74">
        <v>0.97663</v>
      </c>
      <c r="J64" s="76">
        <v>93638</v>
      </c>
      <c r="K64" s="76">
        <v>2188</v>
      </c>
      <c r="L64" s="76">
        <v>462718</v>
      </c>
      <c r="M64" s="76">
        <v>3079563</v>
      </c>
      <c r="N64" s="85">
        <v>32.9</v>
      </c>
      <c r="O64" s="78"/>
      <c r="P64" s="61"/>
      <c r="Q64" s="27" t="s">
        <v>54</v>
      </c>
      <c r="R64" s="79">
        <v>93638</v>
      </c>
      <c r="S64" s="79">
        <v>462718</v>
      </c>
      <c r="T64" s="80">
        <v>32.9</v>
      </c>
      <c r="U64" s="81">
        <v>0.92500000000000004</v>
      </c>
      <c r="V64" s="82">
        <v>7.4999999999999997E-2</v>
      </c>
      <c r="W64" s="79">
        <v>427966</v>
      </c>
      <c r="X64" s="79">
        <v>2450727</v>
      </c>
      <c r="Y64" s="80">
        <v>26.2</v>
      </c>
      <c r="Z64" s="84">
        <v>6.7</v>
      </c>
    </row>
    <row r="65" spans="1:26" x14ac:dyDescent="0.25">
      <c r="A65" s="61">
        <v>12</v>
      </c>
      <c r="B65" s="1" t="s">
        <v>55</v>
      </c>
      <c r="C65" s="1">
        <v>5</v>
      </c>
      <c r="D65" s="49">
        <v>10723</v>
      </c>
      <c r="E65" s="49">
        <v>47</v>
      </c>
      <c r="F65" s="74">
        <v>5.9100000000000003E-3</v>
      </c>
      <c r="G65" s="61">
        <v>0.5</v>
      </c>
      <c r="H65" s="74">
        <v>2.912E-2</v>
      </c>
      <c r="I65" s="74">
        <v>0.97087999999999997</v>
      </c>
      <c r="J65" s="76">
        <v>91450</v>
      </c>
      <c r="K65" s="76">
        <v>2663</v>
      </c>
      <c r="L65" s="76">
        <v>450591</v>
      </c>
      <c r="M65" s="76">
        <v>2616845</v>
      </c>
      <c r="N65" s="85">
        <v>28.6</v>
      </c>
      <c r="O65" s="78"/>
      <c r="P65" s="61"/>
      <c r="Q65" s="27" t="s">
        <v>56</v>
      </c>
      <c r="R65" s="79">
        <v>91450</v>
      </c>
      <c r="S65" s="79">
        <v>450591</v>
      </c>
      <c r="T65" s="80">
        <v>28.6</v>
      </c>
      <c r="U65" s="81">
        <v>0.9</v>
      </c>
      <c r="V65" s="82">
        <v>0.1</v>
      </c>
      <c r="W65" s="79">
        <v>405400</v>
      </c>
      <c r="X65" s="79">
        <v>2022761</v>
      </c>
      <c r="Y65" s="80">
        <v>22.1</v>
      </c>
      <c r="Z65" s="84">
        <v>6.5</v>
      </c>
    </row>
    <row r="66" spans="1:26" x14ac:dyDescent="0.25">
      <c r="A66" s="61">
        <v>13</v>
      </c>
      <c r="B66" s="1" t="s">
        <v>57</v>
      </c>
      <c r="C66" s="1">
        <v>5</v>
      </c>
      <c r="D66" s="49">
        <v>9562</v>
      </c>
      <c r="E66" s="49">
        <v>74</v>
      </c>
      <c r="F66" s="74">
        <v>8.5400000000000007E-3</v>
      </c>
      <c r="G66" s="61">
        <v>0.5</v>
      </c>
      <c r="H66" s="74">
        <v>4.1829999999999999E-2</v>
      </c>
      <c r="I66" s="74">
        <v>0.95816999999999997</v>
      </c>
      <c r="J66" s="76">
        <v>88787</v>
      </c>
      <c r="K66" s="76">
        <v>3714</v>
      </c>
      <c r="L66" s="76">
        <v>434650</v>
      </c>
      <c r="M66" s="76">
        <v>2166254</v>
      </c>
      <c r="N66" s="85">
        <v>24.4</v>
      </c>
      <c r="O66" s="78"/>
      <c r="P66" s="61"/>
      <c r="Q66" s="27" t="s">
        <v>58</v>
      </c>
      <c r="R66" s="79">
        <v>88787</v>
      </c>
      <c r="S66" s="79">
        <v>434650</v>
      </c>
      <c r="T66" s="80">
        <v>24.4</v>
      </c>
      <c r="U66" s="81">
        <v>0.86399999999999999</v>
      </c>
      <c r="V66" s="82">
        <v>0.13600000000000001</v>
      </c>
      <c r="W66" s="79">
        <v>375706</v>
      </c>
      <c r="X66" s="79">
        <v>1617361</v>
      </c>
      <c r="Y66" s="80">
        <v>18.2</v>
      </c>
      <c r="Z66" s="84">
        <v>6.2</v>
      </c>
    </row>
    <row r="67" spans="1:26" x14ac:dyDescent="0.25">
      <c r="A67" s="61">
        <v>14</v>
      </c>
      <c r="B67" s="1" t="s">
        <v>59</v>
      </c>
      <c r="C67" s="1">
        <v>5</v>
      </c>
      <c r="D67" s="49">
        <v>7376</v>
      </c>
      <c r="E67" s="49">
        <v>83</v>
      </c>
      <c r="F67" s="74">
        <v>1.541E-2</v>
      </c>
      <c r="G67" s="61">
        <v>0.5</v>
      </c>
      <c r="H67" s="74">
        <v>7.417E-2</v>
      </c>
      <c r="I67" s="74">
        <v>0.92583000000000004</v>
      </c>
      <c r="J67" s="76">
        <v>85073</v>
      </c>
      <c r="K67" s="76">
        <v>6310</v>
      </c>
      <c r="L67" s="76">
        <v>409590</v>
      </c>
      <c r="M67" s="76">
        <v>1731604</v>
      </c>
      <c r="N67" s="85">
        <v>20.399999999999999</v>
      </c>
      <c r="O67" s="78"/>
      <c r="P67" s="61"/>
      <c r="Q67" s="27" t="s">
        <v>60</v>
      </c>
      <c r="R67" s="79">
        <v>85073</v>
      </c>
      <c r="S67" s="79">
        <v>409590</v>
      </c>
      <c r="T67" s="80">
        <v>20.399999999999999</v>
      </c>
      <c r="U67" s="81">
        <v>0.82299999999999995</v>
      </c>
      <c r="V67" s="82">
        <v>0.17699999999999999</v>
      </c>
      <c r="W67" s="79">
        <v>337278</v>
      </c>
      <c r="X67" s="79">
        <v>1241655</v>
      </c>
      <c r="Y67" s="80">
        <v>14.6</v>
      </c>
      <c r="Z67" s="84">
        <v>5.8</v>
      </c>
    </row>
    <row r="68" spans="1:26" x14ac:dyDescent="0.25">
      <c r="A68" s="61">
        <v>15</v>
      </c>
      <c r="B68" s="1" t="s">
        <v>61</v>
      </c>
      <c r="C68" s="1">
        <v>5</v>
      </c>
      <c r="D68" s="49">
        <v>5483</v>
      </c>
      <c r="E68" s="49">
        <v>101</v>
      </c>
      <c r="F68" s="74">
        <v>2.0549999999999999E-2</v>
      </c>
      <c r="G68" s="61">
        <v>0.5</v>
      </c>
      <c r="H68" s="74">
        <v>9.7720000000000001E-2</v>
      </c>
      <c r="I68" s="74">
        <v>0.90227999999999997</v>
      </c>
      <c r="J68" s="76">
        <v>78763</v>
      </c>
      <c r="K68" s="76">
        <v>7697</v>
      </c>
      <c r="L68" s="76">
        <v>374572</v>
      </c>
      <c r="M68" s="76">
        <v>1322014</v>
      </c>
      <c r="N68" s="85">
        <v>16.8</v>
      </c>
      <c r="O68" s="78"/>
      <c r="P68" s="61"/>
      <c r="Q68" s="27" t="s">
        <v>62</v>
      </c>
      <c r="R68" s="79">
        <v>78763</v>
      </c>
      <c r="S68" s="79">
        <v>374572</v>
      </c>
      <c r="T68" s="80">
        <v>16.8</v>
      </c>
      <c r="U68" s="81">
        <v>0.75600000000000001</v>
      </c>
      <c r="V68" s="82">
        <v>0.24399999999999999</v>
      </c>
      <c r="W68" s="79">
        <v>283073</v>
      </c>
      <c r="X68" s="79">
        <v>904377</v>
      </c>
      <c r="Y68" s="80">
        <v>11.5</v>
      </c>
      <c r="Z68" s="84">
        <v>5.3</v>
      </c>
    </row>
    <row r="69" spans="1:26" x14ac:dyDescent="0.25">
      <c r="A69" s="61">
        <v>16</v>
      </c>
      <c r="B69" s="1" t="s">
        <v>63</v>
      </c>
      <c r="C69" s="1">
        <v>5</v>
      </c>
      <c r="D69" s="49">
        <v>3723</v>
      </c>
      <c r="E69" s="49">
        <v>90</v>
      </c>
      <c r="F69" s="74">
        <v>3.2980000000000002E-2</v>
      </c>
      <c r="G69" s="61">
        <v>0.5</v>
      </c>
      <c r="H69" s="74">
        <v>0.15235000000000001</v>
      </c>
      <c r="I69" s="74">
        <v>0.84765000000000001</v>
      </c>
      <c r="J69" s="76">
        <v>71066</v>
      </c>
      <c r="K69" s="76">
        <v>10827</v>
      </c>
      <c r="L69" s="76">
        <v>328264</v>
      </c>
      <c r="M69" s="76">
        <v>947441</v>
      </c>
      <c r="N69" s="85">
        <v>13.3</v>
      </c>
      <c r="O69" s="78"/>
      <c r="P69" s="61"/>
      <c r="Q69" s="27" t="s">
        <v>64</v>
      </c>
      <c r="R69" s="79">
        <v>71066</v>
      </c>
      <c r="S69" s="79">
        <v>328264</v>
      </c>
      <c r="T69" s="80">
        <v>13.3</v>
      </c>
      <c r="U69" s="81">
        <v>0.69899999999999995</v>
      </c>
      <c r="V69" s="82">
        <v>0.30099999999999999</v>
      </c>
      <c r="W69" s="79">
        <v>229295</v>
      </c>
      <c r="X69" s="79">
        <v>621304</v>
      </c>
      <c r="Y69" s="80">
        <v>8.6999999999999993</v>
      </c>
      <c r="Z69" s="84">
        <v>4.5999999999999996</v>
      </c>
    </row>
    <row r="70" spans="1:26" x14ac:dyDescent="0.25">
      <c r="A70" s="61">
        <v>17</v>
      </c>
      <c r="B70" s="1" t="s">
        <v>65</v>
      </c>
      <c r="C70" s="1">
        <v>5</v>
      </c>
      <c r="D70" s="49">
        <v>2372</v>
      </c>
      <c r="E70" s="49">
        <v>104</v>
      </c>
      <c r="F70" s="74">
        <v>6.1499999999999999E-2</v>
      </c>
      <c r="G70" s="61">
        <v>0.5</v>
      </c>
      <c r="H70" s="74">
        <v>0.26651000000000002</v>
      </c>
      <c r="I70" s="74">
        <v>0.73348999999999998</v>
      </c>
      <c r="J70" s="76">
        <v>60239</v>
      </c>
      <c r="K70" s="76">
        <v>16054</v>
      </c>
      <c r="L70" s="76">
        <v>261060</v>
      </c>
      <c r="M70" s="76">
        <v>619178</v>
      </c>
      <c r="N70" s="85">
        <v>10.3</v>
      </c>
      <c r="O70" s="78"/>
      <c r="P70" s="61"/>
      <c r="Q70" s="27" t="s">
        <v>66</v>
      </c>
      <c r="R70" s="79">
        <v>60239</v>
      </c>
      <c r="S70" s="79">
        <v>261060</v>
      </c>
      <c r="T70" s="80">
        <v>10.3</v>
      </c>
      <c r="U70" s="81">
        <v>0.67100000000000004</v>
      </c>
      <c r="V70" s="82">
        <v>0.32900000000000001</v>
      </c>
      <c r="W70" s="79">
        <v>175082</v>
      </c>
      <c r="X70" s="79">
        <v>392009</v>
      </c>
      <c r="Y70" s="80">
        <v>6.5</v>
      </c>
      <c r="Z70" s="84">
        <v>3.8</v>
      </c>
    </row>
    <row r="71" spans="1:26" x14ac:dyDescent="0.25">
      <c r="A71" s="61">
        <v>18</v>
      </c>
      <c r="B71" s="1" t="s">
        <v>67</v>
      </c>
      <c r="C71" s="1">
        <v>5</v>
      </c>
      <c r="D71" s="49">
        <v>1267</v>
      </c>
      <c r="E71" s="49">
        <v>92</v>
      </c>
      <c r="F71" s="74">
        <v>9.0690000000000007E-2</v>
      </c>
      <c r="G71" s="61">
        <v>0.5</v>
      </c>
      <c r="H71" s="74">
        <v>0.36963000000000001</v>
      </c>
      <c r="I71" s="74">
        <v>0.63036999999999999</v>
      </c>
      <c r="J71" s="76">
        <v>44185</v>
      </c>
      <c r="K71" s="76">
        <v>16332</v>
      </c>
      <c r="L71" s="76">
        <v>180094</v>
      </c>
      <c r="M71" s="76">
        <v>358118</v>
      </c>
      <c r="N71" s="85">
        <v>8.1</v>
      </c>
      <c r="O71" s="78"/>
      <c r="P71" s="61"/>
      <c r="Q71" s="27" t="s">
        <v>68</v>
      </c>
      <c r="R71" s="79">
        <v>44185</v>
      </c>
      <c r="S71" s="79">
        <v>180094</v>
      </c>
      <c r="T71" s="80">
        <v>8.1</v>
      </c>
      <c r="U71" s="81">
        <v>0.63500000000000001</v>
      </c>
      <c r="V71" s="82">
        <v>0.36499999999999999</v>
      </c>
      <c r="W71" s="79">
        <v>114410</v>
      </c>
      <c r="X71" s="79">
        <v>216927</v>
      </c>
      <c r="Y71" s="80">
        <v>4.9000000000000004</v>
      </c>
      <c r="Z71" s="84">
        <v>3.2</v>
      </c>
    </row>
    <row r="72" spans="1:26" x14ac:dyDescent="0.25">
      <c r="A72" s="86">
        <v>19</v>
      </c>
      <c r="B72" s="13" t="s">
        <v>69</v>
      </c>
      <c r="C72" s="86"/>
      <c r="D72" s="50">
        <v>898</v>
      </c>
      <c r="E72" s="50">
        <v>106</v>
      </c>
      <c r="F72" s="88">
        <v>0.15645999999999999</v>
      </c>
      <c r="G72" s="86"/>
      <c r="H72" s="88">
        <v>1</v>
      </c>
      <c r="I72" s="88">
        <v>0</v>
      </c>
      <c r="J72" s="89">
        <v>27853</v>
      </c>
      <c r="K72" s="89">
        <v>27853</v>
      </c>
      <c r="L72" s="89">
        <v>178024</v>
      </c>
      <c r="M72" s="89">
        <v>178024</v>
      </c>
      <c r="N72" s="90">
        <v>6.4</v>
      </c>
      <c r="O72" s="78"/>
      <c r="P72" s="61"/>
      <c r="Q72" s="30" t="s">
        <v>69</v>
      </c>
      <c r="R72" s="91">
        <v>27853</v>
      </c>
      <c r="S72" s="91">
        <v>178024</v>
      </c>
      <c r="T72" s="92">
        <v>6.4</v>
      </c>
      <c r="U72" s="93">
        <v>0.57599999999999996</v>
      </c>
      <c r="V72" s="94">
        <v>0.42399999999999999</v>
      </c>
      <c r="W72" s="91">
        <v>102517</v>
      </c>
      <c r="X72" s="91">
        <v>102517</v>
      </c>
      <c r="Y72" s="92">
        <v>3.7</v>
      </c>
      <c r="Z72" s="95">
        <v>2.7</v>
      </c>
    </row>
    <row r="73" spans="1:26" x14ac:dyDescent="0.25">
      <c r="A73" s="61"/>
      <c r="B73" s="61" t="s">
        <v>70</v>
      </c>
      <c r="C73" s="61"/>
      <c r="D73" s="96">
        <f>SUM(D54:D72)</f>
        <v>125240</v>
      </c>
      <c r="E73" s="96">
        <f>SUM(E54:E72)</f>
        <v>833</v>
      </c>
      <c r="F73" s="61"/>
      <c r="G73" s="61"/>
      <c r="H73" s="61"/>
      <c r="I73" s="61"/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</row>
    <row r="74" spans="1:26" x14ac:dyDescent="0.25">
      <c r="A74" s="73"/>
      <c r="B74" s="73"/>
      <c r="C74" s="73"/>
      <c r="D74" s="73"/>
      <c r="E74" s="73"/>
      <c r="F74" s="73"/>
      <c r="G74" s="73"/>
      <c r="H74" s="73"/>
      <c r="I74" s="73"/>
      <c r="J74" s="73"/>
      <c r="K74" s="73"/>
      <c r="L74" s="73"/>
      <c r="M74" s="73"/>
      <c r="N74" s="73"/>
      <c r="O74" s="73"/>
      <c r="P74" s="73"/>
      <c r="Q74" s="73"/>
      <c r="R74" s="73"/>
      <c r="S74" s="73"/>
      <c r="T74" s="73"/>
      <c r="U74" s="73"/>
      <c r="V74" s="73"/>
      <c r="W74" s="73"/>
      <c r="X74" s="73"/>
      <c r="Y74" s="73"/>
      <c r="Z74" s="73"/>
    </row>
    <row r="75" spans="1:26" x14ac:dyDescent="0.25">
      <c r="A75" s="73"/>
      <c r="B75" s="73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3"/>
      <c r="P75" s="73"/>
      <c r="Q75" s="73"/>
      <c r="R75" s="73"/>
      <c r="S75" s="73"/>
      <c r="T75" s="73"/>
      <c r="U75" s="73"/>
      <c r="V75" s="73"/>
      <c r="W75" s="73"/>
      <c r="X75" s="73"/>
      <c r="Y75" s="73"/>
      <c r="Z75" s="73"/>
    </row>
    <row r="76" spans="1:26" x14ac:dyDescent="0.25">
      <c r="A76" s="73"/>
      <c r="B76" s="73"/>
      <c r="C76" s="73"/>
      <c r="D76" s="73"/>
      <c r="E76" s="73"/>
      <c r="F76" s="73"/>
      <c r="G76" s="73"/>
      <c r="H76" s="73"/>
      <c r="I76" s="73"/>
      <c r="J76" s="73"/>
      <c r="K76" s="73"/>
      <c r="L76" s="73"/>
      <c r="M76" s="73"/>
      <c r="N76" s="73"/>
      <c r="O76" s="73"/>
      <c r="P76" s="73"/>
      <c r="Q76" s="73"/>
      <c r="R76" s="73"/>
      <c r="S76" s="73"/>
      <c r="T76" s="73"/>
      <c r="U76" s="73"/>
      <c r="V76" s="73"/>
      <c r="W76" s="73"/>
      <c r="X76" s="73"/>
      <c r="Y76" s="73"/>
      <c r="Z76" s="73"/>
    </row>
    <row r="77" spans="1:26" ht="17.399999999999999" x14ac:dyDescent="0.3">
      <c r="A77" s="103"/>
      <c r="B77" s="103"/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  <c r="H77" s="5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3"/>
      <c r="Z77" s="103"/>
    </row>
    <row r="78" spans="1:26" ht="17.399999999999999" x14ac:dyDescent="0.3">
      <c r="A78" s="103"/>
      <c r="B78" s="103"/>
      <c r="C78" s="53" t="s">
        <v>84</v>
      </c>
      <c r="D78" s="54">
        <v>0</v>
      </c>
      <c r="E78" s="55">
        <v>71.599999999999994</v>
      </c>
      <c r="F78" s="55">
        <v>65.2</v>
      </c>
      <c r="G78" s="55">
        <v>6.4</v>
      </c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3"/>
      <c r="Z78" s="103"/>
    </row>
    <row r="79" spans="1:26" ht="17.399999999999999" x14ac:dyDescent="0.3">
      <c r="A79" s="103"/>
      <c r="B79" s="103"/>
      <c r="C79" s="53" t="s">
        <v>85</v>
      </c>
      <c r="D79" s="54">
        <v>0</v>
      </c>
      <c r="E79" s="55">
        <v>78.5</v>
      </c>
      <c r="F79" s="55">
        <v>69.7</v>
      </c>
      <c r="G79" s="55">
        <v>8.8000000000000007</v>
      </c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3"/>
      <c r="Z79" s="103"/>
    </row>
    <row r="80" spans="1:26" ht="17.399999999999999" x14ac:dyDescent="0.3">
      <c r="A80" s="103"/>
      <c r="B80" s="103"/>
      <c r="C80" s="53" t="s">
        <v>86</v>
      </c>
      <c r="D80" s="54">
        <v>0</v>
      </c>
      <c r="E80" s="55">
        <v>74.900000000000006</v>
      </c>
      <c r="F80" s="55">
        <v>66.7</v>
      </c>
      <c r="G80" s="55">
        <v>8.1999999999999993</v>
      </c>
      <c r="H80" s="103"/>
      <c r="I80" s="103"/>
      <c r="J80" s="103"/>
      <c r="K80" s="103"/>
      <c r="L80" s="103"/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  <c r="Y80" s="103"/>
      <c r="Z80" s="103"/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13</vt:i4>
      </vt:variant>
    </vt:vector>
  </HeadingPairs>
  <TitlesOfParts>
    <vt:vector size="13" baseType="lpstr">
      <vt:lpstr>2556</vt:lpstr>
      <vt:lpstr>2557</vt:lpstr>
      <vt:lpstr>2558</vt:lpstr>
      <vt:lpstr>2559</vt:lpstr>
      <vt:lpstr>2560</vt:lpstr>
      <vt:lpstr>2561</vt:lpstr>
      <vt:lpstr>2562</vt:lpstr>
      <vt:lpstr>2563</vt:lpstr>
      <vt:lpstr>2564</vt:lpstr>
      <vt:lpstr>2565</vt:lpstr>
      <vt:lpstr>2566</vt:lpstr>
      <vt:lpstr>2567</vt:lpstr>
      <vt:lpstr>2568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prpvp</dc:creator>
  <cp:keywords/>
  <dc:description/>
  <cp:lastModifiedBy>ไพฑูรย์ สาสัย</cp:lastModifiedBy>
  <cp:revision/>
  <dcterms:created xsi:type="dcterms:W3CDTF">2008-11-16T21:41:23Z</dcterms:created>
  <dcterms:modified xsi:type="dcterms:W3CDTF">2026-01-22T14:35:37Z</dcterms:modified>
  <cp:category/>
  <cp:contentStatus/>
</cp:coreProperties>
</file>