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B4297A8C-51A6-42C7-92CB-4D27B07D5CE0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F72" i="16"/>
  <c r="V71" i="16"/>
  <c r="V70" i="16"/>
  <c r="F70" i="16"/>
  <c r="H70" i="16" s="1"/>
  <c r="I70" i="16" s="1"/>
  <c r="V69" i="16"/>
  <c r="F69" i="16"/>
  <c r="H69" i="16" s="1"/>
  <c r="I69" i="16" s="1"/>
  <c r="V68" i="16"/>
  <c r="F68" i="16"/>
  <c r="H68" i="16" s="1"/>
  <c r="I68" i="16" s="1"/>
  <c r="V67" i="16"/>
  <c r="V66" i="16"/>
  <c r="F66" i="16"/>
  <c r="H66" i="16" s="1"/>
  <c r="I66" i="16" s="1"/>
  <c r="V65" i="16"/>
  <c r="F65" i="16"/>
  <c r="H65" i="16" s="1"/>
  <c r="I65" i="16" s="1"/>
  <c r="V64" i="16"/>
  <c r="F64" i="16"/>
  <c r="H64" i="16" s="1"/>
  <c r="I64" i="16" s="1"/>
  <c r="V63" i="16"/>
  <c r="V62" i="16"/>
  <c r="F62" i="16"/>
  <c r="H62" i="16" s="1"/>
  <c r="I62" i="16" s="1"/>
  <c r="V61" i="16"/>
  <c r="V60" i="16"/>
  <c r="F60" i="16"/>
  <c r="H60" i="16" s="1"/>
  <c r="I60" i="16" s="1"/>
  <c r="V59" i="16"/>
  <c r="V58" i="16"/>
  <c r="F58" i="16"/>
  <c r="H58" i="16" s="1"/>
  <c r="I58" i="16" s="1"/>
  <c r="V57" i="16"/>
  <c r="V56" i="16"/>
  <c r="I56" i="16"/>
  <c r="F56" i="16"/>
  <c r="H56" i="16" s="1"/>
  <c r="V55" i="16"/>
  <c r="V54" i="16"/>
  <c r="R54" i="16"/>
  <c r="F54" i="16"/>
  <c r="H54" i="16" s="1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F43" i="16"/>
  <c r="H43" i="16" s="1"/>
  <c r="I43" i="16" s="1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F38" i="16"/>
  <c r="H38" i="16" s="1"/>
  <c r="I38" i="16" s="1"/>
  <c r="V37" i="16"/>
  <c r="F37" i="16"/>
  <c r="H37" i="16" s="1"/>
  <c r="I37" i="16" s="1"/>
  <c r="V36" i="16"/>
  <c r="F36" i="16"/>
  <c r="H36" i="16" s="1"/>
  <c r="I36" i="16" s="1"/>
  <c r="V35" i="16"/>
  <c r="F35" i="16"/>
  <c r="H35" i="16" s="1"/>
  <c r="I35" i="16" s="1"/>
  <c r="V34" i="16"/>
  <c r="F34" i="16"/>
  <c r="H34" i="16" s="1"/>
  <c r="I34" i="16" s="1"/>
  <c r="V33" i="16"/>
  <c r="F33" i="16"/>
  <c r="H33" i="16" s="1"/>
  <c r="I33" i="16" s="1"/>
  <c r="V32" i="16"/>
  <c r="F32" i="16"/>
  <c r="H32" i="16" s="1"/>
  <c r="I32" i="16" s="1"/>
  <c r="V31" i="16"/>
  <c r="I31" i="16"/>
  <c r="F31" i="16"/>
  <c r="H31" i="16" s="1"/>
  <c r="V30" i="16"/>
  <c r="F30" i="16"/>
  <c r="H30" i="16" s="1"/>
  <c r="I30" i="16" s="1"/>
  <c r="V29" i="16"/>
  <c r="R29" i="16"/>
  <c r="F29" i="16"/>
  <c r="H29" i="16" s="1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F19" i="16"/>
  <c r="H19" i="16" s="1"/>
  <c r="I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I13" i="16"/>
  <c r="F13" i="16"/>
  <c r="H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F8" i="16"/>
  <c r="H8" i="16" s="1"/>
  <c r="I8" i="16" s="1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V72" i="15"/>
  <c r="I72" i="15"/>
  <c r="F72" i="15"/>
  <c r="V71" i="15"/>
  <c r="F71" i="15"/>
  <c r="H71" i="15" s="1"/>
  <c r="I71" i="15" s="1"/>
  <c r="V70" i="15"/>
  <c r="V69" i="15"/>
  <c r="V68" i="15"/>
  <c r="F68" i="15"/>
  <c r="H68" i="15" s="1"/>
  <c r="I68" i="15" s="1"/>
  <c r="V67" i="15"/>
  <c r="V66" i="15"/>
  <c r="V65" i="15"/>
  <c r="V64" i="15"/>
  <c r="F64" i="15"/>
  <c r="H64" i="15" s="1"/>
  <c r="I64" i="15" s="1"/>
  <c r="V63" i="15"/>
  <c r="V62" i="15"/>
  <c r="F62" i="15"/>
  <c r="H62" i="15" s="1"/>
  <c r="I62" i="15" s="1"/>
  <c r="V61" i="15"/>
  <c r="V60" i="15"/>
  <c r="F60" i="15"/>
  <c r="H60" i="15" s="1"/>
  <c r="I60" i="15" s="1"/>
  <c r="V59" i="15"/>
  <c r="V58" i="15"/>
  <c r="F58" i="15"/>
  <c r="H58" i="15" s="1"/>
  <c r="I58" i="15" s="1"/>
  <c r="V57" i="15"/>
  <c r="V56" i="15"/>
  <c r="F56" i="15"/>
  <c r="H56" i="15" s="1"/>
  <c r="I56" i="15" s="1"/>
  <c r="V55" i="15"/>
  <c r="V54" i="15"/>
  <c r="R54" i="15"/>
  <c r="E48" i="15"/>
  <c r="D48" i="15"/>
  <c r="V47" i="15"/>
  <c r="I47" i="15"/>
  <c r="F47" i="15"/>
  <c r="V46" i="15"/>
  <c r="F46" i="15"/>
  <c r="H46" i="15" s="1"/>
  <c r="I46" i="15" s="1"/>
  <c r="V45" i="15"/>
  <c r="H45" i="15"/>
  <c r="I45" i="15" s="1"/>
  <c r="F45" i="15"/>
  <c r="V44" i="15"/>
  <c r="F44" i="15"/>
  <c r="H44" i="15" s="1"/>
  <c r="I44" i="15" s="1"/>
  <c r="V43" i="15"/>
  <c r="H43" i="15"/>
  <c r="I43" i="15" s="1"/>
  <c r="F43" i="15"/>
  <c r="V42" i="15"/>
  <c r="I42" i="15"/>
  <c r="H42" i="15"/>
  <c r="F42" i="15"/>
  <c r="V41" i="15"/>
  <c r="F41" i="15"/>
  <c r="H41" i="15" s="1"/>
  <c r="I41" i="15" s="1"/>
  <c r="V40" i="15"/>
  <c r="H40" i="15"/>
  <c r="I40" i="15" s="1"/>
  <c r="F40" i="15"/>
  <c r="V39" i="15"/>
  <c r="F39" i="15"/>
  <c r="H39" i="15" s="1"/>
  <c r="I39" i="15" s="1"/>
  <c r="V38" i="15"/>
  <c r="F38" i="15"/>
  <c r="H38" i="15" s="1"/>
  <c r="I38" i="15" s="1"/>
  <c r="V37" i="15"/>
  <c r="H37" i="15"/>
  <c r="I37" i="15" s="1"/>
  <c r="F37" i="15"/>
  <c r="V36" i="15"/>
  <c r="H36" i="15"/>
  <c r="I36" i="15" s="1"/>
  <c r="F36" i="15"/>
  <c r="V35" i="15"/>
  <c r="H35" i="15"/>
  <c r="I35" i="15" s="1"/>
  <c r="F35" i="15"/>
  <c r="V34" i="15"/>
  <c r="H34" i="15"/>
  <c r="I34" i="15" s="1"/>
  <c r="F34" i="15"/>
  <c r="V33" i="15"/>
  <c r="H33" i="15"/>
  <c r="I33" i="15" s="1"/>
  <c r="F33" i="15"/>
  <c r="V32" i="15"/>
  <c r="H32" i="15"/>
  <c r="I32" i="15" s="1"/>
  <c r="F32" i="15"/>
  <c r="V31" i="15"/>
  <c r="H31" i="15"/>
  <c r="I31" i="15" s="1"/>
  <c r="F31" i="15"/>
  <c r="V30" i="15"/>
  <c r="H30" i="15"/>
  <c r="I30" i="15" s="1"/>
  <c r="F30" i="15"/>
  <c r="V29" i="15"/>
  <c r="R29" i="15"/>
  <c r="F29" i="15"/>
  <c r="H29" i="15" s="1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H19" i="15"/>
  <c r="I19" i="15" s="1"/>
  <c r="F19" i="15"/>
  <c r="V18" i="15"/>
  <c r="F18" i="15"/>
  <c r="H18" i="15" s="1"/>
  <c r="I18" i="15" s="1"/>
  <c r="V17" i="15"/>
  <c r="H17" i="15"/>
  <c r="I17" i="15" s="1"/>
  <c r="F17" i="15"/>
  <c r="V16" i="15"/>
  <c r="F16" i="15"/>
  <c r="H16" i="15" s="1"/>
  <c r="I16" i="15" s="1"/>
  <c r="V15" i="15"/>
  <c r="F15" i="15"/>
  <c r="H15" i="15" s="1"/>
  <c r="I15" i="15" s="1"/>
  <c r="V14" i="15"/>
  <c r="F14" i="15"/>
  <c r="H14" i="15" s="1"/>
  <c r="I14" i="15" s="1"/>
  <c r="V13" i="15"/>
  <c r="F13" i="15"/>
  <c r="H13" i="15" s="1"/>
  <c r="I13" i="15" s="1"/>
  <c r="V12" i="15"/>
  <c r="H12" i="15"/>
  <c r="I12" i="15" s="1"/>
  <c r="F12" i="15"/>
  <c r="V11" i="15"/>
  <c r="F11" i="15"/>
  <c r="H11" i="15" s="1"/>
  <c r="I11" i="15" s="1"/>
  <c r="V10" i="15"/>
  <c r="F10" i="15"/>
  <c r="H10" i="15" s="1"/>
  <c r="I10" i="15" s="1"/>
  <c r="V9" i="15"/>
  <c r="F9" i="15"/>
  <c r="H9" i="15" s="1"/>
  <c r="I9" i="15" s="1"/>
  <c r="V8" i="15"/>
  <c r="F8" i="15"/>
  <c r="H8" i="15" s="1"/>
  <c r="I8" i="15" s="1"/>
  <c r="V7" i="15"/>
  <c r="F7" i="15"/>
  <c r="H7" i="15" s="1"/>
  <c r="I7" i="15" s="1"/>
  <c r="V6" i="15"/>
  <c r="F6" i="15"/>
  <c r="H6" i="15" s="1"/>
  <c r="I6" i="15" s="1"/>
  <c r="V5" i="15"/>
  <c r="F5" i="15"/>
  <c r="H5" i="15" s="1"/>
  <c r="I5" i="15" s="1"/>
  <c r="V4" i="15"/>
  <c r="R4" i="15"/>
  <c r="F4" i="15"/>
  <c r="H4" i="15" s="1"/>
  <c r="V72" i="14"/>
  <c r="I72" i="14"/>
  <c r="E72" i="14"/>
  <c r="D72" i="14"/>
  <c r="V71" i="14"/>
  <c r="E71" i="14"/>
  <c r="D71" i="14"/>
  <c r="V70" i="14"/>
  <c r="E70" i="14"/>
  <c r="D70" i="14"/>
  <c r="V69" i="14"/>
  <c r="E69" i="14"/>
  <c r="D69" i="14"/>
  <c r="V68" i="14"/>
  <c r="E68" i="14"/>
  <c r="D68" i="14"/>
  <c r="V67" i="14"/>
  <c r="E67" i="14"/>
  <c r="D67" i="14"/>
  <c r="V66" i="14"/>
  <c r="E66" i="14"/>
  <c r="D66" i="14"/>
  <c r="V65" i="14"/>
  <c r="E65" i="14"/>
  <c r="D65" i="14"/>
  <c r="V64" i="14"/>
  <c r="E64" i="14"/>
  <c r="D64" i="14"/>
  <c r="V63" i="14"/>
  <c r="E63" i="14"/>
  <c r="D63" i="14"/>
  <c r="V62" i="14"/>
  <c r="E62" i="14"/>
  <c r="F62" i="14" s="1"/>
  <c r="H62" i="14" s="1"/>
  <c r="I62" i="14" s="1"/>
  <c r="D62" i="14"/>
  <c r="V61" i="14"/>
  <c r="E61" i="14"/>
  <c r="D61" i="14"/>
  <c r="V60" i="14"/>
  <c r="E60" i="14"/>
  <c r="D60" i="14"/>
  <c r="V59" i="14"/>
  <c r="E59" i="14"/>
  <c r="D59" i="14"/>
  <c r="V58" i="14"/>
  <c r="E58" i="14"/>
  <c r="F58" i="14" s="1"/>
  <c r="H58" i="14" s="1"/>
  <c r="I58" i="14" s="1"/>
  <c r="D58" i="14"/>
  <c r="V57" i="14"/>
  <c r="E57" i="14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F39" i="14"/>
  <c r="H39" i="14" s="1"/>
  <c r="I39" i="14" s="1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K29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F6" i="14"/>
  <c r="H6" i="14" s="1"/>
  <c r="I6" i="14" s="1"/>
  <c r="V5" i="14"/>
  <c r="F5" i="14"/>
  <c r="H5" i="14" s="1"/>
  <c r="I5" i="14" s="1"/>
  <c r="V4" i="14"/>
  <c r="R4" i="14"/>
  <c r="F4" i="14"/>
  <c r="H4" i="14" s="1"/>
  <c r="K4" i="14" s="1"/>
  <c r="D48" i="13"/>
  <c r="D48" i="12"/>
  <c r="D48" i="11"/>
  <c r="D48" i="10"/>
  <c r="D48" i="9"/>
  <c r="D48" i="8"/>
  <c r="D48" i="7"/>
  <c r="D48" i="6"/>
  <c r="E48" i="5"/>
  <c r="V72" i="13"/>
  <c r="I72" i="13"/>
  <c r="E72" i="13"/>
  <c r="D72" i="13"/>
  <c r="V71" i="13"/>
  <c r="E71" i="13"/>
  <c r="D71" i="13"/>
  <c r="V70" i="13"/>
  <c r="E70" i="13"/>
  <c r="D70" i="13"/>
  <c r="V69" i="13"/>
  <c r="E69" i="13"/>
  <c r="D69" i="13"/>
  <c r="V68" i="13"/>
  <c r="E68" i="13"/>
  <c r="D68" i="13"/>
  <c r="V67" i="13"/>
  <c r="E67" i="13"/>
  <c r="D67" i="13"/>
  <c r="V66" i="13"/>
  <c r="E66" i="13"/>
  <c r="D66" i="13"/>
  <c r="V65" i="13"/>
  <c r="E65" i="13"/>
  <c r="D65" i="13"/>
  <c r="V64" i="13"/>
  <c r="E64" i="13"/>
  <c r="D64" i="13"/>
  <c r="V63" i="13"/>
  <c r="E63" i="13"/>
  <c r="D63" i="13"/>
  <c r="V62" i="13"/>
  <c r="E62" i="13"/>
  <c r="D62" i="13"/>
  <c r="V61" i="13"/>
  <c r="E61" i="13"/>
  <c r="D61" i="13"/>
  <c r="V60" i="13"/>
  <c r="E60" i="13"/>
  <c r="D60" i="13"/>
  <c r="V59" i="13"/>
  <c r="E59" i="13"/>
  <c r="D59" i="13"/>
  <c r="V58" i="13"/>
  <c r="E58" i="13"/>
  <c r="D58" i="13"/>
  <c r="V57" i="13"/>
  <c r="E57" i="13"/>
  <c r="D57" i="13"/>
  <c r="V56" i="13"/>
  <c r="E56" i="13"/>
  <c r="D56" i="13"/>
  <c r="V55" i="13"/>
  <c r="E55" i="13"/>
  <c r="D55" i="13"/>
  <c r="V54" i="13"/>
  <c r="R54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F9" i="13"/>
  <c r="H9" i="13" s="1"/>
  <c r="I9" i="13" s="1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F5" i="13"/>
  <c r="H5" i="13" s="1"/>
  <c r="I5" i="13" s="1"/>
  <c r="V4" i="13"/>
  <c r="R4" i="13"/>
  <c r="V72" i="12"/>
  <c r="I72" i="12"/>
  <c r="E72" i="12"/>
  <c r="D72" i="12"/>
  <c r="V71" i="12"/>
  <c r="E71" i="12"/>
  <c r="V70" i="12"/>
  <c r="E70" i="12"/>
  <c r="V69" i="12"/>
  <c r="E69" i="12"/>
  <c r="V68" i="12"/>
  <c r="E68" i="12"/>
  <c r="D68" i="12"/>
  <c r="V67" i="12"/>
  <c r="E67" i="12"/>
  <c r="V66" i="12"/>
  <c r="E66" i="12"/>
  <c r="V65" i="12"/>
  <c r="E65" i="12"/>
  <c r="V64" i="12"/>
  <c r="E64" i="12"/>
  <c r="D64" i="12"/>
  <c r="V63" i="12"/>
  <c r="E63" i="12"/>
  <c r="V62" i="12"/>
  <c r="E62" i="12"/>
  <c r="V61" i="12"/>
  <c r="E61" i="12"/>
  <c r="V60" i="12"/>
  <c r="E60" i="12"/>
  <c r="D60" i="12"/>
  <c r="V59" i="12"/>
  <c r="E59" i="12"/>
  <c r="V58" i="12"/>
  <c r="E58" i="12"/>
  <c r="V57" i="12"/>
  <c r="E57" i="12"/>
  <c r="V56" i="12"/>
  <c r="E56" i="12"/>
  <c r="V55" i="12"/>
  <c r="E55" i="12"/>
  <c r="D55" i="12"/>
  <c r="V54" i="12"/>
  <c r="R54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V22" i="12"/>
  <c r="I22" i="12"/>
  <c r="V21" i="12"/>
  <c r="F21" i="12"/>
  <c r="H21" i="12" s="1"/>
  <c r="I21" i="12" s="1"/>
  <c r="V20" i="12"/>
  <c r="V19" i="12"/>
  <c r="F19" i="12"/>
  <c r="H19" i="12" s="1"/>
  <c r="I19" i="12" s="1"/>
  <c r="V18" i="12"/>
  <c r="V17" i="12"/>
  <c r="F17" i="12"/>
  <c r="H17" i="12" s="1"/>
  <c r="I17" i="12" s="1"/>
  <c r="V16" i="12"/>
  <c r="V15" i="12"/>
  <c r="F15" i="12"/>
  <c r="H15" i="12" s="1"/>
  <c r="I15" i="12" s="1"/>
  <c r="V14" i="12"/>
  <c r="V13" i="12"/>
  <c r="F13" i="12"/>
  <c r="H13" i="12" s="1"/>
  <c r="I13" i="12" s="1"/>
  <c r="V12" i="12"/>
  <c r="V11" i="12"/>
  <c r="F11" i="12"/>
  <c r="H11" i="12" s="1"/>
  <c r="I11" i="12" s="1"/>
  <c r="V10" i="12"/>
  <c r="V9" i="12"/>
  <c r="F9" i="12"/>
  <c r="H9" i="12" s="1"/>
  <c r="I9" i="12" s="1"/>
  <c r="V8" i="12"/>
  <c r="V7" i="12"/>
  <c r="F7" i="12"/>
  <c r="H7" i="12" s="1"/>
  <c r="I7" i="12" s="1"/>
  <c r="V6" i="12"/>
  <c r="V5" i="12"/>
  <c r="F5" i="12"/>
  <c r="H5" i="12" s="1"/>
  <c r="I5" i="12" s="1"/>
  <c r="V4" i="12"/>
  <c r="R4" i="12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D64" i="11"/>
  <c r="V63" i="11"/>
  <c r="E63" i="11"/>
  <c r="D63" i="11"/>
  <c r="V62" i="11"/>
  <c r="E62" i="11"/>
  <c r="D62" i="11"/>
  <c r="V61" i="11"/>
  <c r="E61" i="11"/>
  <c r="D61" i="11"/>
  <c r="V60" i="11"/>
  <c r="E60" i="11"/>
  <c r="D60" i="11"/>
  <c r="V59" i="11"/>
  <c r="E59" i="11"/>
  <c r="D59" i="11"/>
  <c r="V58" i="11"/>
  <c r="E58" i="11"/>
  <c r="D58" i="11"/>
  <c r="V57" i="11"/>
  <c r="E57" i="11"/>
  <c r="D57" i="11"/>
  <c r="V56" i="11"/>
  <c r="E56" i="11"/>
  <c r="D56" i="11"/>
  <c r="V55" i="11"/>
  <c r="E55" i="11"/>
  <c r="D55" i="11"/>
  <c r="V54" i="11"/>
  <c r="R54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V72" i="10"/>
  <c r="I72" i="10"/>
  <c r="E72" i="10"/>
  <c r="D72" i="10"/>
  <c r="V71" i="10"/>
  <c r="E71" i="10"/>
  <c r="V70" i="10"/>
  <c r="E70" i="10"/>
  <c r="V69" i="10"/>
  <c r="E69" i="10"/>
  <c r="V68" i="10"/>
  <c r="E68" i="10"/>
  <c r="D68" i="10"/>
  <c r="V67" i="10"/>
  <c r="E67" i="10"/>
  <c r="V66" i="10"/>
  <c r="E66" i="10"/>
  <c r="V65" i="10"/>
  <c r="E65" i="10"/>
  <c r="V64" i="10"/>
  <c r="E64" i="10"/>
  <c r="D64" i="10"/>
  <c r="V63" i="10"/>
  <c r="E63" i="10"/>
  <c r="V62" i="10"/>
  <c r="E62" i="10"/>
  <c r="V61" i="10"/>
  <c r="E61" i="10"/>
  <c r="V60" i="10"/>
  <c r="E60" i="10"/>
  <c r="V59" i="10"/>
  <c r="E59" i="10"/>
  <c r="V58" i="10"/>
  <c r="E58" i="10"/>
  <c r="V57" i="10"/>
  <c r="E57" i="10"/>
  <c r="D57" i="10"/>
  <c r="V56" i="10"/>
  <c r="E56" i="10"/>
  <c r="V55" i="10"/>
  <c r="E55" i="10"/>
  <c r="V54" i="10"/>
  <c r="R54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V22" i="10"/>
  <c r="I22" i="10"/>
  <c r="F22" i="10"/>
  <c r="V21" i="10"/>
  <c r="V20" i="10"/>
  <c r="F20" i="10"/>
  <c r="H20" i="10" s="1"/>
  <c r="I20" i="10" s="1"/>
  <c r="V19" i="10"/>
  <c r="V18" i="10"/>
  <c r="F18" i="10"/>
  <c r="H18" i="10" s="1"/>
  <c r="I18" i="10" s="1"/>
  <c r="V17" i="10"/>
  <c r="V16" i="10"/>
  <c r="F16" i="10"/>
  <c r="H16" i="10" s="1"/>
  <c r="I16" i="10" s="1"/>
  <c r="V15" i="10"/>
  <c r="V14" i="10"/>
  <c r="F14" i="10"/>
  <c r="H14" i="10" s="1"/>
  <c r="I14" i="10" s="1"/>
  <c r="V13" i="10"/>
  <c r="V12" i="10"/>
  <c r="F12" i="10"/>
  <c r="H12" i="10" s="1"/>
  <c r="I12" i="10" s="1"/>
  <c r="V11" i="10"/>
  <c r="V10" i="10"/>
  <c r="F10" i="10"/>
  <c r="H10" i="10" s="1"/>
  <c r="I10" i="10" s="1"/>
  <c r="V9" i="10"/>
  <c r="V8" i="10"/>
  <c r="V7" i="10"/>
  <c r="V6" i="10"/>
  <c r="V5" i="10"/>
  <c r="F5" i="10"/>
  <c r="H5" i="10" s="1"/>
  <c r="I5" i="10" s="1"/>
  <c r="V4" i="10"/>
  <c r="R4" i="10"/>
  <c r="V72" i="9"/>
  <c r="I72" i="9"/>
  <c r="E72" i="9"/>
  <c r="D72" i="9"/>
  <c r="V71" i="9"/>
  <c r="E71" i="9"/>
  <c r="D71" i="9"/>
  <c r="V70" i="9"/>
  <c r="E70" i="9"/>
  <c r="D70" i="9"/>
  <c r="V69" i="9"/>
  <c r="E69" i="9"/>
  <c r="D69" i="9"/>
  <c r="V68" i="9"/>
  <c r="E68" i="9"/>
  <c r="D68" i="9"/>
  <c r="V67" i="9"/>
  <c r="E67" i="9"/>
  <c r="D67" i="9"/>
  <c r="V66" i="9"/>
  <c r="E66" i="9"/>
  <c r="D66" i="9"/>
  <c r="V65" i="9"/>
  <c r="E65" i="9"/>
  <c r="D65" i="9"/>
  <c r="V64" i="9"/>
  <c r="E64" i="9"/>
  <c r="D64" i="9"/>
  <c r="V63" i="9"/>
  <c r="E63" i="9"/>
  <c r="D63" i="9"/>
  <c r="V62" i="9"/>
  <c r="E62" i="9"/>
  <c r="D62" i="9"/>
  <c r="V61" i="9"/>
  <c r="E61" i="9"/>
  <c r="D61" i="9"/>
  <c r="V60" i="9"/>
  <c r="E60" i="9"/>
  <c r="D60" i="9"/>
  <c r="V59" i="9"/>
  <c r="E59" i="9"/>
  <c r="D59" i="9"/>
  <c r="V58" i="9"/>
  <c r="E58" i="9"/>
  <c r="D58" i="9"/>
  <c r="V57" i="9"/>
  <c r="E57" i="9"/>
  <c r="D57" i="9"/>
  <c r="V56" i="9"/>
  <c r="E56" i="9"/>
  <c r="D56" i="9"/>
  <c r="V55" i="9"/>
  <c r="E55" i="9"/>
  <c r="D55" i="9"/>
  <c r="V54" i="9"/>
  <c r="R54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H6" i="9"/>
  <c r="I6" i="9" s="1"/>
  <c r="F6" i="9"/>
  <c r="V5" i="9"/>
  <c r="F5" i="9"/>
  <c r="H5" i="9" s="1"/>
  <c r="I5" i="9" s="1"/>
  <c r="V4" i="9"/>
  <c r="R4" i="9"/>
  <c r="V72" i="8"/>
  <c r="I72" i="8"/>
  <c r="E72" i="8"/>
  <c r="V71" i="8"/>
  <c r="E71" i="8"/>
  <c r="V70" i="8"/>
  <c r="E70" i="8"/>
  <c r="V69" i="8"/>
  <c r="E69" i="8"/>
  <c r="D69" i="8"/>
  <c r="V68" i="8"/>
  <c r="E68" i="8"/>
  <c r="V67" i="8"/>
  <c r="E67" i="8"/>
  <c r="V66" i="8"/>
  <c r="E66" i="8"/>
  <c r="V65" i="8"/>
  <c r="E65" i="8"/>
  <c r="D65" i="8"/>
  <c r="V64" i="8"/>
  <c r="E64" i="8"/>
  <c r="V63" i="8"/>
  <c r="E63" i="8"/>
  <c r="V62" i="8"/>
  <c r="E62" i="8"/>
  <c r="V61" i="8"/>
  <c r="E61" i="8"/>
  <c r="D61" i="8"/>
  <c r="V60" i="8"/>
  <c r="E60" i="8"/>
  <c r="V59" i="8"/>
  <c r="E59" i="8"/>
  <c r="V58" i="8"/>
  <c r="E58" i="8"/>
  <c r="V57" i="8"/>
  <c r="E57" i="8"/>
  <c r="D57" i="8"/>
  <c r="V56" i="8"/>
  <c r="E56" i="8"/>
  <c r="V55" i="8"/>
  <c r="E55" i="8"/>
  <c r="V54" i="8"/>
  <c r="R54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V22" i="8"/>
  <c r="I22" i="8"/>
  <c r="V21" i="8"/>
  <c r="F21" i="8"/>
  <c r="H21" i="8" s="1"/>
  <c r="I21" i="8" s="1"/>
  <c r="V20" i="8"/>
  <c r="V19" i="8"/>
  <c r="F19" i="8"/>
  <c r="H19" i="8" s="1"/>
  <c r="I19" i="8" s="1"/>
  <c r="V18" i="8"/>
  <c r="V17" i="8"/>
  <c r="V16" i="8"/>
  <c r="F16" i="8"/>
  <c r="H16" i="8" s="1"/>
  <c r="I16" i="8" s="1"/>
  <c r="V15" i="8"/>
  <c r="V14" i="8"/>
  <c r="F14" i="8"/>
  <c r="H14" i="8" s="1"/>
  <c r="I14" i="8" s="1"/>
  <c r="V13" i="8"/>
  <c r="V12" i="8"/>
  <c r="V11" i="8"/>
  <c r="V10" i="8"/>
  <c r="V9" i="8"/>
  <c r="F9" i="8"/>
  <c r="H9" i="8" s="1"/>
  <c r="I9" i="8" s="1"/>
  <c r="V8" i="8"/>
  <c r="V7" i="8"/>
  <c r="V6" i="8"/>
  <c r="F6" i="8"/>
  <c r="H6" i="8" s="1"/>
  <c r="I6" i="8" s="1"/>
  <c r="V5" i="8"/>
  <c r="V4" i="8"/>
  <c r="R4" i="8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D67" i="7"/>
  <c r="V66" i="7"/>
  <c r="E66" i="7"/>
  <c r="D66" i="7"/>
  <c r="V65" i="7"/>
  <c r="E65" i="7"/>
  <c r="D65" i="7"/>
  <c r="V64" i="7"/>
  <c r="E64" i="7"/>
  <c r="D64" i="7"/>
  <c r="V63" i="7"/>
  <c r="E63" i="7"/>
  <c r="D63" i="7"/>
  <c r="V62" i="7"/>
  <c r="E62" i="7"/>
  <c r="D62" i="7"/>
  <c r="V61" i="7"/>
  <c r="E61" i="7"/>
  <c r="D61" i="7"/>
  <c r="V60" i="7"/>
  <c r="E60" i="7"/>
  <c r="D60" i="7"/>
  <c r="V59" i="7"/>
  <c r="E59" i="7"/>
  <c r="D59" i="7"/>
  <c r="V58" i="7"/>
  <c r="E58" i="7"/>
  <c r="D58" i="7"/>
  <c r="V57" i="7"/>
  <c r="E57" i="7"/>
  <c r="D57" i="7"/>
  <c r="V56" i="7"/>
  <c r="E56" i="7"/>
  <c r="D56" i="7"/>
  <c r="V55" i="7"/>
  <c r="E55" i="7"/>
  <c r="D55" i="7"/>
  <c r="V54" i="7"/>
  <c r="R54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I8" i="7"/>
  <c r="F8" i="7"/>
  <c r="H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V72" i="6"/>
  <c r="I72" i="6"/>
  <c r="E72" i="6"/>
  <c r="V71" i="6"/>
  <c r="E71" i="6"/>
  <c r="V70" i="6"/>
  <c r="E70" i="6"/>
  <c r="V69" i="6"/>
  <c r="E69" i="6"/>
  <c r="D69" i="6"/>
  <c r="V68" i="6"/>
  <c r="E68" i="6"/>
  <c r="V67" i="6"/>
  <c r="E67" i="6"/>
  <c r="V66" i="6"/>
  <c r="E66" i="6"/>
  <c r="V65" i="6"/>
  <c r="E65" i="6"/>
  <c r="V64" i="6"/>
  <c r="E64" i="6"/>
  <c r="D64" i="6"/>
  <c r="V63" i="6"/>
  <c r="E63" i="6"/>
  <c r="V62" i="6"/>
  <c r="E62" i="6"/>
  <c r="V61" i="6"/>
  <c r="E61" i="6"/>
  <c r="V60" i="6"/>
  <c r="E60" i="6"/>
  <c r="D60" i="6"/>
  <c r="V59" i="6"/>
  <c r="E59" i="6"/>
  <c r="D59" i="6"/>
  <c r="V58" i="6"/>
  <c r="E58" i="6"/>
  <c r="V57" i="6"/>
  <c r="E57" i="6"/>
  <c r="V56" i="6"/>
  <c r="E56" i="6"/>
  <c r="V55" i="6"/>
  <c r="E55" i="6"/>
  <c r="D55" i="6"/>
  <c r="V54" i="6"/>
  <c r="R54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V22" i="6"/>
  <c r="I22" i="6"/>
  <c r="F22" i="6"/>
  <c r="V21" i="6"/>
  <c r="V20" i="6"/>
  <c r="F20" i="6"/>
  <c r="H20" i="6" s="1"/>
  <c r="I20" i="6" s="1"/>
  <c r="V19" i="6"/>
  <c r="V18" i="6"/>
  <c r="V17" i="6"/>
  <c r="V16" i="6"/>
  <c r="V15" i="6"/>
  <c r="F15" i="6"/>
  <c r="H15" i="6" s="1"/>
  <c r="I15" i="6" s="1"/>
  <c r="V14" i="6"/>
  <c r="V13" i="6"/>
  <c r="V12" i="6"/>
  <c r="F12" i="6"/>
  <c r="H12" i="6" s="1"/>
  <c r="I12" i="6" s="1"/>
  <c r="V11" i="6"/>
  <c r="V10" i="6"/>
  <c r="F10" i="6"/>
  <c r="H10" i="6" s="1"/>
  <c r="I10" i="6" s="1"/>
  <c r="V9" i="6"/>
  <c r="V8" i="6"/>
  <c r="F8" i="6"/>
  <c r="H8" i="6" s="1"/>
  <c r="I8" i="6" s="1"/>
  <c r="V7" i="6"/>
  <c r="V6" i="6"/>
  <c r="F6" i="6"/>
  <c r="H6" i="6" s="1"/>
  <c r="I6" i="6" s="1"/>
  <c r="V5" i="6"/>
  <c r="V4" i="6"/>
  <c r="R4" i="6"/>
  <c r="V72" i="5"/>
  <c r="I72" i="5"/>
  <c r="E72" i="5"/>
  <c r="D72" i="5"/>
  <c r="V71" i="5"/>
  <c r="E71" i="5"/>
  <c r="V70" i="5"/>
  <c r="E70" i="5"/>
  <c r="V69" i="5"/>
  <c r="E69" i="5"/>
  <c r="V68" i="5"/>
  <c r="E68" i="5"/>
  <c r="D68" i="5"/>
  <c r="V67" i="5"/>
  <c r="E67" i="5"/>
  <c r="V66" i="5"/>
  <c r="E66" i="5"/>
  <c r="V65" i="5"/>
  <c r="E65" i="5"/>
  <c r="V64" i="5"/>
  <c r="E64" i="5"/>
  <c r="V63" i="5"/>
  <c r="E63" i="5"/>
  <c r="D63" i="5"/>
  <c r="V62" i="5"/>
  <c r="E62" i="5"/>
  <c r="V61" i="5"/>
  <c r="E61" i="5"/>
  <c r="V60" i="5"/>
  <c r="E60" i="5"/>
  <c r="V59" i="5"/>
  <c r="E59" i="5"/>
  <c r="D59" i="5"/>
  <c r="V58" i="5"/>
  <c r="E58" i="5"/>
  <c r="V57" i="5"/>
  <c r="E57" i="5"/>
  <c r="V56" i="5"/>
  <c r="E56" i="5"/>
  <c r="V55" i="5"/>
  <c r="E55" i="5"/>
  <c r="V54" i="5"/>
  <c r="R54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V22" i="5"/>
  <c r="I22" i="5"/>
  <c r="F22" i="5"/>
  <c r="V21" i="5"/>
  <c r="V20" i="5"/>
  <c r="F20" i="5"/>
  <c r="H20" i="5" s="1"/>
  <c r="I20" i="5" s="1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R4" i="5"/>
  <c r="E73" i="16" l="1"/>
  <c r="F67" i="16"/>
  <c r="H67" i="16" s="1"/>
  <c r="I67" i="16" s="1"/>
  <c r="F57" i="16"/>
  <c r="H57" i="16" s="1"/>
  <c r="I57" i="16" s="1"/>
  <c r="F66" i="15"/>
  <c r="H66" i="15" s="1"/>
  <c r="I66" i="15" s="1"/>
  <c r="F70" i="15"/>
  <c r="H70" i="15" s="1"/>
  <c r="I70" i="15" s="1"/>
  <c r="F55" i="15"/>
  <c r="H55" i="15" s="1"/>
  <c r="I55" i="15" s="1"/>
  <c r="F59" i="15"/>
  <c r="H59" i="15" s="1"/>
  <c r="I59" i="15" s="1"/>
  <c r="F63" i="15"/>
  <c r="H63" i="15" s="1"/>
  <c r="I63" i="15" s="1"/>
  <c r="F67" i="15"/>
  <c r="H67" i="15" s="1"/>
  <c r="I67" i="15" s="1"/>
  <c r="D73" i="15"/>
  <c r="F57" i="15"/>
  <c r="H57" i="15" s="1"/>
  <c r="I57" i="15" s="1"/>
  <c r="F69" i="15"/>
  <c r="H69" i="15" s="1"/>
  <c r="I69" i="15" s="1"/>
  <c r="F61" i="15"/>
  <c r="H61" i="15" s="1"/>
  <c r="I61" i="15" s="1"/>
  <c r="F65" i="15"/>
  <c r="H65" i="15" s="1"/>
  <c r="I65" i="15" s="1"/>
  <c r="I54" i="16"/>
  <c r="J55" i="16" s="1"/>
  <c r="K54" i="16"/>
  <c r="K29" i="16"/>
  <c r="I29" i="16"/>
  <c r="J30" i="16" s="1"/>
  <c r="J6" i="16"/>
  <c r="J7" i="16" s="1"/>
  <c r="F71" i="16"/>
  <c r="H71" i="16" s="1"/>
  <c r="I71" i="16" s="1"/>
  <c r="J31" i="16"/>
  <c r="F63" i="16"/>
  <c r="H63" i="16" s="1"/>
  <c r="I63" i="16" s="1"/>
  <c r="F61" i="16"/>
  <c r="H61" i="16" s="1"/>
  <c r="I61" i="16" s="1"/>
  <c r="F59" i="16"/>
  <c r="H59" i="16" s="1"/>
  <c r="I59" i="16" s="1"/>
  <c r="F55" i="16"/>
  <c r="H55" i="16" s="1"/>
  <c r="I55" i="16" s="1"/>
  <c r="K4" i="16"/>
  <c r="I4" i="16"/>
  <c r="J5" i="16" s="1"/>
  <c r="D73" i="16"/>
  <c r="K29" i="15"/>
  <c r="I29" i="15"/>
  <c r="J30" i="15" s="1"/>
  <c r="J31" i="15" s="1"/>
  <c r="K4" i="15"/>
  <c r="I4" i="15"/>
  <c r="J5" i="15" s="1"/>
  <c r="F54" i="15"/>
  <c r="H54" i="15" s="1"/>
  <c r="E73" i="15"/>
  <c r="F71" i="14"/>
  <c r="H71" i="14" s="1"/>
  <c r="I71" i="14" s="1"/>
  <c r="F72" i="14"/>
  <c r="F66" i="14"/>
  <c r="H66" i="14" s="1"/>
  <c r="I66" i="14" s="1"/>
  <c r="F57" i="14"/>
  <c r="H57" i="14" s="1"/>
  <c r="I57" i="14" s="1"/>
  <c r="F61" i="14"/>
  <c r="H61" i="14" s="1"/>
  <c r="I61" i="14" s="1"/>
  <c r="F65" i="14"/>
  <c r="H65" i="14" s="1"/>
  <c r="I65" i="14" s="1"/>
  <c r="I29" i="14"/>
  <c r="J30" i="14" s="1"/>
  <c r="J31" i="14" s="1"/>
  <c r="J32" i="14" s="1"/>
  <c r="J33" i="14" s="1"/>
  <c r="F70" i="14"/>
  <c r="H70" i="14" s="1"/>
  <c r="I70" i="14" s="1"/>
  <c r="D73" i="14"/>
  <c r="F56" i="14"/>
  <c r="H56" i="14" s="1"/>
  <c r="I56" i="14" s="1"/>
  <c r="F60" i="14"/>
  <c r="H60" i="14" s="1"/>
  <c r="I60" i="14" s="1"/>
  <c r="F64" i="14"/>
  <c r="H64" i="14" s="1"/>
  <c r="I64" i="14" s="1"/>
  <c r="F68" i="14"/>
  <c r="H68" i="14" s="1"/>
  <c r="I68" i="14" s="1"/>
  <c r="F54" i="14"/>
  <c r="H54" i="14" s="1"/>
  <c r="F55" i="14"/>
  <c r="H55" i="14" s="1"/>
  <c r="I55" i="14" s="1"/>
  <c r="F59" i="14"/>
  <c r="H59" i="14" s="1"/>
  <c r="I59" i="14" s="1"/>
  <c r="F63" i="14"/>
  <c r="H63" i="14" s="1"/>
  <c r="I63" i="14" s="1"/>
  <c r="F67" i="14"/>
  <c r="H67" i="14" s="1"/>
  <c r="I67" i="14" s="1"/>
  <c r="F69" i="14"/>
  <c r="H69" i="14" s="1"/>
  <c r="I69" i="14" s="1"/>
  <c r="I4" i="14"/>
  <c r="J5" i="14" s="1"/>
  <c r="K54" i="14"/>
  <c r="I54" i="14"/>
  <c r="J55" i="14" s="1"/>
  <c r="E73" i="14"/>
  <c r="F65" i="8"/>
  <c r="H65" i="8" s="1"/>
  <c r="I65" i="8" s="1"/>
  <c r="F57" i="7"/>
  <c r="H57" i="7" s="1"/>
  <c r="I57" i="7" s="1"/>
  <c r="F62" i="7"/>
  <c r="H62" i="7" s="1"/>
  <c r="I62" i="7" s="1"/>
  <c r="F66" i="7"/>
  <c r="H66" i="7" s="1"/>
  <c r="I66" i="7" s="1"/>
  <c r="F56" i="7"/>
  <c r="H56" i="7" s="1"/>
  <c r="I56" i="7" s="1"/>
  <c r="F59" i="7"/>
  <c r="H59" i="7" s="1"/>
  <c r="I59" i="7" s="1"/>
  <c r="F63" i="7"/>
  <c r="H63" i="7" s="1"/>
  <c r="I63" i="7" s="1"/>
  <c r="F67" i="7"/>
  <c r="H67" i="7" s="1"/>
  <c r="I67" i="7" s="1"/>
  <c r="F71" i="7"/>
  <c r="H71" i="7" s="1"/>
  <c r="I71" i="7" s="1"/>
  <c r="F67" i="11"/>
  <c r="H67" i="11" s="1"/>
  <c r="I67" i="11" s="1"/>
  <c r="F55" i="9"/>
  <c r="H55" i="9" s="1"/>
  <c r="I55" i="9" s="1"/>
  <c r="F59" i="9"/>
  <c r="H59" i="9" s="1"/>
  <c r="I59" i="9" s="1"/>
  <c r="F63" i="9"/>
  <c r="H63" i="9" s="1"/>
  <c r="I63" i="9" s="1"/>
  <c r="F67" i="9"/>
  <c r="H67" i="9" s="1"/>
  <c r="I67" i="9" s="1"/>
  <c r="F71" i="9"/>
  <c r="H71" i="9" s="1"/>
  <c r="I71" i="9" s="1"/>
  <c r="F66" i="11"/>
  <c r="H66" i="11" s="1"/>
  <c r="I66" i="11" s="1"/>
  <c r="F70" i="11"/>
  <c r="H70" i="11" s="1"/>
  <c r="I70" i="11" s="1"/>
  <c r="F57" i="11"/>
  <c r="H57" i="11" s="1"/>
  <c r="I57" i="11" s="1"/>
  <c r="F61" i="11"/>
  <c r="H61" i="11" s="1"/>
  <c r="I61" i="11" s="1"/>
  <c r="F55" i="7"/>
  <c r="H55" i="7" s="1"/>
  <c r="I55" i="7" s="1"/>
  <c r="F57" i="13"/>
  <c r="H57" i="13" s="1"/>
  <c r="I57" i="13" s="1"/>
  <c r="F61" i="13"/>
  <c r="H61" i="13" s="1"/>
  <c r="I61" i="13" s="1"/>
  <c r="F65" i="13"/>
  <c r="H65" i="13" s="1"/>
  <c r="I65" i="13" s="1"/>
  <c r="F57" i="9"/>
  <c r="H57" i="9" s="1"/>
  <c r="I57" i="9" s="1"/>
  <c r="F61" i="9"/>
  <c r="H61" i="9" s="1"/>
  <c r="I61" i="9" s="1"/>
  <c r="F65" i="9"/>
  <c r="H65" i="9" s="1"/>
  <c r="I65" i="9" s="1"/>
  <c r="F69" i="9"/>
  <c r="H69" i="9" s="1"/>
  <c r="I69" i="9" s="1"/>
  <c r="F63" i="11"/>
  <c r="H63" i="11" s="1"/>
  <c r="I63" i="11" s="1"/>
  <c r="F71" i="11"/>
  <c r="H71" i="11" s="1"/>
  <c r="I71" i="11" s="1"/>
  <c r="F61" i="8"/>
  <c r="H61" i="8" s="1"/>
  <c r="I61" i="8" s="1"/>
  <c r="F55" i="6"/>
  <c r="H55" i="6" s="1"/>
  <c r="I55" i="6" s="1"/>
  <c r="F69" i="7"/>
  <c r="H69" i="7" s="1"/>
  <c r="I69" i="7" s="1"/>
  <c r="F58" i="11"/>
  <c r="H58" i="11" s="1"/>
  <c r="I58" i="11" s="1"/>
  <c r="F62" i="11"/>
  <c r="H62" i="11" s="1"/>
  <c r="I62" i="11" s="1"/>
  <c r="F59" i="6"/>
  <c r="H59" i="6" s="1"/>
  <c r="I59" i="6" s="1"/>
  <c r="F68" i="5"/>
  <c r="H68" i="5" s="1"/>
  <c r="I68" i="5" s="1"/>
  <c r="F57" i="8"/>
  <c r="H57" i="8" s="1"/>
  <c r="I57" i="8" s="1"/>
  <c r="F55" i="11"/>
  <c r="H55" i="11" s="1"/>
  <c r="I55" i="11" s="1"/>
  <c r="F59" i="11"/>
  <c r="H59" i="11" s="1"/>
  <c r="I59" i="11" s="1"/>
  <c r="F7" i="5"/>
  <c r="H7" i="5" s="1"/>
  <c r="I7" i="5" s="1"/>
  <c r="F9" i="5"/>
  <c r="H9" i="5" s="1"/>
  <c r="I9" i="5" s="1"/>
  <c r="F11" i="5"/>
  <c r="H11" i="5" s="1"/>
  <c r="I11" i="5" s="1"/>
  <c r="F13" i="5"/>
  <c r="H13" i="5" s="1"/>
  <c r="I13" i="5" s="1"/>
  <c r="F15" i="5"/>
  <c r="H15" i="5" s="1"/>
  <c r="I15" i="5" s="1"/>
  <c r="F17" i="5"/>
  <c r="H17" i="5" s="1"/>
  <c r="I17" i="5" s="1"/>
  <c r="F19" i="5"/>
  <c r="H19" i="5" s="1"/>
  <c r="I19" i="5" s="1"/>
  <c r="D58" i="5"/>
  <c r="F58" i="5" s="1"/>
  <c r="H58" i="5" s="1"/>
  <c r="I58" i="5" s="1"/>
  <c r="F59" i="5"/>
  <c r="H59" i="5" s="1"/>
  <c r="I59" i="5" s="1"/>
  <c r="D62" i="5"/>
  <c r="F63" i="5"/>
  <c r="H63" i="5" s="1"/>
  <c r="I63" i="5" s="1"/>
  <c r="D67" i="5"/>
  <c r="F67" i="5" s="1"/>
  <c r="H67" i="5" s="1"/>
  <c r="I67" i="5" s="1"/>
  <c r="D71" i="5"/>
  <c r="F14" i="6"/>
  <c r="H14" i="6" s="1"/>
  <c r="I14" i="6" s="1"/>
  <c r="F17" i="6"/>
  <c r="H17" i="6" s="1"/>
  <c r="I17" i="6" s="1"/>
  <c r="D58" i="6"/>
  <c r="D63" i="6"/>
  <c r="F63" i="6" s="1"/>
  <c r="H63" i="6" s="1"/>
  <c r="I63" i="6" s="1"/>
  <c r="D67" i="6"/>
  <c r="F67" i="6" s="1"/>
  <c r="H67" i="6" s="1"/>
  <c r="I67" i="6" s="1"/>
  <c r="D68" i="6"/>
  <c r="F68" i="6" s="1"/>
  <c r="H68" i="6" s="1"/>
  <c r="I68" i="6" s="1"/>
  <c r="F69" i="6"/>
  <c r="H69" i="6" s="1"/>
  <c r="I69" i="6" s="1"/>
  <c r="D72" i="6"/>
  <c r="F72" i="6" s="1"/>
  <c r="F58" i="7"/>
  <c r="H58" i="7" s="1"/>
  <c r="I58" i="7" s="1"/>
  <c r="F8" i="8"/>
  <c r="H8" i="8" s="1"/>
  <c r="I8" i="8" s="1"/>
  <c r="F11" i="8"/>
  <c r="H11" i="8" s="1"/>
  <c r="I11" i="8" s="1"/>
  <c r="F18" i="8"/>
  <c r="H18" i="8" s="1"/>
  <c r="I18" i="8" s="1"/>
  <c r="D56" i="8"/>
  <c r="F56" i="8" s="1"/>
  <c r="H56" i="8" s="1"/>
  <c r="I56" i="8" s="1"/>
  <c r="D60" i="8"/>
  <c r="F60" i="8" s="1"/>
  <c r="H60" i="8" s="1"/>
  <c r="I60" i="8" s="1"/>
  <c r="D64" i="8"/>
  <c r="F64" i="8" s="1"/>
  <c r="H64" i="8" s="1"/>
  <c r="I64" i="8" s="1"/>
  <c r="D68" i="8"/>
  <c r="F68" i="8" s="1"/>
  <c r="H68" i="8" s="1"/>
  <c r="I68" i="8" s="1"/>
  <c r="F69" i="8"/>
  <c r="H69" i="8" s="1"/>
  <c r="I69" i="8" s="1"/>
  <c r="D72" i="8"/>
  <c r="F72" i="8" s="1"/>
  <c r="F7" i="10"/>
  <c r="H7" i="10" s="1"/>
  <c r="I7" i="10" s="1"/>
  <c r="D56" i="10"/>
  <c r="F56" i="10" s="1"/>
  <c r="H56" i="10" s="1"/>
  <c r="I56" i="10" s="1"/>
  <c r="D63" i="10"/>
  <c r="F63" i="10" s="1"/>
  <c r="H63" i="10" s="1"/>
  <c r="I63" i="10" s="1"/>
  <c r="F64" i="10"/>
  <c r="H64" i="10" s="1"/>
  <c r="I64" i="10" s="1"/>
  <c r="D67" i="10"/>
  <c r="F67" i="10" s="1"/>
  <c r="H67" i="10" s="1"/>
  <c r="I67" i="10" s="1"/>
  <c r="F68" i="10"/>
  <c r="H68" i="10" s="1"/>
  <c r="I68" i="10" s="1"/>
  <c r="D71" i="10"/>
  <c r="F72" i="10"/>
  <c r="F65" i="11"/>
  <c r="H65" i="11" s="1"/>
  <c r="I65" i="11" s="1"/>
  <c r="F69" i="11"/>
  <c r="H69" i="11" s="1"/>
  <c r="I69" i="11" s="1"/>
  <c r="F55" i="12"/>
  <c r="H55" i="12" s="1"/>
  <c r="I55" i="12" s="1"/>
  <c r="D59" i="12"/>
  <c r="F59" i="12" s="1"/>
  <c r="H59" i="12" s="1"/>
  <c r="I59" i="12" s="1"/>
  <c r="D63" i="12"/>
  <c r="F63" i="12" s="1"/>
  <c r="H63" i="12" s="1"/>
  <c r="I63" i="12" s="1"/>
  <c r="F64" i="12"/>
  <c r="H64" i="12" s="1"/>
  <c r="I64" i="12" s="1"/>
  <c r="D67" i="12"/>
  <c r="D71" i="12"/>
  <c r="F71" i="12" s="1"/>
  <c r="H71" i="12" s="1"/>
  <c r="I71" i="12" s="1"/>
  <c r="F72" i="12"/>
  <c r="F5" i="5"/>
  <c r="H5" i="5" s="1"/>
  <c r="I5" i="5" s="1"/>
  <c r="F21" i="5"/>
  <c r="H21" i="5" s="1"/>
  <c r="I21" i="5" s="1"/>
  <c r="D56" i="5"/>
  <c r="F56" i="5" s="1"/>
  <c r="H56" i="5" s="1"/>
  <c r="I56" i="5" s="1"/>
  <c r="D57" i="5"/>
  <c r="F57" i="5" s="1"/>
  <c r="H57" i="5" s="1"/>
  <c r="I57" i="5" s="1"/>
  <c r="D61" i="5"/>
  <c r="F62" i="5"/>
  <c r="H62" i="5" s="1"/>
  <c r="I62" i="5" s="1"/>
  <c r="D66" i="5"/>
  <c r="F66" i="5" s="1"/>
  <c r="H66" i="5" s="1"/>
  <c r="I66" i="5" s="1"/>
  <c r="D70" i="5"/>
  <c r="F71" i="5"/>
  <c r="H71" i="5" s="1"/>
  <c r="I71" i="5" s="1"/>
  <c r="F5" i="6"/>
  <c r="H5" i="6" s="1"/>
  <c r="I5" i="6" s="1"/>
  <c r="F7" i="6"/>
  <c r="H7" i="6" s="1"/>
  <c r="I7" i="6" s="1"/>
  <c r="F9" i="6"/>
  <c r="H9" i="6" s="1"/>
  <c r="I9" i="6" s="1"/>
  <c r="F11" i="6"/>
  <c r="H11" i="6" s="1"/>
  <c r="I11" i="6" s="1"/>
  <c r="F16" i="6"/>
  <c r="H16" i="6" s="1"/>
  <c r="I16" i="6" s="1"/>
  <c r="F19" i="6"/>
  <c r="H19" i="6" s="1"/>
  <c r="I19" i="6" s="1"/>
  <c r="F21" i="6"/>
  <c r="H21" i="6" s="1"/>
  <c r="I21" i="6" s="1"/>
  <c r="D57" i="6"/>
  <c r="F57" i="6" s="1"/>
  <c r="H57" i="6" s="1"/>
  <c r="I57" i="6" s="1"/>
  <c r="F58" i="6"/>
  <c r="H58" i="6" s="1"/>
  <c r="I58" i="6" s="1"/>
  <c r="D62" i="6"/>
  <c r="F62" i="6" s="1"/>
  <c r="H62" i="6" s="1"/>
  <c r="I62" i="6" s="1"/>
  <c r="D66" i="6"/>
  <c r="D71" i="6"/>
  <c r="F71" i="6" s="1"/>
  <c r="H71" i="6" s="1"/>
  <c r="I71" i="6" s="1"/>
  <c r="F5" i="8"/>
  <c r="H5" i="8" s="1"/>
  <c r="I5" i="8" s="1"/>
  <c r="F10" i="8"/>
  <c r="H10" i="8" s="1"/>
  <c r="I10" i="8" s="1"/>
  <c r="F13" i="8"/>
  <c r="H13" i="8" s="1"/>
  <c r="I13" i="8" s="1"/>
  <c r="F15" i="8"/>
  <c r="H15" i="8" s="1"/>
  <c r="I15" i="8" s="1"/>
  <c r="F20" i="8"/>
  <c r="H20" i="8" s="1"/>
  <c r="I20" i="8" s="1"/>
  <c r="D55" i="8"/>
  <c r="D59" i="8"/>
  <c r="D63" i="8"/>
  <c r="F63" i="8" s="1"/>
  <c r="H63" i="8" s="1"/>
  <c r="I63" i="8" s="1"/>
  <c r="D67" i="8"/>
  <c r="D71" i="8"/>
  <c r="F71" i="8" s="1"/>
  <c r="H71" i="8" s="1"/>
  <c r="I71" i="8" s="1"/>
  <c r="F6" i="10"/>
  <c r="H6" i="10" s="1"/>
  <c r="I6" i="10" s="1"/>
  <c r="F9" i="10"/>
  <c r="H9" i="10" s="1"/>
  <c r="I9" i="10" s="1"/>
  <c r="F11" i="10"/>
  <c r="H11" i="10" s="1"/>
  <c r="I11" i="10" s="1"/>
  <c r="F13" i="10"/>
  <c r="H13" i="10" s="1"/>
  <c r="I13" i="10" s="1"/>
  <c r="F15" i="10"/>
  <c r="H15" i="10" s="1"/>
  <c r="I15" i="10" s="1"/>
  <c r="F17" i="10"/>
  <c r="H17" i="10" s="1"/>
  <c r="I17" i="10" s="1"/>
  <c r="F19" i="10"/>
  <c r="H19" i="10" s="1"/>
  <c r="I19" i="10" s="1"/>
  <c r="F21" i="10"/>
  <c r="H21" i="10" s="1"/>
  <c r="I21" i="10" s="1"/>
  <c r="D55" i="10"/>
  <c r="D62" i="10"/>
  <c r="F62" i="10" s="1"/>
  <c r="H62" i="10" s="1"/>
  <c r="I62" i="10" s="1"/>
  <c r="D66" i="10"/>
  <c r="D70" i="10"/>
  <c r="F6" i="12"/>
  <c r="H6" i="12" s="1"/>
  <c r="I6" i="12" s="1"/>
  <c r="F8" i="12"/>
  <c r="H8" i="12" s="1"/>
  <c r="I8" i="12" s="1"/>
  <c r="F10" i="12"/>
  <c r="H10" i="12" s="1"/>
  <c r="I10" i="12" s="1"/>
  <c r="F12" i="12"/>
  <c r="H12" i="12" s="1"/>
  <c r="I12" i="12" s="1"/>
  <c r="F14" i="12"/>
  <c r="H14" i="12" s="1"/>
  <c r="I14" i="12" s="1"/>
  <c r="F16" i="12"/>
  <c r="H16" i="12" s="1"/>
  <c r="I16" i="12" s="1"/>
  <c r="F18" i="12"/>
  <c r="H18" i="12" s="1"/>
  <c r="I18" i="12" s="1"/>
  <c r="F20" i="12"/>
  <c r="H20" i="12" s="1"/>
  <c r="I20" i="12" s="1"/>
  <c r="D57" i="12"/>
  <c r="F57" i="12" s="1"/>
  <c r="H57" i="12" s="1"/>
  <c r="I57" i="12" s="1"/>
  <c r="D58" i="12"/>
  <c r="F58" i="12" s="1"/>
  <c r="H58" i="12" s="1"/>
  <c r="I58" i="12" s="1"/>
  <c r="D62" i="12"/>
  <c r="D66" i="12"/>
  <c r="F67" i="12"/>
  <c r="H67" i="12" s="1"/>
  <c r="I67" i="12" s="1"/>
  <c r="D70" i="12"/>
  <c r="F6" i="5"/>
  <c r="H6" i="5" s="1"/>
  <c r="I6" i="5" s="1"/>
  <c r="F8" i="5"/>
  <c r="H8" i="5" s="1"/>
  <c r="I8" i="5" s="1"/>
  <c r="F10" i="5"/>
  <c r="H10" i="5" s="1"/>
  <c r="I10" i="5" s="1"/>
  <c r="F12" i="5"/>
  <c r="H12" i="5" s="1"/>
  <c r="I12" i="5" s="1"/>
  <c r="F14" i="5"/>
  <c r="H14" i="5" s="1"/>
  <c r="I14" i="5" s="1"/>
  <c r="F16" i="5"/>
  <c r="H16" i="5" s="1"/>
  <c r="I16" i="5" s="1"/>
  <c r="F18" i="5"/>
  <c r="H18" i="5" s="1"/>
  <c r="I18" i="5" s="1"/>
  <c r="D55" i="5"/>
  <c r="F55" i="5" s="1"/>
  <c r="H55" i="5" s="1"/>
  <c r="I55" i="5" s="1"/>
  <c r="D60" i="5"/>
  <c r="F60" i="5" s="1"/>
  <c r="H60" i="5" s="1"/>
  <c r="I60" i="5" s="1"/>
  <c r="D64" i="5"/>
  <c r="F64" i="5" s="1"/>
  <c r="H64" i="5" s="1"/>
  <c r="I64" i="5" s="1"/>
  <c r="D65" i="5"/>
  <c r="F65" i="5" s="1"/>
  <c r="H65" i="5" s="1"/>
  <c r="I65" i="5" s="1"/>
  <c r="D69" i="5"/>
  <c r="F70" i="5"/>
  <c r="H70" i="5" s="1"/>
  <c r="I70" i="5" s="1"/>
  <c r="F13" i="6"/>
  <c r="H13" i="6" s="1"/>
  <c r="I13" i="6" s="1"/>
  <c r="F18" i="6"/>
  <c r="H18" i="6" s="1"/>
  <c r="I18" i="6" s="1"/>
  <c r="D56" i="6"/>
  <c r="D61" i="6"/>
  <c r="F61" i="6" s="1"/>
  <c r="H61" i="6" s="1"/>
  <c r="I61" i="6" s="1"/>
  <c r="D65" i="6"/>
  <c r="F65" i="6" s="1"/>
  <c r="H65" i="6" s="1"/>
  <c r="I65" i="6" s="1"/>
  <c r="F66" i="6"/>
  <c r="H66" i="6" s="1"/>
  <c r="I66" i="6" s="1"/>
  <c r="D70" i="6"/>
  <c r="F70" i="6" s="1"/>
  <c r="H70" i="6" s="1"/>
  <c r="I70" i="6" s="1"/>
  <c r="F61" i="7"/>
  <c r="H61" i="7" s="1"/>
  <c r="I61" i="7" s="1"/>
  <c r="F65" i="7"/>
  <c r="H65" i="7" s="1"/>
  <c r="I65" i="7" s="1"/>
  <c r="F7" i="8"/>
  <c r="H7" i="8" s="1"/>
  <c r="I7" i="8" s="1"/>
  <c r="F12" i="8"/>
  <c r="H12" i="8" s="1"/>
  <c r="I12" i="8" s="1"/>
  <c r="F17" i="8"/>
  <c r="H17" i="8" s="1"/>
  <c r="I17" i="8" s="1"/>
  <c r="F22" i="8"/>
  <c r="F55" i="8"/>
  <c r="H55" i="8" s="1"/>
  <c r="I55" i="8" s="1"/>
  <c r="D58" i="8"/>
  <c r="F59" i="8"/>
  <c r="H59" i="8" s="1"/>
  <c r="I59" i="8" s="1"/>
  <c r="D62" i="8"/>
  <c r="D66" i="8"/>
  <c r="F66" i="8" s="1"/>
  <c r="H66" i="8" s="1"/>
  <c r="I66" i="8" s="1"/>
  <c r="F67" i="8"/>
  <c r="H67" i="8" s="1"/>
  <c r="I67" i="8" s="1"/>
  <c r="D70" i="8"/>
  <c r="F70" i="8" s="1"/>
  <c r="H70" i="8" s="1"/>
  <c r="I70" i="8" s="1"/>
  <c r="F8" i="10"/>
  <c r="H8" i="10" s="1"/>
  <c r="I8" i="10" s="1"/>
  <c r="D58" i="10"/>
  <c r="F58" i="10" s="1"/>
  <c r="H58" i="10" s="1"/>
  <c r="I58" i="10" s="1"/>
  <c r="D59" i="10"/>
  <c r="F59" i="10" s="1"/>
  <c r="H59" i="10" s="1"/>
  <c r="I59" i="10" s="1"/>
  <c r="D60" i="10"/>
  <c r="F60" i="10" s="1"/>
  <c r="H60" i="10" s="1"/>
  <c r="I60" i="10" s="1"/>
  <c r="D61" i="10"/>
  <c r="F61" i="10" s="1"/>
  <c r="H61" i="10" s="1"/>
  <c r="I61" i="10" s="1"/>
  <c r="D65" i="10"/>
  <c r="F65" i="10" s="1"/>
  <c r="H65" i="10" s="1"/>
  <c r="I65" i="10" s="1"/>
  <c r="F66" i="10"/>
  <c r="H66" i="10" s="1"/>
  <c r="I66" i="10" s="1"/>
  <c r="D69" i="10"/>
  <c r="F69" i="10" s="1"/>
  <c r="H69" i="10" s="1"/>
  <c r="I69" i="10" s="1"/>
  <c r="F70" i="10"/>
  <c r="H70" i="10" s="1"/>
  <c r="I70" i="10" s="1"/>
  <c r="F22" i="12"/>
  <c r="D56" i="12"/>
  <c r="F56" i="12" s="1"/>
  <c r="H56" i="12" s="1"/>
  <c r="I56" i="12" s="1"/>
  <c r="D61" i="12"/>
  <c r="F61" i="12" s="1"/>
  <c r="H61" i="12" s="1"/>
  <c r="I61" i="12" s="1"/>
  <c r="D65" i="12"/>
  <c r="F65" i="12" s="1"/>
  <c r="H65" i="12" s="1"/>
  <c r="I65" i="12" s="1"/>
  <c r="D69" i="12"/>
  <c r="F69" i="12" s="1"/>
  <c r="H69" i="12" s="1"/>
  <c r="I69" i="12" s="1"/>
  <c r="F72" i="5"/>
  <c r="F60" i="6"/>
  <c r="H60" i="6" s="1"/>
  <c r="I60" i="6" s="1"/>
  <c r="F60" i="7"/>
  <c r="H60" i="7" s="1"/>
  <c r="I60" i="7" s="1"/>
  <c r="F58" i="8"/>
  <c r="H58" i="8" s="1"/>
  <c r="I58" i="8" s="1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60" i="11"/>
  <c r="H60" i="11" s="1"/>
  <c r="I60" i="11" s="1"/>
  <c r="F68" i="11"/>
  <c r="H68" i="11" s="1"/>
  <c r="I68" i="11" s="1"/>
  <c r="F61" i="5"/>
  <c r="H61" i="5" s="1"/>
  <c r="I61" i="5" s="1"/>
  <c r="F56" i="6"/>
  <c r="H56" i="6" s="1"/>
  <c r="I56" i="6" s="1"/>
  <c r="F64" i="6"/>
  <c r="H64" i="6" s="1"/>
  <c r="I64" i="6" s="1"/>
  <c r="F64" i="7"/>
  <c r="H64" i="7" s="1"/>
  <c r="I64" i="7" s="1"/>
  <c r="F62" i="8"/>
  <c r="H62" i="8" s="1"/>
  <c r="I62" i="8" s="1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F55" i="10"/>
  <c r="H55" i="10" s="1"/>
  <c r="I55" i="10" s="1"/>
  <c r="F57" i="10"/>
  <c r="H57" i="10" s="1"/>
  <c r="I57" i="10" s="1"/>
  <c r="F71" i="10"/>
  <c r="H71" i="10" s="1"/>
  <c r="I71" i="10" s="1"/>
  <c r="F62" i="12"/>
  <c r="H62" i="12" s="1"/>
  <c r="I62" i="12" s="1"/>
  <c r="F70" i="12"/>
  <c r="H70" i="12" s="1"/>
  <c r="I70" i="12" s="1"/>
  <c r="F56" i="11"/>
  <c r="H56" i="11" s="1"/>
  <c r="I56" i="11" s="1"/>
  <c r="F64" i="11"/>
  <c r="H64" i="11" s="1"/>
  <c r="I64" i="11" s="1"/>
  <c r="F72" i="11"/>
  <c r="F60" i="12"/>
  <c r="H60" i="12" s="1"/>
  <c r="I60" i="12" s="1"/>
  <c r="F68" i="12"/>
  <c r="H68" i="12" s="1"/>
  <c r="I68" i="12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69" i="13"/>
  <c r="H69" i="13" s="1"/>
  <c r="I69" i="13" s="1"/>
  <c r="D23" i="13"/>
  <c r="D54" i="13"/>
  <c r="D73" i="13" s="1"/>
  <c r="F66" i="12"/>
  <c r="H66" i="12" s="1"/>
  <c r="I66" i="12" s="1"/>
  <c r="D23" i="12"/>
  <c r="D54" i="12"/>
  <c r="D54" i="11"/>
  <c r="D23" i="11"/>
  <c r="D54" i="10"/>
  <c r="D23" i="10"/>
  <c r="F72" i="9"/>
  <c r="D54" i="9"/>
  <c r="D73" i="9" s="1"/>
  <c r="D23" i="9"/>
  <c r="D23" i="8"/>
  <c r="D54" i="8"/>
  <c r="F72" i="7"/>
  <c r="F68" i="7"/>
  <c r="H68" i="7" s="1"/>
  <c r="I68" i="7" s="1"/>
  <c r="F70" i="7"/>
  <c r="H70" i="7" s="1"/>
  <c r="I70" i="7" s="1"/>
  <c r="D54" i="7"/>
  <c r="D73" i="7" s="1"/>
  <c r="D23" i="7"/>
  <c r="D23" i="6"/>
  <c r="D54" i="6"/>
  <c r="F29" i="13"/>
  <c r="H29" i="13" s="1"/>
  <c r="I29" i="13" s="1"/>
  <c r="J30" i="13" s="1"/>
  <c r="J31" i="13" s="1"/>
  <c r="E48" i="13"/>
  <c r="E54" i="13"/>
  <c r="E73" i="13" s="1"/>
  <c r="F4" i="13"/>
  <c r="H4" i="13" s="1"/>
  <c r="K4" i="13" s="1"/>
  <c r="E23" i="13"/>
  <c r="E48" i="12"/>
  <c r="F29" i="12"/>
  <c r="H29" i="12" s="1"/>
  <c r="E54" i="12"/>
  <c r="E73" i="12" s="1"/>
  <c r="E23" i="12"/>
  <c r="F4" i="12"/>
  <c r="H4" i="12" s="1"/>
  <c r="E48" i="11"/>
  <c r="F29" i="11"/>
  <c r="H29" i="11" s="1"/>
  <c r="E54" i="11"/>
  <c r="E73" i="11" s="1"/>
  <c r="F4" i="11"/>
  <c r="H4" i="11" s="1"/>
  <c r="K4" i="11" s="1"/>
  <c r="E23" i="11"/>
  <c r="F29" i="10"/>
  <c r="H29" i="10" s="1"/>
  <c r="I29" i="10" s="1"/>
  <c r="J30" i="10" s="1"/>
  <c r="E48" i="10"/>
  <c r="E54" i="10"/>
  <c r="F54" i="10" s="1"/>
  <c r="H54" i="10" s="1"/>
  <c r="I54" i="10" s="1"/>
  <c r="J55" i="10" s="1"/>
  <c r="E23" i="10"/>
  <c r="F4" i="10"/>
  <c r="H4" i="10" s="1"/>
  <c r="K4" i="10" s="1"/>
  <c r="F4" i="9"/>
  <c r="H4" i="9" s="1"/>
  <c r="I4" i="9" s="1"/>
  <c r="J5" i="9" s="1"/>
  <c r="E23" i="9"/>
  <c r="E48" i="9"/>
  <c r="E54" i="9"/>
  <c r="E73" i="9" s="1"/>
  <c r="F29" i="9"/>
  <c r="H29" i="9" s="1"/>
  <c r="E48" i="8"/>
  <c r="F29" i="8"/>
  <c r="H29" i="8" s="1"/>
  <c r="E54" i="8"/>
  <c r="E73" i="8" s="1"/>
  <c r="F4" i="8"/>
  <c r="H4" i="8" s="1"/>
  <c r="K4" i="8" s="1"/>
  <c r="E23" i="8"/>
  <c r="F29" i="7"/>
  <c r="H29" i="7" s="1"/>
  <c r="I29" i="7" s="1"/>
  <c r="J30" i="7" s="1"/>
  <c r="J31" i="7" s="1"/>
  <c r="J32" i="7" s="1"/>
  <c r="J33" i="7" s="1"/>
  <c r="E48" i="7"/>
  <c r="E54" i="7"/>
  <c r="E73" i="7" s="1"/>
  <c r="E23" i="7"/>
  <c r="F4" i="7"/>
  <c r="H4" i="7" s="1"/>
  <c r="I4" i="7" s="1"/>
  <c r="J5" i="7" s="1"/>
  <c r="F29" i="6"/>
  <c r="H29" i="6" s="1"/>
  <c r="E48" i="6"/>
  <c r="E54" i="6"/>
  <c r="E73" i="6" s="1"/>
  <c r="E23" i="6"/>
  <c r="F4" i="6"/>
  <c r="H4" i="6" s="1"/>
  <c r="K4" i="6" s="1"/>
  <c r="E54" i="5"/>
  <c r="E73" i="5" s="1"/>
  <c r="E23" i="5"/>
  <c r="D48" i="5"/>
  <c r="F29" i="5"/>
  <c r="H29" i="5" s="1"/>
  <c r="I29" i="5" s="1"/>
  <c r="J30" i="5" s="1"/>
  <c r="J31" i="5" s="1"/>
  <c r="F69" i="5"/>
  <c r="H69" i="5" s="1"/>
  <c r="I69" i="5" s="1"/>
  <c r="D23" i="5"/>
  <c r="F4" i="5"/>
  <c r="H4" i="5" s="1"/>
  <c r="D54" i="5"/>
  <c r="R7" i="16" l="1"/>
  <c r="K7" i="16"/>
  <c r="J8" i="16"/>
  <c r="R6" i="16"/>
  <c r="K6" i="16"/>
  <c r="L6" i="16" s="1"/>
  <c r="K5" i="16"/>
  <c r="L5" i="16" s="1"/>
  <c r="L4" i="16"/>
  <c r="R5" i="16"/>
  <c r="K55" i="16"/>
  <c r="L54" i="16"/>
  <c r="R55" i="16"/>
  <c r="R31" i="16"/>
  <c r="K31" i="16"/>
  <c r="L29" i="16"/>
  <c r="R30" i="16"/>
  <c r="K30" i="16"/>
  <c r="L30" i="16" s="1"/>
  <c r="J32" i="16"/>
  <c r="J56" i="16"/>
  <c r="R31" i="15"/>
  <c r="K31" i="15"/>
  <c r="J32" i="15"/>
  <c r="L29" i="15"/>
  <c r="R30" i="15"/>
  <c r="K30" i="15"/>
  <c r="L30" i="15" s="1"/>
  <c r="K54" i="15"/>
  <c r="I54" i="15"/>
  <c r="J55" i="15" s="1"/>
  <c r="K5" i="15"/>
  <c r="R5" i="15"/>
  <c r="L4" i="15"/>
  <c r="J6" i="15"/>
  <c r="J56" i="14"/>
  <c r="K30" i="14"/>
  <c r="R30" i="14"/>
  <c r="L29" i="14"/>
  <c r="S29" i="14" s="1"/>
  <c r="W29" i="14" s="1"/>
  <c r="R56" i="14"/>
  <c r="K56" i="14"/>
  <c r="J57" i="14"/>
  <c r="R33" i="14"/>
  <c r="K33" i="14"/>
  <c r="J34" i="14"/>
  <c r="L4" i="14"/>
  <c r="R5" i="14"/>
  <c r="K5" i="14"/>
  <c r="L30" i="14"/>
  <c r="R31" i="14"/>
  <c r="K31" i="14"/>
  <c r="L31" i="14" s="1"/>
  <c r="J6" i="14"/>
  <c r="L54" i="14"/>
  <c r="R55" i="14"/>
  <c r="K55" i="14"/>
  <c r="L55" i="14" s="1"/>
  <c r="R32" i="14"/>
  <c r="K32" i="14"/>
  <c r="L32" i="14" s="1"/>
  <c r="I4" i="11"/>
  <c r="J5" i="11" s="1"/>
  <c r="J6" i="11" s="1"/>
  <c r="F54" i="6"/>
  <c r="H54" i="6" s="1"/>
  <c r="D73" i="5"/>
  <c r="D73" i="6"/>
  <c r="D73" i="8"/>
  <c r="D73" i="12"/>
  <c r="D73" i="10"/>
  <c r="I4" i="10"/>
  <c r="J5" i="10" s="1"/>
  <c r="K5" i="10" s="1"/>
  <c r="I4" i="8"/>
  <c r="J5" i="8" s="1"/>
  <c r="R5" i="8" s="1"/>
  <c r="F54" i="11"/>
  <c r="H54" i="11" s="1"/>
  <c r="K54" i="11" s="1"/>
  <c r="K29" i="10"/>
  <c r="L29" i="10" s="1"/>
  <c r="D73" i="11"/>
  <c r="J56" i="10"/>
  <c r="R56" i="10" s="1"/>
  <c r="K29" i="13"/>
  <c r="L29" i="13" s="1"/>
  <c r="I4" i="13"/>
  <c r="J5" i="13" s="1"/>
  <c r="J6" i="13" s="1"/>
  <c r="R6" i="13" s="1"/>
  <c r="F54" i="9"/>
  <c r="H54" i="9" s="1"/>
  <c r="K54" i="9" s="1"/>
  <c r="R31" i="7"/>
  <c r="K31" i="7"/>
  <c r="R30" i="7"/>
  <c r="K30" i="7"/>
  <c r="L30" i="7" s="1"/>
  <c r="S30" i="7" s="1"/>
  <c r="W30" i="7" s="1"/>
  <c r="K29" i="7"/>
  <c r="L29" i="7" s="1"/>
  <c r="S29" i="7" s="1"/>
  <c r="W29" i="7" s="1"/>
  <c r="K4" i="7"/>
  <c r="I4" i="6"/>
  <c r="J5" i="6" s="1"/>
  <c r="K5" i="6" s="1"/>
  <c r="F54" i="13"/>
  <c r="H54" i="13" s="1"/>
  <c r="K54" i="13" s="1"/>
  <c r="K29" i="12"/>
  <c r="I29" i="12"/>
  <c r="J30" i="12" s="1"/>
  <c r="J31" i="12" s="1"/>
  <c r="F54" i="12"/>
  <c r="H54" i="12" s="1"/>
  <c r="K54" i="12" s="1"/>
  <c r="K4" i="12"/>
  <c r="I4" i="12"/>
  <c r="J5" i="12" s="1"/>
  <c r="I29" i="11"/>
  <c r="J30" i="11" s="1"/>
  <c r="K29" i="11"/>
  <c r="R55" i="10"/>
  <c r="E73" i="10"/>
  <c r="K55" i="10"/>
  <c r="K54" i="10"/>
  <c r="L54" i="10" s="1"/>
  <c r="S54" i="10" s="1"/>
  <c r="W54" i="10" s="1"/>
  <c r="K4" i="9"/>
  <c r="L4" i="9" s="1"/>
  <c r="K29" i="9"/>
  <c r="I29" i="9"/>
  <c r="J30" i="9" s="1"/>
  <c r="J31" i="9" s="1"/>
  <c r="K31" i="9" s="1"/>
  <c r="F54" i="8"/>
  <c r="H54" i="8" s="1"/>
  <c r="K54" i="8" s="1"/>
  <c r="I29" i="8"/>
  <c r="J30" i="8" s="1"/>
  <c r="K29" i="8"/>
  <c r="F54" i="7"/>
  <c r="H54" i="7" s="1"/>
  <c r="I54" i="7" s="1"/>
  <c r="J55" i="7" s="1"/>
  <c r="K29" i="6"/>
  <c r="I29" i="6"/>
  <c r="J30" i="6" s="1"/>
  <c r="K29" i="5"/>
  <c r="L29" i="5" s="1"/>
  <c r="F54" i="5"/>
  <c r="H54" i="5" s="1"/>
  <c r="I54" i="5" s="1"/>
  <c r="J55" i="5" s="1"/>
  <c r="I4" i="5"/>
  <c r="J5" i="5" s="1"/>
  <c r="K4" i="5"/>
  <c r="R31" i="13"/>
  <c r="K31" i="13"/>
  <c r="J32" i="13"/>
  <c r="L4" i="13"/>
  <c r="R30" i="13"/>
  <c r="K30" i="13"/>
  <c r="L30" i="13" s="1"/>
  <c r="R6" i="11"/>
  <c r="K6" i="11"/>
  <c r="J7" i="11"/>
  <c r="R5" i="11"/>
  <c r="K5" i="11"/>
  <c r="L5" i="11" s="1"/>
  <c r="L4" i="11"/>
  <c r="K56" i="10"/>
  <c r="K30" i="10"/>
  <c r="R30" i="10"/>
  <c r="J31" i="10"/>
  <c r="R5" i="10"/>
  <c r="J6" i="10"/>
  <c r="R5" i="9"/>
  <c r="K5" i="9"/>
  <c r="J6" i="9"/>
  <c r="L4" i="8"/>
  <c r="R33" i="7"/>
  <c r="K33" i="7"/>
  <c r="K5" i="7"/>
  <c r="L4" i="7"/>
  <c r="R5" i="7"/>
  <c r="J34" i="7"/>
  <c r="K32" i="7"/>
  <c r="L32" i="7" s="1"/>
  <c r="L31" i="7"/>
  <c r="R32" i="7"/>
  <c r="J6" i="7"/>
  <c r="K54" i="6"/>
  <c r="I54" i="6"/>
  <c r="J55" i="6" s="1"/>
  <c r="R31" i="5"/>
  <c r="K31" i="5"/>
  <c r="J32" i="5"/>
  <c r="K30" i="5"/>
  <c r="L30" i="5" s="1"/>
  <c r="R30" i="5"/>
  <c r="S5" i="16" l="1"/>
  <c r="W5" i="16" s="1"/>
  <c r="S30" i="16"/>
  <c r="W30" i="16" s="1"/>
  <c r="S6" i="16"/>
  <c r="W6" i="16" s="1"/>
  <c r="L55" i="16"/>
  <c r="R56" i="16"/>
  <c r="K56" i="16"/>
  <c r="J57" i="16"/>
  <c r="S4" i="16"/>
  <c r="W4" i="16" s="1"/>
  <c r="K8" i="16"/>
  <c r="L7" i="16"/>
  <c r="R8" i="16"/>
  <c r="J9" i="16"/>
  <c r="K32" i="16"/>
  <c r="L31" i="16"/>
  <c r="R32" i="16"/>
  <c r="J33" i="16"/>
  <c r="S29" i="16"/>
  <c r="W29" i="16" s="1"/>
  <c r="S54" i="16"/>
  <c r="W54" i="16" s="1"/>
  <c r="S30" i="15"/>
  <c r="W30" i="15" s="1"/>
  <c r="S4" i="15"/>
  <c r="W4" i="15" s="1"/>
  <c r="S29" i="15"/>
  <c r="W29" i="15" s="1"/>
  <c r="K32" i="15"/>
  <c r="R32" i="15"/>
  <c r="L31" i="15"/>
  <c r="J33" i="15"/>
  <c r="K55" i="15"/>
  <c r="L54" i="15"/>
  <c r="R55" i="15"/>
  <c r="J56" i="15"/>
  <c r="L5" i="15"/>
  <c r="R6" i="15"/>
  <c r="K6" i="15"/>
  <c r="J7" i="15"/>
  <c r="S32" i="14"/>
  <c r="W32" i="14" s="1"/>
  <c r="S55" i="14"/>
  <c r="W55" i="14" s="1"/>
  <c r="L33" i="14"/>
  <c r="R34" i="14"/>
  <c r="K34" i="14"/>
  <c r="J35" i="14"/>
  <c r="L56" i="14"/>
  <c r="R57" i="14"/>
  <c r="K57" i="14"/>
  <c r="J58" i="14"/>
  <c r="S54" i="14"/>
  <c r="W54" i="14" s="1"/>
  <c r="S30" i="14"/>
  <c r="W30" i="14" s="1"/>
  <c r="S31" i="14"/>
  <c r="W31" i="14" s="1"/>
  <c r="L5" i="14"/>
  <c r="R6" i="14"/>
  <c r="K6" i="14"/>
  <c r="J7" i="14"/>
  <c r="S4" i="14"/>
  <c r="W4" i="14" s="1"/>
  <c r="J57" i="10"/>
  <c r="L4" i="10"/>
  <c r="J6" i="8"/>
  <c r="L55" i="10"/>
  <c r="S55" i="10" s="1"/>
  <c r="W55" i="10" s="1"/>
  <c r="I54" i="9"/>
  <c r="J55" i="9" s="1"/>
  <c r="J56" i="9" s="1"/>
  <c r="R56" i="9" s="1"/>
  <c r="K5" i="8"/>
  <c r="L5" i="8" s="1"/>
  <c r="J7" i="13"/>
  <c r="R7" i="13" s="1"/>
  <c r="L4" i="6"/>
  <c r="K6" i="13"/>
  <c r="J6" i="6"/>
  <c r="J7" i="6" s="1"/>
  <c r="R5" i="6"/>
  <c r="K54" i="5"/>
  <c r="I54" i="11"/>
  <c r="J55" i="11" s="1"/>
  <c r="J56" i="11" s="1"/>
  <c r="K5" i="13"/>
  <c r="L5" i="13" s="1"/>
  <c r="S5" i="13" s="1"/>
  <c r="W5" i="13" s="1"/>
  <c r="R5" i="13"/>
  <c r="I54" i="8"/>
  <c r="J55" i="8" s="1"/>
  <c r="J56" i="8" s="1"/>
  <c r="I54" i="13"/>
  <c r="J55" i="13" s="1"/>
  <c r="J56" i="13" s="1"/>
  <c r="J57" i="13" s="1"/>
  <c r="R57" i="13" s="1"/>
  <c r="J32" i="12"/>
  <c r="K31" i="12"/>
  <c r="R31" i="12"/>
  <c r="K56" i="13"/>
  <c r="L56" i="13" s="1"/>
  <c r="S56" i="13" s="1"/>
  <c r="W56" i="13" s="1"/>
  <c r="I54" i="12"/>
  <c r="J55" i="12" s="1"/>
  <c r="L54" i="12" s="1"/>
  <c r="L29" i="12"/>
  <c r="S29" i="12" s="1"/>
  <c r="W29" i="12" s="1"/>
  <c r="R30" i="12"/>
  <c r="K30" i="12"/>
  <c r="L30" i="12" s="1"/>
  <c r="S30" i="12" s="1"/>
  <c r="W30" i="12" s="1"/>
  <c r="R5" i="12"/>
  <c r="J6" i="12"/>
  <c r="K5" i="12"/>
  <c r="L4" i="12"/>
  <c r="S4" i="12" s="1"/>
  <c r="W4" i="12" s="1"/>
  <c r="R30" i="11"/>
  <c r="J31" i="11"/>
  <c r="L29" i="11"/>
  <c r="S29" i="11" s="1"/>
  <c r="W29" i="11" s="1"/>
  <c r="K30" i="11"/>
  <c r="R31" i="9"/>
  <c r="J32" i="9"/>
  <c r="J33" i="9" s="1"/>
  <c r="J34" i="9" s="1"/>
  <c r="K30" i="9"/>
  <c r="L30" i="9" s="1"/>
  <c r="S30" i="9" s="1"/>
  <c r="W30" i="9" s="1"/>
  <c r="L29" i="9"/>
  <c r="S29" i="9" s="1"/>
  <c r="W29" i="9" s="1"/>
  <c r="R30" i="9"/>
  <c r="J31" i="8"/>
  <c r="K30" i="8"/>
  <c r="L29" i="8"/>
  <c r="S29" i="8" s="1"/>
  <c r="W29" i="8" s="1"/>
  <c r="R30" i="8"/>
  <c r="K54" i="7"/>
  <c r="L54" i="7" s="1"/>
  <c r="J31" i="6"/>
  <c r="L29" i="6"/>
  <c r="S29" i="6" s="1"/>
  <c r="W29" i="6" s="1"/>
  <c r="K30" i="6"/>
  <c r="R30" i="6"/>
  <c r="L4" i="5"/>
  <c r="S4" i="5" s="1"/>
  <c r="W4" i="5" s="1"/>
  <c r="K5" i="5"/>
  <c r="J6" i="5"/>
  <c r="R5" i="5"/>
  <c r="S30" i="13"/>
  <c r="W30" i="13" s="1"/>
  <c r="J8" i="13"/>
  <c r="S29" i="13"/>
  <c r="W29" i="13" s="1"/>
  <c r="S4" i="13"/>
  <c r="W4" i="13" s="1"/>
  <c r="L31" i="13"/>
  <c r="R32" i="13"/>
  <c r="K32" i="13"/>
  <c r="J33" i="13"/>
  <c r="S5" i="11"/>
  <c r="W5" i="11" s="1"/>
  <c r="R7" i="11"/>
  <c r="K7" i="11"/>
  <c r="L6" i="11"/>
  <c r="J8" i="11"/>
  <c r="S4" i="11"/>
  <c r="W4" i="11" s="1"/>
  <c r="L54" i="11"/>
  <c r="R55" i="11"/>
  <c r="K55" i="1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L5" i="9"/>
  <c r="R6" i="9"/>
  <c r="K6" i="9"/>
  <c r="J7" i="9"/>
  <c r="S4" i="9"/>
  <c r="W4" i="9" s="1"/>
  <c r="R6" i="8"/>
  <c r="K6" i="8"/>
  <c r="J7" i="8"/>
  <c r="L54" i="8"/>
  <c r="R55" i="8"/>
  <c r="S4" i="8"/>
  <c r="W4" i="8" s="1"/>
  <c r="S32" i="7"/>
  <c r="W32" i="7" s="1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L5" i="6"/>
  <c r="L54" i="6"/>
  <c r="R55" i="6"/>
  <c r="K55" i="6"/>
  <c r="J56" i="6"/>
  <c r="S4" i="6"/>
  <c r="W4" i="6" s="1"/>
  <c r="S30" i="5"/>
  <c r="W30" i="5" s="1"/>
  <c r="S29" i="5"/>
  <c r="W29" i="5" s="1"/>
  <c r="K32" i="5"/>
  <c r="L31" i="5"/>
  <c r="R32" i="5"/>
  <c r="J33" i="5"/>
  <c r="L54" i="5"/>
  <c r="R55" i="5"/>
  <c r="K55" i="5"/>
  <c r="J56" i="5"/>
  <c r="S55" i="16" l="1"/>
  <c r="W55" i="16" s="1"/>
  <c r="K57" i="16"/>
  <c r="L56" i="16"/>
  <c r="R57" i="16"/>
  <c r="J58" i="16"/>
  <c r="L8" i="16"/>
  <c r="R9" i="16"/>
  <c r="K9" i="16"/>
  <c r="J10" i="16"/>
  <c r="S7" i="16"/>
  <c r="W7" i="16" s="1"/>
  <c r="L32" i="16"/>
  <c r="R33" i="16"/>
  <c r="K33" i="16"/>
  <c r="J34" i="16"/>
  <c r="S31" i="16"/>
  <c r="W31" i="16" s="1"/>
  <c r="R7" i="15"/>
  <c r="K7" i="15"/>
  <c r="L6" i="15"/>
  <c r="J8" i="15"/>
  <c r="S54" i="15"/>
  <c r="W54" i="15" s="1"/>
  <c r="S31" i="15"/>
  <c r="W31" i="15" s="1"/>
  <c r="S5" i="15"/>
  <c r="W5" i="15" s="1"/>
  <c r="L32" i="15"/>
  <c r="R33" i="15"/>
  <c r="K33" i="15"/>
  <c r="J34" i="15"/>
  <c r="L55" i="15"/>
  <c r="R56" i="15"/>
  <c r="K56" i="15"/>
  <c r="J57" i="15"/>
  <c r="S5" i="14"/>
  <c r="W5" i="14" s="1"/>
  <c r="L6" i="14"/>
  <c r="R7" i="14"/>
  <c r="K7" i="14"/>
  <c r="J8" i="14"/>
  <c r="R58" i="14"/>
  <c r="K58" i="14"/>
  <c r="L57" i="14"/>
  <c r="J59" i="14"/>
  <c r="L34" i="14"/>
  <c r="R35" i="14"/>
  <c r="K35" i="14"/>
  <c r="J36" i="14"/>
  <c r="S56" i="14"/>
  <c r="W56" i="14" s="1"/>
  <c r="S33" i="14"/>
  <c r="W33" i="14" s="1"/>
  <c r="R55" i="12"/>
  <c r="L54" i="9"/>
  <c r="S54" i="9" s="1"/>
  <c r="W54" i="9" s="1"/>
  <c r="K55" i="9"/>
  <c r="L55" i="9" s="1"/>
  <c r="S55" i="9" s="1"/>
  <c r="W55" i="9" s="1"/>
  <c r="K56" i="9"/>
  <c r="K55" i="8"/>
  <c r="R6" i="6"/>
  <c r="K6" i="6"/>
  <c r="R55" i="9"/>
  <c r="J57" i="9"/>
  <c r="R57" i="9" s="1"/>
  <c r="L54" i="13"/>
  <c r="S54" i="13" s="1"/>
  <c r="W54" i="13" s="1"/>
  <c r="R33" i="9"/>
  <c r="K7" i="13"/>
  <c r="L6" i="13"/>
  <c r="K57" i="13"/>
  <c r="K33" i="9"/>
  <c r="J56" i="12"/>
  <c r="R56" i="12" s="1"/>
  <c r="K55" i="12"/>
  <c r="R56" i="13"/>
  <c r="J58" i="13"/>
  <c r="K58" i="13" s="1"/>
  <c r="K55" i="13"/>
  <c r="L55" i="13" s="1"/>
  <c r="S55" i="13" s="1"/>
  <c r="W55" i="13" s="1"/>
  <c r="R55" i="13"/>
  <c r="K32" i="12"/>
  <c r="J33" i="12"/>
  <c r="L31" i="12"/>
  <c r="S31" i="12" s="1"/>
  <c r="W31" i="12" s="1"/>
  <c r="R32" i="12"/>
  <c r="R58" i="13"/>
  <c r="J7" i="12"/>
  <c r="L5" i="12"/>
  <c r="S5" i="12" s="1"/>
  <c r="W5" i="12" s="1"/>
  <c r="K6" i="12"/>
  <c r="R6" i="12"/>
  <c r="R31" i="11"/>
  <c r="K31" i="11"/>
  <c r="J32" i="11"/>
  <c r="L30" i="11"/>
  <c r="S30" i="11" s="1"/>
  <c r="W30" i="11" s="1"/>
  <c r="L31" i="9"/>
  <c r="S31" i="9" s="1"/>
  <c r="W31" i="9" s="1"/>
  <c r="K32" i="9"/>
  <c r="L32" i="9" s="1"/>
  <c r="S32" i="9" s="1"/>
  <c r="W32" i="9" s="1"/>
  <c r="R32" i="9"/>
  <c r="L30" i="8"/>
  <c r="S30" i="8" s="1"/>
  <c r="W30" i="8" s="1"/>
  <c r="R31" i="8"/>
  <c r="K31" i="8"/>
  <c r="J32" i="8"/>
  <c r="J32" i="6"/>
  <c r="K31" i="6"/>
  <c r="R31" i="6"/>
  <c r="L30" i="6"/>
  <c r="S30" i="6" s="1"/>
  <c r="W30" i="6" s="1"/>
  <c r="R6" i="5"/>
  <c r="J7" i="5"/>
  <c r="K6" i="5"/>
  <c r="L5" i="5"/>
  <c r="S5" i="5" s="1"/>
  <c r="W5" i="5" s="1"/>
  <c r="R8" i="13"/>
  <c r="K8" i="13"/>
  <c r="L7" i="13"/>
  <c r="J9" i="13"/>
  <c r="L32" i="13"/>
  <c r="R33" i="13"/>
  <c r="K33" i="13"/>
  <c r="J34" i="13"/>
  <c r="S31" i="13"/>
  <c r="W31" i="13" s="1"/>
  <c r="S6" i="13"/>
  <c r="W6" i="13" s="1"/>
  <c r="S54" i="12"/>
  <c r="W54" i="12" s="1"/>
  <c r="K56" i="12"/>
  <c r="R56" i="11"/>
  <c r="K56" i="11"/>
  <c r="L55" i="11"/>
  <c r="J57" i="11"/>
  <c r="R8" i="11"/>
  <c r="K8" i="11"/>
  <c r="L7" i="11"/>
  <c r="J9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L33" i="9"/>
  <c r="K34" i="9"/>
  <c r="J35" i="9"/>
  <c r="S5" i="9"/>
  <c r="W5" i="9" s="1"/>
  <c r="L6" i="9"/>
  <c r="R7" i="9"/>
  <c r="K7" i="9"/>
  <c r="J8" i="9"/>
  <c r="L6" i="8"/>
  <c r="R7" i="8"/>
  <c r="K7" i="8"/>
  <c r="J8" i="8"/>
  <c r="S54" i="8"/>
  <c r="W54" i="8" s="1"/>
  <c r="R56" i="8"/>
  <c r="K56" i="8"/>
  <c r="L55" i="8"/>
  <c r="J57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R56" i="6"/>
  <c r="K56" i="6"/>
  <c r="L55" i="6"/>
  <c r="J57" i="6"/>
  <c r="S5" i="6"/>
  <c r="W5" i="6" s="1"/>
  <c r="S31" i="5"/>
  <c r="W31" i="5" s="1"/>
  <c r="S54" i="5"/>
  <c r="W54" i="5" s="1"/>
  <c r="L55" i="5"/>
  <c r="K56" i="5"/>
  <c r="R56" i="5"/>
  <c r="J57" i="5"/>
  <c r="K33" i="5"/>
  <c r="L32" i="5"/>
  <c r="R33" i="5"/>
  <c r="J34" i="5"/>
  <c r="S8" i="16" l="1"/>
  <c r="W8" i="16" s="1"/>
  <c r="L57" i="16"/>
  <c r="R58" i="16"/>
  <c r="K58" i="16"/>
  <c r="J59" i="16"/>
  <c r="R10" i="16"/>
  <c r="K10" i="16"/>
  <c r="L9" i="16"/>
  <c r="J11" i="16"/>
  <c r="R34" i="16"/>
  <c r="K34" i="16"/>
  <c r="L33" i="16"/>
  <c r="J35" i="16"/>
  <c r="S56" i="16"/>
  <c r="W56" i="16" s="1"/>
  <c r="S32" i="16"/>
  <c r="W32" i="16" s="1"/>
  <c r="K8" i="15"/>
  <c r="R8" i="15"/>
  <c r="L7" i="15"/>
  <c r="J9" i="15"/>
  <c r="S32" i="15"/>
  <c r="W32" i="15" s="1"/>
  <c r="K57" i="15"/>
  <c r="L56" i="15"/>
  <c r="R57" i="15"/>
  <c r="J58" i="15"/>
  <c r="S55" i="15"/>
  <c r="W55" i="15" s="1"/>
  <c r="S6" i="15"/>
  <c r="W6" i="15" s="1"/>
  <c r="R34" i="15"/>
  <c r="K34" i="15"/>
  <c r="L33" i="15"/>
  <c r="J35" i="15"/>
  <c r="S34" i="14"/>
  <c r="W34" i="14" s="1"/>
  <c r="S6" i="14"/>
  <c r="W6" i="14" s="1"/>
  <c r="L35" i="14"/>
  <c r="R36" i="14"/>
  <c r="K36" i="14"/>
  <c r="J37" i="14"/>
  <c r="L58" i="14"/>
  <c r="R59" i="14"/>
  <c r="K59" i="14"/>
  <c r="J60" i="14"/>
  <c r="L7" i="14"/>
  <c r="R8" i="14"/>
  <c r="K8" i="14"/>
  <c r="J9" i="14"/>
  <c r="S57" i="14"/>
  <c r="W57" i="14" s="1"/>
  <c r="J57" i="12"/>
  <c r="L56" i="12" s="1"/>
  <c r="L55" i="12"/>
  <c r="L56" i="9"/>
  <c r="S56" i="9" s="1"/>
  <c r="W56" i="9" s="1"/>
  <c r="K57" i="9"/>
  <c r="J58" i="9"/>
  <c r="J59" i="13"/>
  <c r="L57" i="13"/>
  <c r="S57" i="13" s="1"/>
  <c r="W57" i="13" s="1"/>
  <c r="R33" i="12"/>
  <c r="K33" i="12"/>
  <c r="J34" i="12"/>
  <c r="L32" i="12"/>
  <c r="S32" i="12" s="1"/>
  <c r="W32" i="12" s="1"/>
  <c r="L31" i="6"/>
  <c r="S31" i="6" s="1"/>
  <c r="W31" i="6" s="1"/>
  <c r="L6" i="12"/>
  <c r="S6" i="12" s="1"/>
  <c r="W6" i="12" s="1"/>
  <c r="R7" i="12"/>
  <c r="K7" i="12"/>
  <c r="J8" i="12"/>
  <c r="J33" i="11"/>
  <c r="R32" i="11"/>
  <c r="L31" i="11"/>
  <c r="S31" i="11" s="1"/>
  <c r="W31" i="11" s="1"/>
  <c r="K32" i="11"/>
  <c r="J33" i="8"/>
  <c r="J34" i="8" s="1"/>
  <c r="J35" i="8" s="1"/>
  <c r="R32" i="8"/>
  <c r="L31" i="8"/>
  <c r="S31" i="8" s="1"/>
  <c r="W31" i="8" s="1"/>
  <c r="K32" i="8"/>
  <c r="K32" i="6"/>
  <c r="J33" i="6"/>
  <c r="R32" i="6"/>
  <c r="J8" i="5"/>
  <c r="K7" i="5"/>
  <c r="R7" i="5"/>
  <c r="L6" i="5"/>
  <c r="S6" i="5" s="1"/>
  <c r="W6" i="5" s="1"/>
  <c r="L33" i="13"/>
  <c r="R34" i="13"/>
  <c r="K34" i="13"/>
  <c r="J35" i="13"/>
  <c r="R9" i="13"/>
  <c r="K9" i="13"/>
  <c r="L8" i="13"/>
  <c r="J10" i="13"/>
  <c r="S7" i="13"/>
  <c r="W7" i="13" s="1"/>
  <c r="S32" i="13"/>
  <c r="W32" i="13" s="1"/>
  <c r="J58" i="12"/>
  <c r="S55" i="12"/>
  <c r="W55" i="12" s="1"/>
  <c r="S55" i="11"/>
  <c r="W55" i="11" s="1"/>
  <c r="R9" i="11"/>
  <c r="K9" i="11"/>
  <c r="L8" i="11"/>
  <c r="J10" i="11"/>
  <c r="L56" i="11"/>
  <c r="R57" i="11"/>
  <c r="K57" i="11"/>
  <c r="J58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R35" i="9"/>
  <c r="L34" i="9"/>
  <c r="K35" i="9"/>
  <c r="J36" i="9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K34" i="8"/>
  <c r="L7" i="8"/>
  <c r="R8" i="8"/>
  <c r="K8" i="8"/>
  <c r="J9" i="8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55" i="6"/>
  <c r="W55" i="6" s="1"/>
  <c r="S6" i="6"/>
  <c r="W6" i="6" s="1"/>
  <c r="L56" i="6"/>
  <c r="R57" i="6"/>
  <c r="K57" i="6"/>
  <c r="J58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K59" i="16" l="1"/>
  <c r="L58" i="16"/>
  <c r="R59" i="16"/>
  <c r="J60" i="16"/>
  <c r="K11" i="16"/>
  <c r="L10" i="16"/>
  <c r="R11" i="16"/>
  <c r="J12" i="16"/>
  <c r="S9" i="16"/>
  <c r="W9" i="16" s="1"/>
  <c r="S57" i="16"/>
  <c r="W57" i="16" s="1"/>
  <c r="K35" i="16"/>
  <c r="L34" i="16"/>
  <c r="R35" i="16"/>
  <c r="J36" i="16"/>
  <c r="S33" i="16"/>
  <c r="W33" i="16" s="1"/>
  <c r="L8" i="15"/>
  <c r="R9" i="15"/>
  <c r="K9" i="15"/>
  <c r="J10" i="15"/>
  <c r="S7" i="15"/>
  <c r="W7" i="15" s="1"/>
  <c r="L57" i="15"/>
  <c r="R58" i="15"/>
  <c r="K58" i="15"/>
  <c r="J59" i="15"/>
  <c r="S56" i="15"/>
  <c r="W56" i="15" s="1"/>
  <c r="K35" i="15"/>
  <c r="R35" i="15"/>
  <c r="L34" i="15"/>
  <c r="J36" i="15"/>
  <c r="S33" i="15"/>
  <c r="W33" i="15" s="1"/>
  <c r="L8" i="14"/>
  <c r="R9" i="14"/>
  <c r="K9" i="14"/>
  <c r="J10" i="14"/>
  <c r="R60" i="14"/>
  <c r="K60" i="14"/>
  <c r="L59" i="14"/>
  <c r="J61" i="14"/>
  <c r="L36" i="14"/>
  <c r="R37" i="14"/>
  <c r="K37" i="14"/>
  <c r="J38" i="14"/>
  <c r="S7" i="14"/>
  <c r="W7" i="14" s="1"/>
  <c r="S58" i="14"/>
  <c r="W58" i="14" s="1"/>
  <c r="S35" i="14"/>
  <c r="W35" i="14" s="1"/>
  <c r="K57" i="12"/>
  <c r="R57" i="12"/>
  <c r="R58" i="9"/>
  <c r="K58" i="9"/>
  <c r="L57" i="9"/>
  <c r="S57" i="9" s="1"/>
  <c r="W57" i="9" s="1"/>
  <c r="J59" i="9"/>
  <c r="R34" i="8"/>
  <c r="K59" i="13"/>
  <c r="J60" i="13"/>
  <c r="L58" i="13"/>
  <c r="S58" i="13" s="1"/>
  <c r="W58" i="13" s="1"/>
  <c r="R59" i="13"/>
  <c r="L33" i="12"/>
  <c r="S33" i="12" s="1"/>
  <c r="W33" i="12" s="1"/>
  <c r="R34" i="12"/>
  <c r="K34" i="12"/>
  <c r="J35" i="12"/>
  <c r="L7" i="12"/>
  <c r="S7" i="12" s="1"/>
  <c r="W7" i="12" s="1"/>
  <c r="J9" i="12"/>
  <c r="R8" i="12"/>
  <c r="K8" i="12"/>
  <c r="K33" i="11"/>
  <c r="J34" i="11"/>
  <c r="L32" i="11"/>
  <c r="S32" i="11" s="1"/>
  <c r="W32" i="11" s="1"/>
  <c r="R33" i="11"/>
  <c r="R33" i="8"/>
  <c r="K33" i="8"/>
  <c r="L33" i="8" s="1"/>
  <c r="S33" i="8" s="1"/>
  <c r="W33" i="8" s="1"/>
  <c r="L32" i="8"/>
  <c r="S32" i="8" s="1"/>
  <c r="W32" i="8" s="1"/>
  <c r="R33" i="6"/>
  <c r="L32" i="6"/>
  <c r="S32" i="6" s="1"/>
  <c r="W32" i="6" s="1"/>
  <c r="K33" i="6"/>
  <c r="J34" i="6"/>
  <c r="R8" i="5"/>
  <c r="L7" i="5"/>
  <c r="S7" i="5" s="1"/>
  <c r="W7" i="5" s="1"/>
  <c r="K8" i="5"/>
  <c r="J9" i="5"/>
  <c r="R10" i="13"/>
  <c r="K10" i="13"/>
  <c r="L9" i="13"/>
  <c r="J11" i="13"/>
  <c r="L34" i="13"/>
  <c r="R35" i="13"/>
  <c r="K35" i="13"/>
  <c r="J36" i="13"/>
  <c r="S8" i="13"/>
  <c r="W8" i="13" s="1"/>
  <c r="S33" i="13"/>
  <c r="W33" i="13" s="1"/>
  <c r="S56" i="12"/>
  <c r="W56" i="12" s="1"/>
  <c r="R58" i="12"/>
  <c r="K58" i="12"/>
  <c r="L57" i="12"/>
  <c r="J59" i="12"/>
  <c r="R58" i="11"/>
  <c r="K58" i="11"/>
  <c r="L57" i="11"/>
  <c r="J59" i="11"/>
  <c r="R10" i="11"/>
  <c r="K10" i="11"/>
  <c r="L9" i="11"/>
  <c r="J11" i="11"/>
  <c r="S8" i="11"/>
  <c r="W8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S34" i="9"/>
  <c r="W34" i="9" s="1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56" i="6"/>
  <c r="W56" i="6" s="1"/>
  <c r="S7" i="6"/>
  <c r="W7" i="6" s="1"/>
  <c r="R58" i="6"/>
  <c r="K58" i="6"/>
  <c r="L57" i="6"/>
  <c r="J59" i="6"/>
  <c r="R35" i="5"/>
  <c r="K35" i="5"/>
  <c r="L34" i="5"/>
  <c r="J36" i="5"/>
  <c r="S33" i="5"/>
  <c r="W33" i="5" s="1"/>
  <c r="L57" i="5"/>
  <c r="K58" i="5"/>
  <c r="R58" i="5"/>
  <c r="J59" i="5"/>
  <c r="S56" i="5"/>
  <c r="W56" i="5" s="1"/>
  <c r="L11" i="16" l="1"/>
  <c r="R12" i="16"/>
  <c r="K12" i="16"/>
  <c r="J13" i="16"/>
  <c r="S10" i="16"/>
  <c r="W10" i="16" s="1"/>
  <c r="L59" i="16"/>
  <c r="R60" i="16"/>
  <c r="K60" i="16"/>
  <c r="J61" i="16"/>
  <c r="S34" i="16"/>
  <c r="W34" i="16" s="1"/>
  <c r="S58" i="16"/>
  <c r="W58" i="16" s="1"/>
  <c r="L35" i="16"/>
  <c r="R36" i="16"/>
  <c r="K36" i="16"/>
  <c r="J37" i="16"/>
  <c r="R10" i="15"/>
  <c r="K10" i="15"/>
  <c r="L9" i="15"/>
  <c r="J11" i="15"/>
  <c r="K59" i="15"/>
  <c r="L58" i="15"/>
  <c r="R59" i="15"/>
  <c r="J60" i="15"/>
  <c r="S57" i="15"/>
  <c r="W57" i="15" s="1"/>
  <c r="L35" i="15"/>
  <c r="R36" i="15"/>
  <c r="K36" i="15"/>
  <c r="J37" i="15"/>
  <c r="S34" i="15"/>
  <c r="W34" i="15" s="1"/>
  <c r="S8" i="15"/>
  <c r="W8" i="15" s="1"/>
  <c r="L37" i="14"/>
  <c r="R38" i="14"/>
  <c r="K38" i="14"/>
  <c r="J39" i="14"/>
  <c r="L60" i="14"/>
  <c r="R61" i="14"/>
  <c r="K61" i="14"/>
  <c r="J62" i="14"/>
  <c r="L9" i="14"/>
  <c r="R10" i="14"/>
  <c r="K10" i="14"/>
  <c r="J11" i="14"/>
  <c r="S59" i="14"/>
  <c r="W59" i="14" s="1"/>
  <c r="S36" i="14"/>
  <c r="W36" i="14" s="1"/>
  <c r="S8" i="14"/>
  <c r="W8" i="14" s="1"/>
  <c r="L58" i="9"/>
  <c r="S58" i="9" s="1"/>
  <c r="W58" i="9" s="1"/>
  <c r="K59" i="9"/>
  <c r="R59" i="9"/>
  <c r="J60" i="9"/>
  <c r="L59" i="13"/>
  <c r="S59" i="13" s="1"/>
  <c r="W59" i="13" s="1"/>
  <c r="J61" i="13"/>
  <c r="R60" i="13"/>
  <c r="K60" i="13"/>
  <c r="L34" i="12"/>
  <c r="S34" i="12" s="1"/>
  <c r="W34" i="12" s="1"/>
  <c r="R35" i="12"/>
  <c r="K35" i="12"/>
  <c r="J36" i="12"/>
  <c r="J10" i="12"/>
  <c r="L8" i="12"/>
  <c r="S8" i="12" s="1"/>
  <c r="W8" i="12" s="1"/>
  <c r="R9" i="12"/>
  <c r="K9" i="12"/>
  <c r="R34" i="11"/>
  <c r="J35" i="11"/>
  <c r="L33" i="11"/>
  <c r="S33" i="11" s="1"/>
  <c r="W33" i="11" s="1"/>
  <c r="K34" i="11"/>
  <c r="L33" i="6"/>
  <c r="S33" i="6" s="1"/>
  <c r="W33" i="6" s="1"/>
  <c r="K34" i="6"/>
  <c r="J35" i="6"/>
  <c r="R34" i="6"/>
  <c r="L8" i="5"/>
  <c r="S8" i="5" s="1"/>
  <c r="W8" i="5" s="1"/>
  <c r="J10" i="5"/>
  <c r="R9" i="5"/>
  <c r="K9" i="5"/>
  <c r="L35" i="13"/>
  <c r="R36" i="13"/>
  <c r="K36" i="13"/>
  <c r="J37" i="13"/>
  <c r="S9" i="13"/>
  <c r="W9" i="13" s="1"/>
  <c r="R11" i="13"/>
  <c r="K11" i="13"/>
  <c r="L10" i="13"/>
  <c r="J12" i="13"/>
  <c r="S34" i="13"/>
  <c r="W34" i="13" s="1"/>
  <c r="L58" i="12"/>
  <c r="R59" i="12"/>
  <c r="K59" i="12"/>
  <c r="J60" i="12"/>
  <c r="S57" i="12"/>
  <c r="W57" i="12" s="1"/>
  <c r="R11" i="11"/>
  <c r="K11" i="11"/>
  <c r="L10" i="11"/>
  <c r="J12" i="11"/>
  <c r="L58" i="11"/>
  <c r="R59" i="11"/>
  <c r="K59" i="11"/>
  <c r="J60" i="11"/>
  <c r="S9" i="11"/>
  <c r="W9" i="11" s="1"/>
  <c r="S57" i="11"/>
  <c r="W57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R37" i="9"/>
  <c r="K37" i="9"/>
  <c r="L36" i="9"/>
  <c r="J38" i="9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8" i="6"/>
  <c r="W8" i="6" s="1"/>
  <c r="K10" i="6"/>
  <c r="L9" i="6"/>
  <c r="R10" i="6"/>
  <c r="J11" i="6"/>
  <c r="L58" i="6"/>
  <c r="R59" i="6"/>
  <c r="K59" i="6"/>
  <c r="J60" i="6"/>
  <c r="S57" i="6"/>
  <c r="W57" i="6" s="1"/>
  <c r="L58" i="5"/>
  <c r="R59" i="5"/>
  <c r="K59" i="5"/>
  <c r="J60" i="5"/>
  <c r="K36" i="5"/>
  <c r="L35" i="5"/>
  <c r="R36" i="5"/>
  <c r="J37" i="5"/>
  <c r="S34" i="5"/>
  <c r="W34" i="5" s="1"/>
  <c r="S57" i="5"/>
  <c r="W57" i="5" s="1"/>
  <c r="K61" i="16" l="1"/>
  <c r="L60" i="16"/>
  <c r="R61" i="16"/>
  <c r="J62" i="16"/>
  <c r="S59" i="16"/>
  <c r="W59" i="16" s="1"/>
  <c r="S35" i="16"/>
  <c r="W35" i="16" s="1"/>
  <c r="R37" i="16"/>
  <c r="K37" i="16"/>
  <c r="L36" i="16"/>
  <c r="J38" i="16"/>
  <c r="R13" i="16"/>
  <c r="K13" i="16"/>
  <c r="L12" i="16"/>
  <c r="J14" i="16"/>
  <c r="S11" i="16"/>
  <c r="W11" i="16" s="1"/>
  <c r="S35" i="15"/>
  <c r="W35" i="15" s="1"/>
  <c r="L59" i="15"/>
  <c r="R60" i="15"/>
  <c r="K60" i="15"/>
  <c r="J61" i="15"/>
  <c r="K11" i="15"/>
  <c r="R11" i="15"/>
  <c r="L10" i="15"/>
  <c r="J12" i="15"/>
  <c r="S9" i="15"/>
  <c r="W9" i="15" s="1"/>
  <c r="R37" i="15"/>
  <c r="K37" i="15"/>
  <c r="L36" i="15"/>
  <c r="J38" i="15"/>
  <c r="S58" i="15"/>
  <c r="W58" i="15" s="1"/>
  <c r="R62" i="14"/>
  <c r="K62" i="14"/>
  <c r="L61" i="14"/>
  <c r="J63" i="14"/>
  <c r="L10" i="14"/>
  <c r="R11" i="14"/>
  <c r="K11" i="14"/>
  <c r="J12" i="14"/>
  <c r="L38" i="14"/>
  <c r="R39" i="14"/>
  <c r="K39" i="14"/>
  <c r="J40" i="14"/>
  <c r="S9" i="14"/>
  <c r="W9" i="14" s="1"/>
  <c r="S60" i="14"/>
  <c r="W60" i="14" s="1"/>
  <c r="S37" i="14"/>
  <c r="W37" i="14" s="1"/>
  <c r="R60" i="9"/>
  <c r="K60" i="9"/>
  <c r="L59" i="9"/>
  <c r="S59" i="9" s="1"/>
  <c r="W59" i="9" s="1"/>
  <c r="J61" i="9"/>
  <c r="R61" i="13"/>
  <c r="K61" i="13"/>
  <c r="J62" i="13"/>
  <c r="L60" i="13"/>
  <c r="S60" i="13" s="1"/>
  <c r="W60" i="13" s="1"/>
  <c r="L35" i="12"/>
  <c r="S35" i="12" s="1"/>
  <c r="W35" i="12" s="1"/>
  <c r="R36" i="12"/>
  <c r="K36" i="12"/>
  <c r="J37" i="12"/>
  <c r="L9" i="12"/>
  <c r="S9" i="12" s="1"/>
  <c r="W9" i="12" s="1"/>
  <c r="R10" i="12"/>
  <c r="K10" i="12"/>
  <c r="J11" i="12"/>
  <c r="J36" i="11"/>
  <c r="L34" i="11"/>
  <c r="S34" i="11" s="1"/>
  <c r="W34" i="11" s="1"/>
  <c r="R35" i="11"/>
  <c r="K35" i="11"/>
  <c r="K35" i="6"/>
  <c r="R35" i="6"/>
  <c r="J36" i="6"/>
  <c r="L34" i="6"/>
  <c r="S34" i="6" s="1"/>
  <c r="W34" i="6" s="1"/>
  <c r="R10" i="5"/>
  <c r="K10" i="5"/>
  <c r="L9" i="5"/>
  <c r="S9" i="5" s="1"/>
  <c r="W9" i="5" s="1"/>
  <c r="J11" i="5"/>
  <c r="R12" i="13"/>
  <c r="K12" i="13"/>
  <c r="L11" i="13"/>
  <c r="J13" i="13"/>
  <c r="L36" i="13"/>
  <c r="R37" i="13"/>
  <c r="K37" i="13"/>
  <c r="J38" i="13"/>
  <c r="S10" i="13"/>
  <c r="W10" i="13" s="1"/>
  <c r="S35" i="13"/>
  <c r="W35" i="13" s="1"/>
  <c r="R60" i="12"/>
  <c r="K60" i="12"/>
  <c r="L59" i="12"/>
  <c r="J61" i="12"/>
  <c r="S58" i="12"/>
  <c r="W58" i="12" s="1"/>
  <c r="R60" i="11"/>
  <c r="K60" i="11"/>
  <c r="L59" i="11"/>
  <c r="J61" i="11"/>
  <c r="R12" i="11"/>
  <c r="K12" i="11"/>
  <c r="L11" i="11"/>
  <c r="J13" i="11"/>
  <c r="S10" i="11"/>
  <c r="W10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S36" i="9"/>
  <c r="W36" i="9" s="1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S9" i="6"/>
  <c r="W9" i="6" s="1"/>
  <c r="S58" i="6"/>
  <c r="W58" i="6" s="1"/>
  <c r="L59" i="5"/>
  <c r="K60" i="5"/>
  <c r="R60" i="5"/>
  <c r="J61" i="5"/>
  <c r="S35" i="5"/>
  <c r="W35" i="5" s="1"/>
  <c r="K37" i="5"/>
  <c r="L36" i="5"/>
  <c r="R37" i="5"/>
  <c r="J38" i="5"/>
  <c r="S58" i="5"/>
  <c r="W58" i="5" s="1"/>
  <c r="K14" i="16" l="1"/>
  <c r="L13" i="16"/>
  <c r="R14" i="16"/>
  <c r="J15" i="16"/>
  <c r="L61" i="16"/>
  <c r="R62" i="16"/>
  <c r="K62" i="16"/>
  <c r="J63" i="16"/>
  <c r="S12" i="16"/>
  <c r="W12" i="16" s="1"/>
  <c r="S36" i="16"/>
  <c r="W36" i="16" s="1"/>
  <c r="S60" i="16"/>
  <c r="W60" i="16" s="1"/>
  <c r="K38" i="16"/>
  <c r="L37" i="16"/>
  <c r="R38" i="16"/>
  <c r="J39" i="16"/>
  <c r="L11" i="15"/>
  <c r="R12" i="15"/>
  <c r="K12" i="15"/>
  <c r="J13" i="15"/>
  <c r="S59" i="15"/>
  <c r="W59" i="15" s="1"/>
  <c r="S10" i="15"/>
  <c r="W10" i="15" s="1"/>
  <c r="K61" i="15"/>
  <c r="L60" i="15"/>
  <c r="R61" i="15"/>
  <c r="J62" i="15"/>
  <c r="K38" i="15"/>
  <c r="R38" i="15"/>
  <c r="L37" i="15"/>
  <c r="J39" i="15"/>
  <c r="S36" i="15"/>
  <c r="W36" i="15" s="1"/>
  <c r="S61" i="14"/>
  <c r="W61" i="14" s="1"/>
  <c r="L39" i="14"/>
  <c r="R40" i="14"/>
  <c r="K40" i="14"/>
  <c r="J41" i="14"/>
  <c r="L11" i="14"/>
  <c r="R12" i="14"/>
  <c r="K12" i="14"/>
  <c r="J13" i="14"/>
  <c r="L62" i="14"/>
  <c r="R63" i="14"/>
  <c r="K63" i="14"/>
  <c r="J64" i="14"/>
  <c r="S38" i="14"/>
  <c r="W38" i="14" s="1"/>
  <c r="S10" i="14"/>
  <c r="W10" i="14" s="1"/>
  <c r="L60" i="9"/>
  <c r="S60" i="9" s="1"/>
  <c r="W60" i="9" s="1"/>
  <c r="R61" i="9"/>
  <c r="K61" i="9"/>
  <c r="J62" i="9"/>
  <c r="R62" i="13"/>
  <c r="K62" i="13"/>
  <c r="L61" i="13"/>
  <c r="S61" i="13" s="1"/>
  <c r="W61" i="13" s="1"/>
  <c r="J63" i="13"/>
  <c r="J38" i="12"/>
  <c r="L36" i="12"/>
  <c r="S36" i="12" s="1"/>
  <c r="W36" i="12" s="1"/>
  <c r="R37" i="12"/>
  <c r="K37" i="12"/>
  <c r="J12" i="12"/>
  <c r="L10" i="12"/>
  <c r="S10" i="12" s="1"/>
  <c r="W10" i="12" s="1"/>
  <c r="R11" i="12"/>
  <c r="K11" i="12"/>
  <c r="K36" i="11"/>
  <c r="J37" i="11"/>
  <c r="L35" i="11"/>
  <c r="S35" i="11" s="1"/>
  <c r="W35" i="11" s="1"/>
  <c r="R36" i="11"/>
  <c r="L35" i="6"/>
  <c r="S35" i="6" s="1"/>
  <c r="W35" i="6" s="1"/>
  <c r="K36" i="6"/>
  <c r="J37" i="6"/>
  <c r="R36" i="6"/>
  <c r="R11" i="5"/>
  <c r="K11" i="5"/>
  <c r="L10" i="5"/>
  <c r="S10" i="5" s="1"/>
  <c r="W10" i="5" s="1"/>
  <c r="J12" i="5"/>
  <c r="L37" i="13"/>
  <c r="R38" i="13"/>
  <c r="K38" i="13"/>
  <c r="J39" i="13"/>
  <c r="R13" i="13"/>
  <c r="K13" i="13"/>
  <c r="L12" i="13"/>
  <c r="J14" i="13"/>
  <c r="S11" i="13"/>
  <c r="W11" i="13" s="1"/>
  <c r="S36" i="13"/>
  <c r="W36" i="13" s="1"/>
  <c r="L60" i="12"/>
  <c r="R61" i="12"/>
  <c r="K61" i="12"/>
  <c r="J62" i="12"/>
  <c r="S59" i="12"/>
  <c r="W59" i="12" s="1"/>
  <c r="R13" i="11"/>
  <c r="K13" i="11"/>
  <c r="L12" i="11"/>
  <c r="J14" i="11"/>
  <c r="L60" i="11"/>
  <c r="R61" i="11"/>
  <c r="K61" i="11"/>
  <c r="J62" i="11"/>
  <c r="S11" i="11"/>
  <c r="W11" i="11" s="1"/>
  <c r="S59" i="11"/>
  <c r="W59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S37" i="9"/>
  <c r="W37" i="9" s="1"/>
  <c r="L11" i="9"/>
  <c r="R12" i="9"/>
  <c r="K12" i="9"/>
  <c r="J13" i="9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S10" i="6"/>
  <c r="W10" i="6" s="1"/>
  <c r="S59" i="6"/>
  <c r="W59" i="6" s="1"/>
  <c r="S36" i="5"/>
  <c r="W36" i="5" s="1"/>
  <c r="K38" i="5"/>
  <c r="L37" i="5"/>
  <c r="R38" i="5"/>
  <c r="J39" i="5"/>
  <c r="L60" i="5"/>
  <c r="R61" i="5"/>
  <c r="K61" i="5"/>
  <c r="J62" i="5"/>
  <c r="S59" i="5"/>
  <c r="W59" i="5" s="1"/>
  <c r="K63" i="16" l="1"/>
  <c r="L62" i="16"/>
  <c r="R63" i="16"/>
  <c r="J64" i="16"/>
  <c r="S61" i="16"/>
  <c r="W61" i="16" s="1"/>
  <c r="L38" i="16"/>
  <c r="R39" i="16"/>
  <c r="K39" i="16"/>
  <c r="J40" i="16"/>
  <c r="S37" i="16"/>
  <c r="W37" i="16" s="1"/>
  <c r="L14" i="16"/>
  <c r="R15" i="16"/>
  <c r="K15" i="16"/>
  <c r="J16" i="16"/>
  <c r="S13" i="16"/>
  <c r="W13" i="16" s="1"/>
  <c r="R13" i="15"/>
  <c r="K13" i="15"/>
  <c r="L12" i="15"/>
  <c r="J14" i="15"/>
  <c r="S37" i="15"/>
  <c r="W37" i="15" s="1"/>
  <c r="L61" i="15"/>
  <c r="R62" i="15"/>
  <c r="K62" i="15"/>
  <c r="J63" i="15"/>
  <c r="S60" i="15"/>
  <c r="W60" i="15" s="1"/>
  <c r="L38" i="15"/>
  <c r="R39" i="15"/>
  <c r="K39" i="15"/>
  <c r="J40" i="15"/>
  <c r="S11" i="15"/>
  <c r="W11" i="15" s="1"/>
  <c r="S62" i="14"/>
  <c r="W62" i="14" s="1"/>
  <c r="S11" i="14"/>
  <c r="W11" i="14" s="1"/>
  <c r="S39" i="14"/>
  <c r="W39" i="14" s="1"/>
  <c r="R64" i="14"/>
  <c r="K64" i="14"/>
  <c r="L63" i="14"/>
  <c r="J65" i="14"/>
  <c r="L12" i="14"/>
  <c r="R13" i="14"/>
  <c r="K13" i="14"/>
  <c r="J14" i="14"/>
  <c r="L40" i="14"/>
  <c r="R41" i="14"/>
  <c r="K41" i="14"/>
  <c r="J42" i="14"/>
  <c r="R62" i="9"/>
  <c r="K62" i="9"/>
  <c r="L61" i="9"/>
  <c r="S61" i="9" s="1"/>
  <c r="W61" i="9" s="1"/>
  <c r="J63" i="9"/>
  <c r="L62" i="13"/>
  <c r="S62" i="13" s="1"/>
  <c r="W62" i="13" s="1"/>
  <c r="R63" i="13"/>
  <c r="K63" i="13"/>
  <c r="J64" i="13"/>
  <c r="L37" i="12"/>
  <c r="S37" i="12" s="1"/>
  <c r="W37" i="12" s="1"/>
  <c r="R38" i="12"/>
  <c r="K38" i="12"/>
  <c r="J39" i="12"/>
  <c r="R12" i="12"/>
  <c r="K12" i="12"/>
  <c r="J13" i="12"/>
  <c r="L11" i="12"/>
  <c r="S11" i="12" s="1"/>
  <c r="W11" i="12" s="1"/>
  <c r="K37" i="11"/>
  <c r="J38" i="11"/>
  <c r="L36" i="11"/>
  <c r="S36" i="11" s="1"/>
  <c r="W36" i="11" s="1"/>
  <c r="R37" i="11"/>
  <c r="J38" i="6"/>
  <c r="R37" i="6"/>
  <c r="L36" i="6"/>
  <c r="S36" i="6" s="1"/>
  <c r="W36" i="6" s="1"/>
  <c r="K37" i="6"/>
  <c r="R12" i="5"/>
  <c r="K12" i="5"/>
  <c r="L11" i="5"/>
  <c r="S11" i="5" s="1"/>
  <c r="W11" i="5" s="1"/>
  <c r="J13" i="5"/>
  <c r="R14" i="13"/>
  <c r="K14" i="13"/>
  <c r="L13" i="13"/>
  <c r="J15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S60" i="12"/>
  <c r="W60" i="12" s="1"/>
  <c r="R62" i="11"/>
  <c r="K62" i="11"/>
  <c r="L61" i="11"/>
  <c r="J63" i="11"/>
  <c r="R14" i="11"/>
  <c r="K14" i="11"/>
  <c r="L13" i="11"/>
  <c r="J15" i="11"/>
  <c r="S12" i="11"/>
  <c r="W12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R62" i="6"/>
  <c r="K62" i="6"/>
  <c r="L61" i="6"/>
  <c r="J63" i="6"/>
  <c r="R13" i="6"/>
  <c r="K13" i="6"/>
  <c r="L12" i="6"/>
  <c r="J14" i="6"/>
  <c r="S60" i="6"/>
  <c r="W60" i="6" s="1"/>
  <c r="L61" i="5"/>
  <c r="K62" i="5"/>
  <c r="R62" i="5"/>
  <c r="J63" i="5"/>
  <c r="R39" i="5"/>
  <c r="K39" i="5"/>
  <c r="L38" i="5"/>
  <c r="J40" i="5"/>
  <c r="S37" i="5"/>
  <c r="W37" i="5" s="1"/>
  <c r="S60" i="5"/>
  <c r="W60" i="5" s="1"/>
  <c r="S38" i="16" l="1"/>
  <c r="W38" i="16" s="1"/>
  <c r="R40" i="16"/>
  <c r="K40" i="16"/>
  <c r="L39" i="16"/>
  <c r="J41" i="16"/>
  <c r="R16" i="16"/>
  <c r="K16" i="16"/>
  <c r="L15" i="16"/>
  <c r="J17" i="16"/>
  <c r="L63" i="16"/>
  <c r="R64" i="16"/>
  <c r="K64" i="16"/>
  <c r="J65" i="16"/>
  <c r="S62" i="16"/>
  <c r="W62" i="16" s="1"/>
  <c r="S14" i="16"/>
  <c r="W14" i="16" s="1"/>
  <c r="K63" i="15"/>
  <c r="L62" i="15"/>
  <c r="R63" i="15"/>
  <c r="J64" i="15"/>
  <c r="S61" i="15"/>
  <c r="W61" i="15" s="1"/>
  <c r="R40" i="15"/>
  <c r="K40" i="15"/>
  <c r="L39" i="15"/>
  <c r="J41" i="15"/>
  <c r="K14" i="15"/>
  <c r="R14" i="15"/>
  <c r="L13" i="15"/>
  <c r="J15" i="15"/>
  <c r="S12" i="15"/>
  <c r="W12" i="15" s="1"/>
  <c r="S38" i="15"/>
  <c r="W38" i="15" s="1"/>
  <c r="S63" i="14"/>
  <c r="W63" i="14" s="1"/>
  <c r="S40" i="14"/>
  <c r="W40" i="14" s="1"/>
  <c r="S12" i="14"/>
  <c r="W12" i="14" s="1"/>
  <c r="L41" i="14"/>
  <c r="R42" i="14"/>
  <c r="K42" i="14"/>
  <c r="J43" i="14"/>
  <c r="L13" i="14"/>
  <c r="R14" i="14"/>
  <c r="K14" i="14"/>
  <c r="J15" i="14"/>
  <c r="L64" i="14"/>
  <c r="R65" i="14"/>
  <c r="K65" i="14"/>
  <c r="J66" i="14"/>
  <c r="L62" i="9"/>
  <c r="S62" i="9" s="1"/>
  <c r="W62" i="9" s="1"/>
  <c r="K63" i="9"/>
  <c r="R63" i="9"/>
  <c r="J64" i="9"/>
  <c r="R64" i="13"/>
  <c r="K64" i="13"/>
  <c r="L63" i="13"/>
  <c r="S63" i="13" s="1"/>
  <c r="W63" i="13" s="1"/>
  <c r="J65" i="13"/>
  <c r="L38" i="12"/>
  <c r="S38" i="12" s="1"/>
  <c r="W38" i="12" s="1"/>
  <c r="R39" i="12"/>
  <c r="K39" i="12"/>
  <c r="J40" i="12"/>
  <c r="R13" i="12"/>
  <c r="K13" i="12"/>
  <c r="J14" i="12"/>
  <c r="L12" i="12"/>
  <c r="S12" i="12" s="1"/>
  <c r="W12" i="12" s="1"/>
  <c r="K38" i="11"/>
  <c r="L37" i="11"/>
  <c r="S37" i="11" s="1"/>
  <c r="W37" i="11" s="1"/>
  <c r="J39" i="11"/>
  <c r="R38" i="11"/>
  <c r="R38" i="6"/>
  <c r="L37" i="6"/>
  <c r="S37" i="6" s="1"/>
  <c r="W37" i="6" s="1"/>
  <c r="K38" i="6"/>
  <c r="J39" i="6"/>
  <c r="L12" i="5"/>
  <c r="S12" i="5" s="1"/>
  <c r="W12" i="5" s="1"/>
  <c r="R13" i="5"/>
  <c r="K13" i="5"/>
  <c r="J14" i="5"/>
  <c r="S38" i="13"/>
  <c r="W38" i="13" s="1"/>
  <c r="S13" i="13"/>
  <c r="W13" i="13" s="1"/>
  <c r="R15" i="13"/>
  <c r="K15" i="13"/>
  <c r="L14" i="13"/>
  <c r="J16" i="13"/>
  <c r="L39" i="13"/>
  <c r="R40" i="13"/>
  <c r="K40" i="13"/>
  <c r="J41" i="13"/>
  <c r="L62" i="12"/>
  <c r="R63" i="12"/>
  <c r="K63" i="12"/>
  <c r="J64" i="12"/>
  <c r="S61" i="12"/>
  <c r="W61" i="12" s="1"/>
  <c r="R15" i="11"/>
  <c r="K15" i="11"/>
  <c r="L14" i="11"/>
  <c r="J16" i="11"/>
  <c r="L62" i="11"/>
  <c r="R63" i="11"/>
  <c r="K63" i="11"/>
  <c r="J64" i="11"/>
  <c r="S13" i="11"/>
  <c r="W13" i="11" s="1"/>
  <c r="S61" i="11"/>
  <c r="W61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S39" i="9"/>
  <c r="W39" i="9" s="1"/>
  <c r="R14" i="9"/>
  <c r="L13" i="9"/>
  <c r="K14" i="9"/>
  <c r="J15" i="9"/>
  <c r="R41" i="9"/>
  <c r="K41" i="9"/>
  <c r="L40" i="9"/>
  <c r="J42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R14" i="6"/>
  <c r="K14" i="6"/>
  <c r="L13" i="6"/>
  <c r="J15" i="6"/>
  <c r="L62" i="6"/>
  <c r="R63" i="6"/>
  <c r="K63" i="6"/>
  <c r="J64" i="6"/>
  <c r="S12" i="6"/>
  <c r="W12" i="6" s="1"/>
  <c r="S61" i="6"/>
  <c r="W61" i="6" s="1"/>
  <c r="L62" i="5"/>
  <c r="R63" i="5"/>
  <c r="K63" i="5"/>
  <c r="J64" i="5"/>
  <c r="K40" i="5"/>
  <c r="L39" i="5"/>
  <c r="R40" i="5"/>
  <c r="J41" i="5"/>
  <c r="S38" i="5"/>
  <c r="W38" i="5" s="1"/>
  <c r="S61" i="5"/>
  <c r="W61" i="5" s="1"/>
  <c r="S63" i="16" l="1"/>
  <c r="W63" i="16" s="1"/>
  <c r="K17" i="16"/>
  <c r="L16" i="16"/>
  <c r="R17" i="16"/>
  <c r="J18" i="16"/>
  <c r="S15" i="16"/>
  <c r="W15" i="16" s="1"/>
  <c r="K41" i="16"/>
  <c r="L40" i="16"/>
  <c r="R41" i="16"/>
  <c r="J42" i="16"/>
  <c r="S39" i="16"/>
  <c r="W39" i="16" s="1"/>
  <c r="K65" i="16"/>
  <c r="L64" i="16"/>
  <c r="R65" i="16"/>
  <c r="J66" i="16"/>
  <c r="S39" i="15"/>
  <c r="W39" i="15" s="1"/>
  <c r="L63" i="15"/>
  <c r="R64" i="15"/>
  <c r="K64" i="15"/>
  <c r="J65" i="15"/>
  <c r="K41" i="15"/>
  <c r="R41" i="15"/>
  <c r="L40" i="15"/>
  <c r="J42" i="15"/>
  <c r="L14" i="15"/>
  <c r="R15" i="15"/>
  <c r="K15" i="15"/>
  <c r="J16" i="15"/>
  <c r="S62" i="15"/>
  <c r="W62" i="15" s="1"/>
  <c r="S13" i="15"/>
  <c r="W13" i="15" s="1"/>
  <c r="R66" i="14"/>
  <c r="K66" i="14"/>
  <c r="L65" i="14"/>
  <c r="J67" i="14"/>
  <c r="S64" i="14"/>
  <c r="W64" i="14" s="1"/>
  <c r="S13" i="14"/>
  <c r="W13" i="14" s="1"/>
  <c r="S41" i="14"/>
  <c r="W41" i="14" s="1"/>
  <c r="L42" i="14"/>
  <c r="R43" i="14"/>
  <c r="K43" i="14"/>
  <c r="J44" i="14"/>
  <c r="L14" i="14"/>
  <c r="R15" i="14"/>
  <c r="K15" i="14"/>
  <c r="J16" i="14"/>
  <c r="L63" i="9"/>
  <c r="S63" i="9" s="1"/>
  <c r="W63" i="9" s="1"/>
  <c r="J65" i="9"/>
  <c r="R64" i="9"/>
  <c r="K64" i="9"/>
  <c r="J66" i="13"/>
  <c r="L64" i="13"/>
  <c r="S64" i="13" s="1"/>
  <c r="W64" i="13" s="1"/>
  <c r="R65" i="13"/>
  <c r="K65" i="13"/>
  <c r="L39" i="12"/>
  <c r="S39" i="12" s="1"/>
  <c r="W39" i="12" s="1"/>
  <c r="R40" i="12"/>
  <c r="K40" i="12"/>
  <c r="J41" i="12"/>
  <c r="R14" i="12"/>
  <c r="L13" i="12"/>
  <c r="S13" i="12" s="1"/>
  <c r="W13" i="12" s="1"/>
  <c r="K14" i="12"/>
  <c r="J15" i="12"/>
  <c r="K39" i="11"/>
  <c r="L38" i="11"/>
  <c r="S38" i="11" s="1"/>
  <c r="W38" i="11" s="1"/>
  <c r="R39" i="11"/>
  <c r="J40" i="11"/>
  <c r="J40" i="6"/>
  <c r="K39" i="6"/>
  <c r="R39" i="6"/>
  <c r="L38" i="6"/>
  <c r="S38" i="6" s="1"/>
  <c r="W38" i="6" s="1"/>
  <c r="K14" i="5"/>
  <c r="L13" i="5"/>
  <c r="S13" i="5" s="1"/>
  <c r="W13" i="5" s="1"/>
  <c r="R14" i="5"/>
  <c r="J15" i="5"/>
  <c r="R16" i="13"/>
  <c r="K16" i="13"/>
  <c r="L15" i="13"/>
  <c r="J17" i="13"/>
  <c r="S14" i="13"/>
  <c r="W14" i="13" s="1"/>
  <c r="L40" i="13"/>
  <c r="R41" i="13"/>
  <c r="K41" i="13"/>
  <c r="J42" i="13"/>
  <c r="S39" i="13"/>
  <c r="W39" i="13" s="1"/>
  <c r="R64" i="12"/>
  <c r="K64" i="12"/>
  <c r="L63" i="12"/>
  <c r="J65" i="12"/>
  <c r="S62" i="12"/>
  <c r="W62" i="12" s="1"/>
  <c r="R64" i="11"/>
  <c r="K64" i="11"/>
  <c r="L63" i="11"/>
  <c r="J65" i="11"/>
  <c r="R16" i="11"/>
  <c r="K16" i="11"/>
  <c r="L15" i="11"/>
  <c r="J17" i="11"/>
  <c r="S14" i="11"/>
  <c r="W14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R42" i="9"/>
  <c r="K42" i="9"/>
  <c r="J43" i="9"/>
  <c r="L41" i="9"/>
  <c r="S40" i="9"/>
  <c r="W40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R64" i="6"/>
  <c r="K64" i="6"/>
  <c r="L63" i="6"/>
  <c r="J65" i="6"/>
  <c r="R15" i="6"/>
  <c r="K15" i="6"/>
  <c r="L14" i="6"/>
  <c r="J16" i="6"/>
  <c r="S62" i="6"/>
  <c r="W62" i="6" s="1"/>
  <c r="S13" i="6"/>
  <c r="W13" i="6" s="1"/>
  <c r="K41" i="5"/>
  <c r="L40" i="5"/>
  <c r="R41" i="5"/>
  <c r="J42" i="5"/>
  <c r="L63" i="5"/>
  <c r="K64" i="5"/>
  <c r="R64" i="5"/>
  <c r="J65" i="5"/>
  <c r="S39" i="5"/>
  <c r="W39" i="5" s="1"/>
  <c r="S62" i="5"/>
  <c r="W62" i="5" s="1"/>
  <c r="S40" i="16" l="1"/>
  <c r="W40" i="16" s="1"/>
  <c r="L65" i="16"/>
  <c r="R66" i="16"/>
  <c r="K66" i="16"/>
  <c r="J67" i="16"/>
  <c r="L17" i="16"/>
  <c r="R18" i="16"/>
  <c r="K18" i="16"/>
  <c r="J19" i="16"/>
  <c r="S64" i="16"/>
  <c r="W64" i="16" s="1"/>
  <c r="S16" i="16"/>
  <c r="W16" i="16" s="1"/>
  <c r="L41" i="16"/>
  <c r="R42" i="16"/>
  <c r="K42" i="16"/>
  <c r="J43" i="16"/>
  <c r="S63" i="15"/>
  <c r="W63" i="15" s="1"/>
  <c r="S14" i="15"/>
  <c r="W14" i="15" s="1"/>
  <c r="S40" i="15"/>
  <c r="W40" i="15" s="1"/>
  <c r="K65" i="15"/>
  <c r="L64" i="15"/>
  <c r="R65" i="15"/>
  <c r="J66" i="15"/>
  <c r="R16" i="15"/>
  <c r="K16" i="15"/>
  <c r="L15" i="15"/>
  <c r="J17" i="15"/>
  <c r="L41" i="15"/>
  <c r="R42" i="15"/>
  <c r="K42" i="15"/>
  <c r="J43" i="15"/>
  <c r="L66" i="14"/>
  <c r="R67" i="14"/>
  <c r="K67" i="14"/>
  <c r="J68" i="14"/>
  <c r="S65" i="14"/>
  <c r="W65" i="14" s="1"/>
  <c r="S14" i="14"/>
  <c r="W14" i="14" s="1"/>
  <c r="L15" i="14"/>
  <c r="R16" i="14"/>
  <c r="K16" i="14"/>
  <c r="J17" i="14"/>
  <c r="L43" i="14"/>
  <c r="R44" i="14"/>
  <c r="K44" i="14"/>
  <c r="J45" i="14"/>
  <c r="S42" i="14"/>
  <c r="W42" i="14" s="1"/>
  <c r="L64" i="9"/>
  <c r="S64" i="9" s="1"/>
  <c r="W64" i="9" s="1"/>
  <c r="R65" i="9"/>
  <c r="K65" i="9"/>
  <c r="J66" i="9"/>
  <c r="L65" i="13"/>
  <c r="S65" i="13" s="1"/>
  <c r="W65" i="13" s="1"/>
  <c r="J67" i="13"/>
  <c r="R66" i="13"/>
  <c r="K66" i="13"/>
  <c r="J42" i="12"/>
  <c r="L40" i="12"/>
  <c r="S40" i="12" s="1"/>
  <c r="W40" i="12" s="1"/>
  <c r="R41" i="12"/>
  <c r="K41" i="12"/>
  <c r="R15" i="12"/>
  <c r="K15" i="12"/>
  <c r="J16" i="12"/>
  <c r="L14" i="12"/>
  <c r="S14" i="12" s="1"/>
  <c r="W14" i="12" s="1"/>
  <c r="K40" i="11"/>
  <c r="L39" i="11"/>
  <c r="S39" i="11" s="1"/>
  <c r="W39" i="11" s="1"/>
  <c r="R40" i="11"/>
  <c r="J41" i="11"/>
  <c r="R40" i="6"/>
  <c r="J41" i="6"/>
  <c r="L39" i="6"/>
  <c r="S39" i="6" s="1"/>
  <c r="W39" i="6" s="1"/>
  <c r="K40" i="6"/>
  <c r="L14" i="5"/>
  <c r="S14" i="5" s="1"/>
  <c r="W14" i="5" s="1"/>
  <c r="R15" i="5"/>
  <c r="J16" i="5"/>
  <c r="K15" i="5"/>
  <c r="L41" i="13"/>
  <c r="R42" i="13"/>
  <c r="K42" i="13"/>
  <c r="J43" i="13"/>
  <c r="S15" i="13"/>
  <c r="W15" i="13" s="1"/>
  <c r="R17" i="13"/>
  <c r="K17" i="13"/>
  <c r="L16" i="13"/>
  <c r="J18" i="13"/>
  <c r="S40" i="13"/>
  <c r="W40" i="13" s="1"/>
  <c r="L64" i="12"/>
  <c r="R65" i="12"/>
  <c r="K65" i="12"/>
  <c r="J66" i="12"/>
  <c r="S63" i="12"/>
  <c r="W63" i="12" s="1"/>
  <c r="R17" i="11"/>
  <c r="K17" i="11"/>
  <c r="L16" i="11"/>
  <c r="J18" i="11"/>
  <c r="L64" i="11"/>
  <c r="R65" i="11"/>
  <c r="K65" i="11"/>
  <c r="J66" i="11"/>
  <c r="S15" i="11"/>
  <c r="W15" i="11" s="1"/>
  <c r="S63" i="11"/>
  <c r="W63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R43" i="9"/>
  <c r="K43" i="9"/>
  <c r="L42" i="9"/>
  <c r="J44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R16" i="6"/>
  <c r="K16" i="6"/>
  <c r="L15" i="6"/>
  <c r="J17" i="6"/>
  <c r="L64" i="6"/>
  <c r="R65" i="6"/>
  <c r="K65" i="6"/>
  <c r="J66" i="6"/>
  <c r="S14" i="6"/>
  <c r="W14" i="6" s="1"/>
  <c r="S63" i="6"/>
  <c r="W63" i="6" s="1"/>
  <c r="L64" i="5"/>
  <c r="R65" i="5"/>
  <c r="K65" i="5"/>
  <c r="J66" i="5"/>
  <c r="S40" i="5"/>
  <c r="W40" i="5" s="1"/>
  <c r="K42" i="5"/>
  <c r="L41" i="5"/>
  <c r="R42" i="5"/>
  <c r="J43" i="5"/>
  <c r="S63" i="5"/>
  <c r="W63" i="5" s="1"/>
  <c r="R19" i="16" l="1"/>
  <c r="K19" i="16"/>
  <c r="L18" i="16"/>
  <c r="J20" i="16"/>
  <c r="S17" i="16"/>
  <c r="W17" i="16" s="1"/>
  <c r="R43" i="16"/>
  <c r="K43" i="16"/>
  <c r="L42" i="16"/>
  <c r="J44" i="16"/>
  <c r="K67" i="16"/>
  <c r="L66" i="16"/>
  <c r="R67" i="16"/>
  <c r="J68" i="16"/>
  <c r="S41" i="16"/>
  <c r="W41" i="16" s="1"/>
  <c r="S65" i="16"/>
  <c r="W65" i="16" s="1"/>
  <c r="S41" i="15"/>
  <c r="W41" i="15" s="1"/>
  <c r="R43" i="15"/>
  <c r="K43" i="15"/>
  <c r="L42" i="15"/>
  <c r="J44" i="15"/>
  <c r="K17" i="15"/>
  <c r="R17" i="15"/>
  <c r="L16" i="15"/>
  <c r="J18" i="15"/>
  <c r="L65" i="15"/>
  <c r="R66" i="15"/>
  <c r="K66" i="15"/>
  <c r="J67" i="15"/>
  <c r="S64" i="15"/>
  <c r="W64" i="15" s="1"/>
  <c r="S15" i="15"/>
  <c r="W15" i="15" s="1"/>
  <c r="L44" i="14"/>
  <c r="R45" i="14"/>
  <c r="K45" i="14"/>
  <c r="J46" i="14"/>
  <c r="L16" i="14"/>
  <c r="R17" i="14"/>
  <c r="K17" i="14"/>
  <c r="J18" i="14"/>
  <c r="R68" i="14"/>
  <c r="K68" i="14"/>
  <c r="L67" i="14"/>
  <c r="J69" i="14"/>
  <c r="S43" i="14"/>
  <c r="W43" i="14" s="1"/>
  <c r="S15" i="14"/>
  <c r="W15" i="14" s="1"/>
  <c r="S66" i="14"/>
  <c r="W66" i="14" s="1"/>
  <c r="J67" i="9"/>
  <c r="R66" i="9"/>
  <c r="K66" i="9"/>
  <c r="L65" i="9"/>
  <c r="S65" i="9" s="1"/>
  <c r="W65" i="9" s="1"/>
  <c r="L66" i="13"/>
  <c r="S66" i="13" s="1"/>
  <c r="W66" i="13" s="1"/>
  <c r="R67" i="13"/>
  <c r="K67" i="13"/>
  <c r="J68" i="13"/>
  <c r="R42" i="12"/>
  <c r="K42" i="12"/>
  <c r="J43" i="12"/>
  <c r="L41" i="12"/>
  <c r="S41" i="12" s="1"/>
  <c r="W41" i="12" s="1"/>
  <c r="R16" i="12"/>
  <c r="K16" i="12"/>
  <c r="J17" i="12"/>
  <c r="L15" i="12"/>
  <c r="S15" i="12" s="1"/>
  <c r="W15" i="12" s="1"/>
  <c r="K41" i="11"/>
  <c r="L40" i="11"/>
  <c r="S40" i="11" s="1"/>
  <c r="W40" i="11" s="1"/>
  <c r="R41" i="11"/>
  <c r="J42" i="11"/>
  <c r="J42" i="6"/>
  <c r="R41" i="6"/>
  <c r="L40" i="6"/>
  <c r="S40" i="6" s="1"/>
  <c r="W40" i="6" s="1"/>
  <c r="K41" i="6"/>
  <c r="L15" i="5"/>
  <c r="S15" i="5" s="1"/>
  <c r="W15" i="5" s="1"/>
  <c r="R16" i="5"/>
  <c r="K16" i="5"/>
  <c r="J17" i="5"/>
  <c r="L42" i="13"/>
  <c r="R43" i="13"/>
  <c r="K43" i="13"/>
  <c r="J44" i="13"/>
  <c r="R18" i="13"/>
  <c r="K18" i="13"/>
  <c r="L17" i="13"/>
  <c r="J19" i="13"/>
  <c r="S16" i="13"/>
  <c r="W16" i="13" s="1"/>
  <c r="S41" i="13"/>
  <c r="W41" i="13" s="1"/>
  <c r="R66" i="12"/>
  <c r="K66" i="12"/>
  <c r="L65" i="12"/>
  <c r="J67" i="12"/>
  <c r="S64" i="12"/>
  <c r="W64" i="12" s="1"/>
  <c r="R66" i="11"/>
  <c r="K66" i="11"/>
  <c r="L65" i="11"/>
  <c r="J67" i="11"/>
  <c r="R18" i="11"/>
  <c r="K18" i="11"/>
  <c r="L17" i="11"/>
  <c r="J19" i="11"/>
  <c r="S16" i="11"/>
  <c r="W16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R44" i="9"/>
  <c r="K44" i="9"/>
  <c r="L43" i="9"/>
  <c r="J45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R66" i="6"/>
  <c r="K66" i="6"/>
  <c r="L65" i="6"/>
  <c r="J67" i="6"/>
  <c r="S15" i="6"/>
  <c r="W15" i="6" s="1"/>
  <c r="S64" i="6"/>
  <c r="W64" i="6" s="1"/>
  <c r="S41" i="5"/>
  <c r="W41" i="5" s="1"/>
  <c r="L65" i="5"/>
  <c r="K66" i="5"/>
  <c r="R66" i="5"/>
  <c r="J67" i="5"/>
  <c r="R43" i="5"/>
  <c r="L42" i="5"/>
  <c r="K43" i="5"/>
  <c r="J44" i="5"/>
  <c r="S64" i="5"/>
  <c r="W64" i="5" s="1"/>
  <c r="S66" i="16" l="1"/>
  <c r="W66" i="16" s="1"/>
  <c r="K44" i="16"/>
  <c r="L43" i="16"/>
  <c r="R44" i="16"/>
  <c r="J45" i="16"/>
  <c r="S42" i="16"/>
  <c r="W42" i="16" s="1"/>
  <c r="K20" i="16"/>
  <c r="L19" i="16"/>
  <c r="R20" i="16"/>
  <c r="J21" i="16"/>
  <c r="S18" i="16"/>
  <c r="W18" i="16" s="1"/>
  <c r="L67" i="16"/>
  <c r="R68" i="16"/>
  <c r="K68" i="16"/>
  <c r="J69" i="16"/>
  <c r="S65" i="15"/>
  <c r="W65" i="15" s="1"/>
  <c r="S16" i="15"/>
  <c r="W16" i="15" s="1"/>
  <c r="K44" i="15"/>
  <c r="R44" i="15"/>
  <c r="L43" i="15"/>
  <c r="J45" i="15"/>
  <c r="S42" i="15"/>
  <c r="W42" i="15" s="1"/>
  <c r="K67" i="15"/>
  <c r="L66" i="15"/>
  <c r="R67" i="15"/>
  <c r="J68" i="15"/>
  <c r="L17" i="15"/>
  <c r="R18" i="15"/>
  <c r="K18" i="15"/>
  <c r="J19" i="15"/>
  <c r="R18" i="14"/>
  <c r="L17" i="14"/>
  <c r="K18" i="14"/>
  <c r="J19" i="14"/>
  <c r="R46" i="14"/>
  <c r="L45" i="14"/>
  <c r="K46" i="14"/>
  <c r="J47" i="14"/>
  <c r="L68" i="14"/>
  <c r="R69" i="14"/>
  <c r="K69" i="14"/>
  <c r="J70" i="14"/>
  <c r="S67" i="14"/>
  <c r="W67" i="14" s="1"/>
  <c r="S16" i="14"/>
  <c r="W16" i="14" s="1"/>
  <c r="S44" i="14"/>
  <c r="W44" i="14" s="1"/>
  <c r="J68" i="9"/>
  <c r="L66" i="9"/>
  <c r="S66" i="9" s="1"/>
  <c r="W66" i="9" s="1"/>
  <c r="K67" i="9"/>
  <c r="R67" i="9"/>
  <c r="R68" i="13"/>
  <c r="K68" i="13"/>
  <c r="L67" i="13"/>
  <c r="S67" i="13" s="1"/>
  <c r="W67" i="13" s="1"/>
  <c r="J69" i="13"/>
  <c r="R43" i="12"/>
  <c r="K43" i="12"/>
  <c r="J44" i="12"/>
  <c r="L42" i="12"/>
  <c r="S42" i="12" s="1"/>
  <c r="W42" i="12" s="1"/>
  <c r="R17" i="12"/>
  <c r="K17" i="12"/>
  <c r="J18" i="12"/>
  <c r="L16" i="12"/>
  <c r="S16" i="12" s="1"/>
  <c r="W16" i="12" s="1"/>
  <c r="K42" i="11"/>
  <c r="J43" i="11"/>
  <c r="L41" i="11"/>
  <c r="S41" i="11" s="1"/>
  <c r="W41" i="11" s="1"/>
  <c r="R42" i="11"/>
  <c r="K42" i="6"/>
  <c r="R42" i="6"/>
  <c r="J43" i="6"/>
  <c r="L41" i="6"/>
  <c r="S41" i="6" s="1"/>
  <c r="W41" i="6" s="1"/>
  <c r="L16" i="5"/>
  <c r="S16" i="5" s="1"/>
  <c r="W16" i="5" s="1"/>
  <c r="R17" i="5"/>
  <c r="K17" i="5"/>
  <c r="J18" i="5"/>
  <c r="L43" i="13"/>
  <c r="R44" i="13"/>
  <c r="K44" i="13"/>
  <c r="J45" i="13"/>
  <c r="R19" i="13"/>
  <c r="K19" i="13"/>
  <c r="L18" i="13"/>
  <c r="J20" i="13"/>
  <c r="S17" i="13"/>
  <c r="W17" i="13" s="1"/>
  <c r="S42" i="13"/>
  <c r="W42" i="13" s="1"/>
  <c r="S65" i="12"/>
  <c r="W65" i="12" s="1"/>
  <c r="L66" i="12"/>
  <c r="R67" i="12"/>
  <c r="K67" i="12"/>
  <c r="J68" i="12"/>
  <c r="R19" i="11"/>
  <c r="K19" i="11"/>
  <c r="L18" i="11"/>
  <c r="J20" i="11"/>
  <c r="L66" i="11"/>
  <c r="R67" i="11"/>
  <c r="K67" i="11"/>
  <c r="J68" i="11"/>
  <c r="S17" i="11"/>
  <c r="W17" i="11" s="1"/>
  <c r="S65" i="11"/>
  <c r="W65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R18" i="9"/>
  <c r="K18" i="9"/>
  <c r="L17" i="9"/>
  <c r="J19" i="9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18" i="6"/>
  <c r="K18" i="6"/>
  <c r="J19" i="6"/>
  <c r="L17" i="6"/>
  <c r="S65" i="6"/>
  <c r="W65" i="6" s="1"/>
  <c r="S16" i="6"/>
  <c r="W16" i="6" s="1"/>
  <c r="S42" i="5"/>
  <c r="W42" i="5" s="1"/>
  <c r="S65" i="5"/>
  <c r="W65" i="5" s="1"/>
  <c r="K44" i="5"/>
  <c r="R44" i="5"/>
  <c r="L43" i="5"/>
  <c r="J45" i="5"/>
  <c r="L66" i="5"/>
  <c r="R67" i="5"/>
  <c r="K67" i="5"/>
  <c r="J68" i="5"/>
  <c r="L20" i="16" l="1"/>
  <c r="R21" i="16"/>
  <c r="K21" i="16"/>
  <c r="J22" i="16"/>
  <c r="S19" i="16"/>
  <c r="W19" i="16" s="1"/>
  <c r="K69" i="16"/>
  <c r="L68" i="16"/>
  <c r="R69" i="16"/>
  <c r="J70" i="16"/>
  <c r="L44" i="16"/>
  <c r="R45" i="16"/>
  <c r="K45" i="16"/>
  <c r="J46" i="16"/>
  <c r="S43" i="16"/>
  <c r="W43" i="16" s="1"/>
  <c r="S67" i="16"/>
  <c r="W67" i="16" s="1"/>
  <c r="S66" i="15"/>
  <c r="W66" i="15" s="1"/>
  <c r="S43" i="15"/>
  <c r="W43" i="15" s="1"/>
  <c r="S17" i="15"/>
  <c r="W17" i="15" s="1"/>
  <c r="L44" i="15"/>
  <c r="R45" i="15"/>
  <c r="K45" i="15"/>
  <c r="J46" i="15"/>
  <c r="R19" i="15"/>
  <c r="K19" i="15"/>
  <c r="L18" i="15"/>
  <c r="J20" i="15"/>
  <c r="L67" i="15"/>
  <c r="R68" i="15"/>
  <c r="K68" i="15"/>
  <c r="J69" i="15"/>
  <c r="R70" i="14"/>
  <c r="K70" i="14"/>
  <c r="L69" i="14"/>
  <c r="J71" i="14"/>
  <c r="R47" i="14"/>
  <c r="K47" i="14"/>
  <c r="L47" i="14" s="1"/>
  <c r="L46" i="14"/>
  <c r="R19" i="14"/>
  <c r="K19" i="14"/>
  <c r="L18" i="14"/>
  <c r="J20" i="14"/>
  <c r="S45" i="14"/>
  <c r="W45" i="14" s="1"/>
  <c r="S17" i="14"/>
  <c r="W17" i="14" s="1"/>
  <c r="S68" i="14"/>
  <c r="W68" i="14" s="1"/>
  <c r="J69" i="9"/>
  <c r="R68" i="9"/>
  <c r="K68" i="9"/>
  <c r="L67" i="9"/>
  <c r="S67" i="9" s="1"/>
  <c r="W67" i="9" s="1"/>
  <c r="L68" i="13"/>
  <c r="S68" i="13" s="1"/>
  <c r="W68" i="13" s="1"/>
  <c r="R69" i="13"/>
  <c r="K69" i="13"/>
  <c r="J70" i="13"/>
  <c r="R44" i="12"/>
  <c r="K44" i="12"/>
  <c r="J45" i="12"/>
  <c r="L43" i="12"/>
  <c r="S43" i="12" s="1"/>
  <c r="W43" i="12" s="1"/>
  <c r="R18" i="12"/>
  <c r="K18" i="12"/>
  <c r="L17" i="12"/>
  <c r="S17" i="12" s="1"/>
  <c r="W17" i="12" s="1"/>
  <c r="J19" i="12"/>
  <c r="K43" i="11"/>
  <c r="J44" i="11"/>
  <c r="L42" i="11"/>
  <c r="S42" i="11" s="1"/>
  <c r="W42" i="11" s="1"/>
  <c r="R43" i="11"/>
  <c r="J44" i="6"/>
  <c r="L42" i="6"/>
  <c r="S42" i="6" s="1"/>
  <c r="W42" i="6" s="1"/>
  <c r="K43" i="6"/>
  <c r="R43" i="6"/>
  <c r="J19" i="5"/>
  <c r="J20" i="5" s="1"/>
  <c r="L17" i="5"/>
  <c r="S17" i="5" s="1"/>
  <c r="W17" i="5" s="1"/>
  <c r="K18" i="5"/>
  <c r="R18" i="5"/>
  <c r="R45" i="13"/>
  <c r="L44" i="13"/>
  <c r="K45" i="13"/>
  <c r="J46" i="13"/>
  <c r="R20" i="13"/>
  <c r="K20" i="13"/>
  <c r="L19" i="13"/>
  <c r="J21" i="13"/>
  <c r="S18" i="13"/>
  <c r="W18" i="13" s="1"/>
  <c r="S43" i="13"/>
  <c r="W43" i="13" s="1"/>
  <c r="S66" i="12"/>
  <c r="W66" i="12" s="1"/>
  <c r="R68" i="12"/>
  <c r="K68" i="12"/>
  <c r="L67" i="12"/>
  <c r="J69" i="12"/>
  <c r="K20" i="11"/>
  <c r="R20" i="11"/>
  <c r="L19" i="11"/>
  <c r="J21" i="11"/>
  <c r="R68" i="11"/>
  <c r="K68" i="11"/>
  <c r="L67" i="11"/>
  <c r="J69" i="11"/>
  <c r="S18" i="11"/>
  <c r="W18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46" i="9"/>
  <c r="L45" i="9"/>
  <c r="K46" i="9"/>
  <c r="J47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R19" i="6"/>
  <c r="K19" i="6"/>
  <c r="L18" i="6"/>
  <c r="J20" i="6"/>
  <c r="S17" i="6"/>
  <c r="W17" i="6" s="1"/>
  <c r="R68" i="6"/>
  <c r="K68" i="6"/>
  <c r="L67" i="6"/>
  <c r="J69" i="6"/>
  <c r="S66" i="6"/>
  <c r="W66" i="6" s="1"/>
  <c r="S66" i="5"/>
  <c r="W66" i="5" s="1"/>
  <c r="L67" i="5"/>
  <c r="R68" i="5"/>
  <c r="K68" i="5"/>
  <c r="J69" i="5"/>
  <c r="K20" i="5"/>
  <c r="R20" i="5"/>
  <c r="J21" i="5"/>
  <c r="L44" i="5"/>
  <c r="R45" i="5"/>
  <c r="K45" i="5"/>
  <c r="J46" i="5"/>
  <c r="S43" i="5"/>
  <c r="W43" i="5" s="1"/>
  <c r="S44" i="16" l="1"/>
  <c r="W44" i="16" s="1"/>
  <c r="S68" i="16"/>
  <c r="W68" i="16" s="1"/>
  <c r="L69" i="16"/>
  <c r="R70" i="16"/>
  <c r="K70" i="16"/>
  <c r="J71" i="16"/>
  <c r="R22" i="16"/>
  <c r="K22" i="16"/>
  <c r="L22" i="16" s="1"/>
  <c r="L21" i="16"/>
  <c r="R46" i="16"/>
  <c r="K46" i="16"/>
  <c r="L45" i="16"/>
  <c r="J47" i="16"/>
  <c r="S20" i="16"/>
  <c r="W20" i="16" s="1"/>
  <c r="S67" i="15"/>
  <c r="W67" i="15" s="1"/>
  <c r="R46" i="15"/>
  <c r="K46" i="15"/>
  <c r="L45" i="15"/>
  <c r="J47" i="15"/>
  <c r="S44" i="15"/>
  <c r="W44" i="15" s="1"/>
  <c r="K69" i="15"/>
  <c r="L68" i="15"/>
  <c r="R69" i="15"/>
  <c r="J70" i="15"/>
  <c r="K20" i="15"/>
  <c r="R20" i="15"/>
  <c r="L19" i="15"/>
  <c r="J21" i="15"/>
  <c r="S18" i="15"/>
  <c r="W18" i="15" s="1"/>
  <c r="L70" i="14"/>
  <c r="R71" i="14"/>
  <c r="K71" i="14"/>
  <c r="J72" i="14"/>
  <c r="S69" i="14"/>
  <c r="W69" i="14" s="1"/>
  <c r="M47" i="14"/>
  <c r="N47" i="14" s="1"/>
  <c r="T47" i="14" s="1"/>
  <c r="S47" i="14"/>
  <c r="W47" i="14" s="1"/>
  <c r="X47" i="14" s="1"/>
  <c r="L19" i="14"/>
  <c r="R20" i="14"/>
  <c r="K20" i="14"/>
  <c r="J21" i="14"/>
  <c r="S46" i="14"/>
  <c r="W46" i="14" s="1"/>
  <c r="S18" i="14"/>
  <c r="W18" i="14" s="1"/>
  <c r="J70" i="9"/>
  <c r="L68" i="9"/>
  <c r="S68" i="9" s="1"/>
  <c r="W68" i="9" s="1"/>
  <c r="R69" i="9"/>
  <c r="K69" i="9"/>
  <c r="R70" i="13"/>
  <c r="K70" i="13"/>
  <c r="L69" i="13"/>
  <c r="S69" i="13" s="1"/>
  <c r="W69" i="13" s="1"/>
  <c r="J71" i="13"/>
  <c r="L44" i="12"/>
  <c r="S44" i="12" s="1"/>
  <c r="W44" i="12" s="1"/>
  <c r="R45" i="12"/>
  <c r="K45" i="12"/>
  <c r="J46" i="12"/>
  <c r="R19" i="12"/>
  <c r="K19" i="12"/>
  <c r="J20" i="12"/>
  <c r="L18" i="12"/>
  <c r="S18" i="12" s="1"/>
  <c r="W18" i="12" s="1"/>
  <c r="K44" i="11"/>
  <c r="J45" i="11"/>
  <c r="L43" i="11"/>
  <c r="S43" i="11" s="1"/>
  <c r="W43" i="11" s="1"/>
  <c r="R44" i="11"/>
  <c r="L43" i="6"/>
  <c r="S43" i="6" s="1"/>
  <c r="W43" i="6" s="1"/>
  <c r="K44" i="6"/>
  <c r="J45" i="6"/>
  <c r="R44" i="6"/>
  <c r="R19" i="5"/>
  <c r="K19" i="5"/>
  <c r="L19" i="5" s="1"/>
  <c r="S19" i="5" s="1"/>
  <c r="W19" i="5" s="1"/>
  <c r="L18" i="5"/>
  <c r="S18" i="5" s="1"/>
  <c r="W18" i="5" s="1"/>
  <c r="R46" i="13"/>
  <c r="K46" i="13"/>
  <c r="L45" i="13"/>
  <c r="J47" i="13"/>
  <c r="R21" i="13"/>
  <c r="K21" i="13"/>
  <c r="L20" i="13"/>
  <c r="J22" i="13"/>
  <c r="S44" i="13"/>
  <c r="W44" i="13" s="1"/>
  <c r="S19" i="13"/>
  <c r="W19" i="13" s="1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R20" i="9"/>
  <c r="K20" i="9"/>
  <c r="L19" i="9"/>
  <c r="J21" i="9"/>
  <c r="S45" i="9"/>
  <c r="W45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K20" i="6"/>
  <c r="J21" i="6"/>
  <c r="R20" i="6"/>
  <c r="L19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44" i="5"/>
  <c r="W44" i="5" s="1"/>
  <c r="S67" i="5"/>
  <c r="W67" i="5" s="1"/>
  <c r="S21" i="16" l="1"/>
  <c r="W21" i="16" s="1"/>
  <c r="K71" i="16"/>
  <c r="L70" i="16"/>
  <c r="R71" i="16"/>
  <c r="J72" i="16"/>
  <c r="S22" i="16"/>
  <c r="W22" i="16" s="1"/>
  <c r="X22" i="16" s="1"/>
  <c r="M22" i="16"/>
  <c r="N22" i="16" s="1"/>
  <c r="T22" i="16" s="1"/>
  <c r="S69" i="16"/>
  <c r="W69" i="16" s="1"/>
  <c r="R47" i="16"/>
  <c r="K47" i="16"/>
  <c r="L47" i="16" s="1"/>
  <c r="L46" i="16"/>
  <c r="S45" i="16"/>
  <c r="W45" i="16" s="1"/>
  <c r="S45" i="15"/>
  <c r="W45" i="15" s="1"/>
  <c r="L20" i="15"/>
  <c r="R21" i="15"/>
  <c r="K21" i="15"/>
  <c r="J22" i="15"/>
  <c r="S68" i="15"/>
  <c r="W68" i="15" s="1"/>
  <c r="S19" i="15"/>
  <c r="W19" i="15" s="1"/>
  <c r="L69" i="15"/>
  <c r="R70" i="15"/>
  <c r="K70" i="15"/>
  <c r="J71" i="15"/>
  <c r="R47" i="15"/>
  <c r="K47" i="15"/>
  <c r="L47" i="15" s="1"/>
  <c r="L46" i="15"/>
  <c r="Y47" i="14"/>
  <c r="Z47" i="14" s="1"/>
  <c r="X46" i="14"/>
  <c r="L20" i="14"/>
  <c r="R21" i="14"/>
  <c r="K21" i="14"/>
  <c r="J22" i="14"/>
  <c r="R72" i="14"/>
  <c r="K72" i="14"/>
  <c r="L72" i="14" s="1"/>
  <c r="L71" i="14"/>
  <c r="M46" i="14"/>
  <c r="S19" i="14"/>
  <c r="W19" i="14" s="1"/>
  <c r="S70" i="14"/>
  <c r="W70" i="14" s="1"/>
  <c r="J71" i="9"/>
  <c r="R70" i="9"/>
  <c r="K70" i="9"/>
  <c r="L69" i="9"/>
  <c r="S69" i="9" s="1"/>
  <c r="W69" i="9" s="1"/>
  <c r="J72" i="13"/>
  <c r="L70" i="13"/>
  <c r="S70" i="13" s="1"/>
  <c r="W70" i="13" s="1"/>
  <c r="R71" i="13"/>
  <c r="K71" i="13"/>
  <c r="J47" i="12"/>
  <c r="R46" i="12"/>
  <c r="L45" i="12"/>
  <c r="S45" i="12" s="1"/>
  <c r="W45" i="12" s="1"/>
  <c r="K46" i="12"/>
  <c r="L19" i="12"/>
  <c r="S19" i="12" s="1"/>
  <c r="W19" i="12" s="1"/>
  <c r="R20" i="12"/>
  <c r="K20" i="12"/>
  <c r="J21" i="12"/>
  <c r="R45" i="11"/>
  <c r="K45" i="11"/>
  <c r="J46" i="11"/>
  <c r="L44" i="11"/>
  <c r="S44" i="11" s="1"/>
  <c r="W44" i="11" s="1"/>
  <c r="J46" i="6"/>
  <c r="R45" i="6"/>
  <c r="K45" i="6"/>
  <c r="L44" i="6"/>
  <c r="S44" i="6" s="1"/>
  <c r="W44" i="6" s="1"/>
  <c r="S20" i="13"/>
  <c r="W20" i="13" s="1"/>
  <c r="R47" i="13"/>
  <c r="K47" i="13"/>
  <c r="L47" i="13" s="1"/>
  <c r="L46" i="13"/>
  <c r="S45" i="13"/>
  <c r="W45" i="13" s="1"/>
  <c r="R22" i="13"/>
  <c r="K22" i="13"/>
  <c r="L22" i="13" s="1"/>
  <c r="L21" i="13"/>
  <c r="S68" i="12"/>
  <c r="W68" i="12" s="1"/>
  <c r="R70" i="12"/>
  <c r="K70" i="12"/>
  <c r="L69" i="12"/>
  <c r="J71" i="12"/>
  <c r="R70" i="11"/>
  <c r="K70" i="11"/>
  <c r="L69" i="11"/>
  <c r="J71" i="11"/>
  <c r="L21" i="11"/>
  <c r="R22" i="11"/>
  <c r="K22" i="11"/>
  <c r="L22" i="11" s="1"/>
  <c r="S68" i="11"/>
  <c r="W68" i="11" s="1"/>
  <c r="S20" i="11"/>
  <c r="W20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M47" i="16" l="1"/>
  <c r="N47" i="16" s="1"/>
  <c r="T47" i="16" s="1"/>
  <c r="S47" i="16"/>
  <c r="W47" i="16" s="1"/>
  <c r="X47" i="16" s="1"/>
  <c r="L71" i="16"/>
  <c r="R72" i="16"/>
  <c r="K72" i="16"/>
  <c r="L72" i="16" s="1"/>
  <c r="S70" i="16"/>
  <c r="W70" i="16" s="1"/>
  <c r="M21" i="16"/>
  <c r="X21" i="16"/>
  <c r="Y22" i="16"/>
  <c r="Z22" i="16" s="1"/>
  <c r="S46" i="16"/>
  <c r="W46" i="16" s="1"/>
  <c r="M46" i="16"/>
  <c r="S46" i="15"/>
  <c r="W46" i="15" s="1"/>
  <c r="S69" i="15"/>
  <c r="W69" i="15" s="1"/>
  <c r="M47" i="15"/>
  <c r="N47" i="15" s="1"/>
  <c r="T47" i="15" s="1"/>
  <c r="S47" i="15"/>
  <c r="W47" i="15" s="1"/>
  <c r="X47" i="15" s="1"/>
  <c r="S20" i="15"/>
  <c r="W20" i="15" s="1"/>
  <c r="K71" i="15"/>
  <c r="L70" i="15"/>
  <c r="R71" i="15"/>
  <c r="J72" i="15"/>
  <c r="R22" i="15"/>
  <c r="K22" i="15"/>
  <c r="L22" i="15" s="1"/>
  <c r="L21" i="15"/>
  <c r="M72" i="14"/>
  <c r="N72" i="14" s="1"/>
  <c r="T72" i="14" s="1"/>
  <c r="S72" i="14"/>
  <c r="W72" i="14" s="1"/>
  <c r="X72" i="14" s="1"/>
  <c r="N46" i="14"/>
  <c r="T46" i="14" s="1"/>
  <c r="M45" i="14"/>
  <c r="S20" i="14"/>
  <c r="W20" i="14" s="1"/>
  <c r="L21" i="14"/>
  <c r="K22" i="14"/>
  <c r="L22" i="14" s="1"/>
  <c r="R22" i="14"/>
  <c r="Y46" i="14"/>
  <c r="X45" i="14"/>
  <c r="S71" i="14"/>
  <c r="W71" i="14" s="1"/>
  <c r="R71" i="9"/>
  <c r="L70" i="9"/>
  <c r="S70" i="9" s="1"/>
  <c r="W70" i="9" s="1"/>
  <c r="J72" i="9"/>
  <c r="K71" i="9"/>
  <c r="R72" i="13"/>
  <c r="L71" i="13"/>
  <c r="S71" i="13" s="1"/>
  <c r="W71" i="13" s="1"/>
  <c r="K72" i="13"/>
  <c r="L72" i="13" s="1"/>
  <c r="L46" i="12"/>
  <c r="S46" i="12" s="1"/>
  <c r="W46" i="12" s="1"/>
  <c r="R47" i="12"/>
  <c r="K47" i="12"/>
  <c r="L47" i="12" s="1"/>
  <c r="L20" i="12"/>
  <c r="S20" i="12" s="1"/>
  <c r="W20" i="12" s="1"/>
  <c r="K21" i="12"/>
  <c r="R21" i="12"/>
  <c r="J22" i="12"/>
  <c r="K46" i="11"/>
  <c r="L45" i="11"/>
  <c r="S45" i="11" s="1"/>
  <c r="W45" i="11" s="1"/>
  <c r="R46" i="11"/>
  <c r="J47" i="11"/>
  <c r="K46" i="6"/>
  <c r="L45" i="6"/>
  <c r="S45" i="6" s="1"/>
  <c r="W45" i="6" s="1"/>
  <c r="R46" i="6"/>
  <c r="J47" i="6"/>
  <c r="S21" i="13"/>
  <c r="W21" i="13" s="1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L70" i="12"/>
  <c r="R71" i="12"/>
  <c r="K71" i="12"/>
  <c r="J72" i="12"/>
  <c r="S69" i="12"/>
  <c r="W69" i="12" s="1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21" i="11"/>
  <c r="W21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X46" i="9"/>
  <c r="Y47" i="9"/>
  <c r="Z47" i="9" s="1"/>
  <c r="M46" i="9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S69" i="6"/>
  <c r="W69" i="6" s="1"/>
  <c r="S20" i="6"/>
  <c r="W20" i="6" s="1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M46" i="15" l="1"/>
  <c r="S72" i="16"/>
  <c r="W72" i="16" s="1"/>
  <c r="X72" i="16" s="1"/>
  <c r="M72" i="16"/>
  <c r="N72" i="16" s="1"/>
  <c r="T72" i="16" s="1"/>
  <c r="S71" i="16"/>
  <c r="W71" i="16" s="1"/>
  <c r="N21" i="16"/>
  <c r="T21" i="16" s="1"/>
  <c r="M20" i="16"/>
  <c r="Y47" i="16"/>
  <c r="Z47" i="16" s="1"/>
  <c r="X46" i="16"/>
  <c r="Y21" i="16"/>
  <c r="X20" i="16"/>
  <c r="N46" i="16"/>
  <c r="T46" i="16" s="1"/>
  <c r="M45" i="16"/>
  <c r="X46" i="15"/>
  <c r="Y47" i="15"/>
  <c r="L71" i="15"/>
  <c r="R72" i="15"/>
  <c r="K72" i="15"/>
  <c r="L72" i="15" s="1"/>
  <c r="Z47" i="15"/>
  <c r="S70" i="15"/>
  <c r="W70" i="15" s="1"/>
  <c r="S21" i="15"/>
  <c r="W21" i="15" s="1"/>
  <c r="S22" i="15"/>
  <c r="W22" i="15" s="1"/>
  <c r="X22" i="15" s="1"/>
  <c r="M22" i="15"/>
  <c r="N22" i="15" s="1"/>
  <c r="T22" i="15" s="1"/>
  <c r="N46" i="15"/>
  <c r="T46" i="15" s="1"/>
  <c r="M45" i="15"/>
  <c r="Z46" i="14"/>
  <c r="M71" i="14"/>
  <c r="N71" i="14" s="1"/>
  <c r="T71" i="14" s="1"/>
  <c r="S21" i="14"/>
  <c r="W21" i="14" s="1"/>
  <c r="M22" i="14"/>
  <c r="N22" i="14" s="1"/>
  <c r="T22" i="14" s="1"/>
  <c r="S22" i="14"/>
  <c r="W22" i="14" s="1"/>
  <c r="X22" i="14" s="1"/>
  <c r="N45" i="14"/>
  <c r="T45" i="14" s="1"/>
  <c r="M44" i="14"/>
  <c r="Y45" i="14"/>
  <c r="X44" i="14"/>
  <c r="Y72" i="14"/>
  <c r="Z72" i="14" s="1"/>
  <c r="X71" i="14"/>
  <c r="R72" i="9"/>
  <c r="K72" i="9"/>
  <c r="L72" i="9" s="1"/>
  <c r="L71" i="9"/>
  <c r="S71" i="9" s="1"/>
  <c r="W71" i="9" s="1"/>
  <c r="M21" i="11"/>
  <c r="N21" i="11" s="1"/>
  <c r="T21" i="11" s="1"/>
  <c r="M72" i="13"/>
  <c r="S72" i="13"/>
  <c r="W72" i="13" s="1"/>
  <c r="X72" i="13" s="1"/>
  <c r="S47" i="12"/>
  <c r="W47" i="12" s="1"/>
  <c r="X47" i="12" s="1"/>
  <c r="M47" i="12"/>
  <c r="M46" i="5"/>
  <c r="M46" i="13"/>
  <c r="M45" i="13" s="1"/>
  <c r="K22" i="12"/>
  <c r="L22" i="12" s="1"/>
  <c r="L21" i="12"/>
  <c r="R22" i="12"/>
  <c r="K47" i="11"/>
  <c r="L47" i="11" s="1"/>
  <c r="L46" i="11"/>
  <c r="R47" i="11"/>
  <c r="M46" i="8"/>
  <c r="N46" i="8" s="1"/>
  <c r="T46" i="8" s="1"/>
  <c r="R47" i="6"/>
  <c r="L46" i="6"/>
  <c r="K47" i="6"/>
  <c r="L47" i="6" s="1"/>
  <c r="Y22" i="13"/>
  <c r="Z22" i="13" s="1"/>
  <c r="X21" i="13"/>
  <c r="Y47" i="13"/>
  <c r="Z47" i="13" s="1"/>
  <c r="X46" i="13"/>
  <c r="N46" i="13"/>
  <c r="T46" i="13" s="1"/>
  <c r="M21" i="13"/>
  <c r="S70" i="12"/>
  <c r="W70" i="12" s="1"/>
  <c r="R72" i="12"/>
  <c r="K72" i="12"/>
  <c r="L72" i="12" s="1"/>
  <c r="L71" i="12"/>
  <c r="S70" i="11"/>
  <c r="W70" i="11" s="1"/>
  <c r="Y22" i="11"/>
  <c r="Z22" i="11" s="1"/>
  <c r="X21" i="11"/>
  <c r="M20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M22" i="9"/>
  <c r="N22" i="9" s="1"/>
  <c r="T22" i="9" s="1"/>
  <c r="S22" i="9"/>
  <c r="W22" i="9" s="1"/>
  <c r="X22" i="9" s="1"/>
  <c r="Y46" i="9"/>
  <c r="X45" i="9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Z47" i="5" s="1"/>
  <c r="X46" i="5"/>
  <c r="N46" i="5"/>
  <c r="T46" i="5" s="1"/>
  <c r="M45" i="5"/>
  <c r="S70" i="5"/>
  <c r="W70" i="5" s="1"/>
  <c r="M71" i="16" l="1"/>
  <c r="N45" i="16"/>
  <c r="T45" i="16" s="1"/>
  <c r="M44" i="16"/>
  <c r="Y20" i="16"/>
  <c r="X19" i="16"/>
  <c r="X45" i="16"/>
  <c r="Y46" i="16"/>
  <c r="Z46" i="16" s="1"/>
  <c r="N20" i="16"/>
  <c r="T20" i="16" s="1"/>
  <c r="Z20" i="16" s="1"/>
  <c r="M19" i="16"/>
  <c r="Z21" i="16"/>
  <c r="Y72" i="16"/>
  <c r="Z72" i="16" s="1"/>
  <c r="X71" i="16"/>
  <c r="S72" i="15"/>
  <c r="W72" i="15" s="1"/>
  <c r="X72" i="15" s="1"/>
  <c r="M72" i="15"/>
  <c r="N72" i="15" s="1"/>
  <c r="T72" i="15" s="1"/>
  <c r="M21" i="15"/>
  <c r="X21" i="15"/>
  <c r="Y22" i="15"/>
  <c r="Z22" i="15" s="1"/>
  <c r="S71" i="15"/>
  <c r="W71" i="15" s="1"/>
  <c r="M71" i="15"/>
  <c r="N45" i="15"/>
  <c r="T45" i="15" s="1"/>
  <c r="M44" i="15"/>
  <c r="Z46" i="15"/>
  <c r="X45" i="15"/>
  <c r="Y46" i="15"/>
  <c r="M21" i="14"/>
  <c r="Z45" i="14"/>
  <c r="M70" i="14"/>
  <c r="N70" i="14" s="1"/>
  <c r="T70" i="14" s="1"/>
  <c r="N21" i="14"/>
  <c r="T21" i="14" s="1"/>
  <c r="M20" i="14"/>
  <c r="X43" i="14"/>
  <c r="Y44" i="14"/>
  <c r="Y22" i="14"/>
  <c r="Z22" i="14" s="1"/>
  <c r="X21" i="14"/>
  <c r="X70" i="14"/>
  <c r="Y71" i="14"/>
  <c r="Z71" i="14" s="1"/>
  <c r="N44" i="14"/>
  <c r="T44" i="14" s="1"/>
  <c r="M43" i="14"/>
  <c r="M72" i="9"/>
  <c r="N72" i="9" s="1"/>
  <c r="T72" i="9" s="1"/>
  <c r="S72" i="9"/>
  <c r="W72" i="9" s="1"/>
  <c r="X72" i="9" s="1"/>
  <c r="M71" i="9"/>
  <c r="N71" i="9" s="1"/>
  <c r="T71" i="9" s="1"/>
  <c r="X71" i="13"/>
  <c r="Y72" i="13"/>
  <c r="N72" i="13"/>
  <c r="T72" i="13" s="1"/>
  <c r="M71" i="13"/>
  <c r="N47" i="12"/>
  <c r="T47" i="12" s="1"/>
  <c r="M46" i="12"/>
  <c r="X46" i="12"/>
  <c r="Y47" i="12"/>
  <c r="Z45" i="7"/>
  <c r="S21" i="12"/>
  <c r="W21" i="12" s="1"/>
  <c r="S22" i="12"/>
  <c r="W22" i="12" s="1"/>
  <c r="X22" i="12" s="1"/>
  <c r="M22" i="12"/>
  <c r="N22" i="12" s="1"/>
  <c r="T22" i="12" s="1"/>
  <c r="S46" i="11"/>
  <c r="W46" i="11" s="1"/>
  <c r="S47" i="11"/>
  <c r="W47" i="11" s="1"/>
  <c r="X47" i="11" s="1"/>
  <c r="M47" i="11"/>
  <c r="N47" i="11" s="1"/>
  <c r="T47" i="11" s="1"/>
  <c r="M46" i="10"/>
  <c r="N46" i="10" s="1"/>
  <c r="T46" i="10" s="1"/>
  <c r="M45" i="8"/>
  <c r="N45" i="8" s="1"/>
  <c r="T45" i="8" s="1"/>
  <c r="M21" i="8"/>
  <c r="N21" i="8" s="1"/>
  <c r="T21" i="8" s="1"/>
  <c r="S47" i="6"/>
  <c r="W47" i="6" s="1"/>
  <c r="X47" i="6" s="1"/>
  <c r="M47" i="6"/>
  <c r="N47" i="6" s="1"/>
  <c r="T47" i="6" s="1"/>
  <c r="S46" i="6"/>
  <c r="W46" i="6" s="1"/>
  <c r="N45" i="13"/>
  <c r="T45" i="13" s="1"/>
  <c r="M44" i="13"/>
  <c r="Y46" i="13"/>
  <c r="Z46" i="13" s="1"/>
  <c r="X45" i="13"/>
  <c r="Y21" i="13"/>
  <c r="X20" i="13"/>
  <c r="N21" i="13"/>
  <c r="T21" i="13" s="1"/>
  <c r="M20" i="13"/>
  <c r="S71" i="12"/>
  <c r="W71" i="12" s="1"/>
  <c r="M72" i="12"/>
  <c r="N72" i="12" s="1"/>
  <c r="T72" i="12" s="1"/>
  <c r="S72" i="12"/>
  <c r="W72" i="12" s="1"/>
  <c r="X72" i="12" s="1"/>
  <c r="N20" i="11"/>
  <c r="T20" i="11" s="1"/>
  <c r="M19" i="11"/>
  <c r="S71" i="11"/>
  <c r="W71" i="11" s="1"/>
  <c r="Y21" i="11"/>
  <c r="Z21" i="11" s="1"/>
  <c r="X20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M45" i="10"/>
  <c r="X70" i="10"/>
  <c r="Y71" i="10"/>
  <c r="Y45" i="9"/>
  <c r="X44" i="9"/>
  <c r="N45" i="9"/>
  <c r="T45" i="9" s="1"/>
  <c r="M44" i="9"/>
  <c r="M21" i="9"/>
  <c r="Z46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Y22" i="8"/>
  <c r="Z22" i="8" s="1"/>
  <c r="X21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N19" i="16" l="1"/>
  <c r="T19" i="16" s="1"/>
  <c r="M18" i="16"/>
  <c r="Y45" i="16"/>
  <c r="Z45" i="16" s="1"/>
  <c r="X44" i="16"/>
  <c r="X18" i="16"/>
  <c r="Y19" i="16"/>
  <c r="N44" i="16"/>
  <c r="T44" i="16" s="1"/>
  <c r="M43" i="16"/>
  <c r="X70" i="16"/>
  <c r="Y71" i="16"/>
  <c r="N71" i="16"/>
  <c r="T71" i="16" s="1"/>
  <c r="Z71" i="16" s="1"/>
  <c r="M70" i="16"/>
  <c r="Y45" i="15"/>
  <c r="X44" i="15"/>
  <c r="X20" i="15"/>
  <c r="Y21" i="15"/>
  <c r="N44" i="15"/>
  <c r="T44" i="15" s="1"/>
  <c r="M43" i="15"/>
  <c r="N71" i="15"/>
  <c r="T71" i="15" s="1"/>
  <c r="M70" i="15"/>
  <c r="N21" i="15"/>
  <c r="T21" i="15" s="1"/>
  <c r="Z21" i="15" s="1"/>
  <c r="M20" i="15"/>
  <c r="Z45" i="15"/>
  <c r="Z72" i="15"/>
  <c r="Y72" i="15"/>
  <c r="X71" i="15"/>
  <c r="M69" i="14"/>
  <c r="M68" i="14" s="1"/>
  <c r="X42" i="14"/>
  <c r="Y43" i="14"/>
  <c r="N43" i="14"/>
  <c r="T43" i="14" s="1"/>
  <c r="M42" i="14"/>
  <c r="X20" i="14"/>
  <c r="Y21" i="14"/>
  <c r="Z21" i="14" s="1"/>
  <c r="N20" i="14"/>
  <c r="T20" i="14" s="1"/>
  <c r="M19" i="14"/>
  <c r="Z44" i="14"/>
  <c r="X69" i="14"/>
  <c r="Y70" i="14"/>
  <c r="Z70" i="14" s="1"/>
  <c r="M70" i="9"/>
  <c r="N70" i="9" s="1"/>
  <c r="T70" i="9" s="1"/>
  <c r="X71" i="9"/>
  <c r="Y72" i="9"/>
  <c r="Z72" i="9" s="1"/>
  <c r="Z45" i="9"/>
  <c r="M44" i="8"/>
  <c r="Z47" i="12"/>
  <c r="N71" i="13"/>
  <c r="T71" i="13" s="1"/>
  <c r="M70" i="13"/>
  <c r="Z72" i="13"/>
  <c r="Y71" i="13"/>
  <c r="X70" i="13"/>
  <c r="Y46" i="12"/>
  <c r="X45" i="12"/>
  <c r="M45" i="12"/>
  <c r="N46" i="12"/>
  <c r="T46" i="12" s="1"/>
  <c r="Z21" i="5"/>
  <c r="M20" i="8"/>
  <c r="N20" i="8" s="1"/>
  <c r="T20" i="8" s="1"/>
  <c r="M69" i="9"/>
  <c r="M68" i="9" s="1"/>
  <c r="M46" i="6"/>
  <c r="M45" i="6" s="1"/>
  <c r="Z21" i="13"/>
  <c r="X21" i="12"/>
  <c r="Y22" i="12"/>
  <c r="Z22" i="12" s="1"/>
  <c r="M21" i="12"/>
  <c r="Y47" i="11"/>
  <c r="Z47" i="11" s="1"/>
  <c r="X46" i="11"/>
  <c r="M46" i="11"/>
  <c r="N46" i="6"/>
  <c r="T46" i="6" s="1"/>
  <c r="Y47" i="6"/>
  <c r="Z47" i="6" s="1"/>
  <c r="X46" i="6"/>
  <c r="M71" i="5"/>
  <c r="N71" i="5" s="1"/>
  <c r="T71" i="5" s="1"/>
  <c r="N44" i="13"/>
  <c r="T44" i="13" s="1"/>
  <c r="M43" i="13"/>
  <c r="Y20" i="13"/>
  <c r="X19" i="13"/>
  <c r="Y45" i="13"/>
  <c r="Z45" i="13" s="1"/>
  <c r="X44" i="13"/>
  <c r="N20" i="13"/>
  <c r="T20" i="13" s="1"/>
  <c r="M19" i="13"/>
  <c r="Y72" i="12"/>
  <c r="Z72" i="12" s="1"/>
  <c r="X71" i="12"/>
  <c r="M71" i="12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N44" i="9"/>
  <c r="T44" i="9" s="1"/>
  <c r="M43" i="9"/>
  <c r="Y44" i="9"/>
  <c r="X43" i="9"/>
  <c r="N69" i="9"/>
  <c r="T69" i="9" s="1"/>
  <c r="Y45" i="8"/>
  <c r="Z45" i="8" s="1"/>
  <c r="X44" i="8"/>
  <c r="M71" i="8"/>
  <c r="N44" i="8"/>
  <c r="T44" i="8" s="1"/>
  <c r="M43" i="8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20" i="6"/>
  <c r="Y21" i="6"/>
  <c r="N21" i="6"/>
  <c r="T21" i="6" s="1"/>
  <c r="M20" i="6"/>
  <c r="M71" i="6"/>
  <c r="X19" i="5"/>
  <c r="Y20" i="5"/>
  <c r="N44" i="5"/>
  <c r="T44" i="5" s="1"/>
  <c r="M43" i="5"/>
  <c r="X44" i="5"/>
  <c r="Y45" i="5"/>
  <c r="Z45" i="5" s="1"/>
  <c r="N20" i="5"/>
  <c r="T20" i="5" s="1"/>
  <c r="M19" i="5"/>
  <c r="Y72" i="5"/>
  <c r="Z72" i="5" s="1"/>
  <c r="X71" i="5"/>
  <c r="N43" i="16" l="1"/>
  <c r="T43" i="16" s="1"/>
  <c r="M42" i="16"/>
  <c r="Z19" i="16"/>
  <c r="X69" i="16"/>
  <c r="Y70" i="16"/>
  <c r="Y18" i="16"/>
  <c r="X17" i="16"/>
  <c r="Y44" i="16"/>
  <c r="Z44" i="16" s="1"/>
  <c r="X43" i="16"/>
  <c r="N18" i="16"/>
  <c r="T18" i="16" s="1"/>
  <c r="Z18" i="16" s="1"/>
  <c r="M17" i="16"/>
  <c r="N70" i="16"/>
  <c r="T70" i="16" s="1"/>
  <c r="M69" i="16"/>
  <c r="N20" i="15"/>
  <c r="T20" i="15" s="1"/>
  <c r="M19" i="15"/>
  <c r="N70" i="15"/>
  <c r="T70" i="15" s="1"/>
  <c r="M69" i="15"/>
  <c r="N43" i="15"/>
  <c r="T43" i="15" s="1"/>
  <c r="M42" i="15"/>
  <c r="Y20" i="15"/>
  <c r="X19" i="15"/>
  <c r="X70" i="15"/>
  <c r="Y71" i="15"/>
  <c r="Z71" i="15" s="1"/>
  <c r="Y44" i="15"/>
  <c r="Z44" i="15" s="1"/>
  <c r="X43" i="15"/>
  <c r="N69" i="14"/>
  <c r="T69" i="14" s="1"/>
  <c r="N42" i="14"/>
  <c r="T42" i="14" s="1"/>
  <c r="M41" i="14"/>
  <c r="N68" i="14"/>
  <c r="T68" i="14" s="1"/>
  <c r="M67" i="14"/>
  <c r="Z43" i="14"/>
  <c r="X19" i="14"/>
  <c r="Y20" i="14"/>
  <c r="Z20" i="14" s="1"/>
  <c r="X68" i="14"/>
  <c r="Y69" i="14"/>
  <c r="N19" i="14"/>
  <c r="T19" i="14" s="1"/>
  <c r="M18" i="14"/>
  <c r="X41" i="14"/>
  <c r="Y42" i="14"/>
  <c r="M70" i="5"/>
  <c r="X70" i="9"/>
  <c r="Y71" i="9"/>
  <c r="Z71" i="9" s="1"/>
  <c r="Z71" i="13"/>
  <c r="N70" i="13"/>
  <c r="T70" i="13" s="1"/>
  <c r="M69" i="13"/>
  <c r="M19" i="8"/>
  <c r="M18" i="8" s="1"/>
  <c r="Z46" i="12"/>
  <c r="X69" i="13"/>
  <c r="Y70" i="13"/>
  <c r="Z21" i="10"/>
  <c r="M44" i="12"/>
  <c r="N45" i="12"/>
  <c r="T45" i="12" s="1"/>
  <c r="X44" i="12"/>
  <c r="Y45" i="12"/>
  <c r="Z20" i="13"/>
  <c r="N21" i="12"/>
  <c r="T21" i="12" s="1"/>
  <c r="M20" i="12"/>
  <c r="Y21" i="12"/>
  <c r="X20" i="12"/>
  <c r="N46" i="11"/>
  <c r="T46" i="11" s="1"/>
  <c r="M45" i="11"/>
  <c r="X45" i="11"/>
  <c r="Y46" i="11"/>
  <c r="N45" i="6"/>
  <c r="T45" i="6" s="1"/>
  <c r="M44" i="6"/>
  <c r="Y46" i="6"/>
  <c r="Z46" i="6" s="1"/>
  <c r="X45" i="6"/>
  <c r="Z21" i="6"/>
  <c r="Z20" i="5"/>
  <c r="Y44" i="13"/>
  <c r="Z44" i="13" s="1"/>
  <c r="X43" i="13"/>
  <c r="N19" i="13"/>
  <c r="T19" i="13" s="1"/>
  <c r="M18" i="13"/>
  <c r="Y19" i="13"/>
  <c r="X18" i="13"/>
  <c r="N43" i="13"/>
  <c r="T43" i="13" s="1"/>
  <c r="M42" i="13"/>
  <c r="X70" i="12"/>
  <c r="Y71" i="12"/>
  <c r="N71" i="12"/>
  <c r="T71" i="12" s="1"/>
  <c r="M70" i="12"/>
  <c r="X70" i="11"/>
  <c r="Y71" i="11"/>
  <c r="N71" i="11"/>
  <c r="T71" i="11" s="1"/>
  <c r="M70" i="11"/>
  <c r="Y19" i="11"/>
  <c r="Z19" i="11" s="1"/>
  <c r="X18" i="11"/>
  <c r="N18" i="11"/>
  <c r="T18" i="11" s="1"/>
  <c r="M17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Y43" i="9"/>
  <c r="X42" i="9"/>
  <c r="Y20" i="9"/>
  <c r="X19" i="9"/>
  <c r="N68" i="9"/>
  <c r="T68" i="9" s="1"/>
  <c r="M67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19" i="6"/>
  <c r="Y20" i="6"/>
  <c r="X70" i="6"/>
  <c r="Y71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X68" i="16" l="1"/>
  <c r="Y69" i="16"/>
  <c r="N69" i="16"/>
  <c r="T69" i="16" s="1"/>
  <c r="Z69" i="16" s="1"/>
  <c r="M68" i="16"/>
  <c r="N42" i="16"/>
  <c r="T42" i="16" s="1"/>
  <c r="M41" i="16"/>
  <c r="N17" i="16"/>
  <c r="T17" i="16" s="1"/>
  <c r="M16" i="16"/>
  <c r="X42" i="16"/>
  <c r="Y43" i="16"/>
  <c r="Z43" i="16" s="1"/>
  <c r="Y17" i="16"/>
  <c r="X16" i="16"/>
  <c r="Z70" i="16"/>
  <c r="X69" i="15"/>
  <c r="Y70" i="15"/>
  <c r="X18" i="15"/>
  <c r="Y19" i="15"/>
  <c r="N42" i="15"/>
  <c r="T42" i="15" s="1"/>
  <c r="M41" i="15"/>
  <c r="N69" i="15"/>
  <c r="T69" i="15" s="1"/>
  <c r="M68" i="15"/>
  <c r="Z70" i="15"/>
  <c r="N19" i="15"/>
  <c r="T19" i="15" s="1"/>
  <c r="Z19" i="15" s="1"/>
  <c r="M18" i="15"/>
  <c r="X42" i="15"/>
  <c r="Y43" i="15"/>
  <c r="Z20" i="15"/>
  <c r="Z43" i="15"/>
  <c r="Z69" i="14"/>
  <c r="X67" i="14"/>
  <c r="Y68" i="14"/>
  <c r="Z68" i="14" s="1"/>
  <c r="Z42" i="14"/>
  <c r="Y19" i="14"/>
  <c r="Z19" i="14" s="1"/>
  <c r="X18" i="14"/>
  <c r="N41" i="14"/>
  <c r="T41" i="14" s="1"/>
  <c r="M40" i="14"/>
  <c r="X40" i="14"/>
  <c r="Y41" i="14"/>
  <c r="N18" i="14"/>
  <c r="T18" i="14" s="1"/>
  <c r="M17" i="14"/>
  <c r="N67" i="14"/>
  <c r="T67" i="14" s="1"/>
  <c r="M66" i="14"/>
  <c r="X69" i="9"/>
  <c r="Y70" i="9"/>
  <c r="Z70" i="9" s="1"/>
  <c r="Z42" i="7"/>
  <c r="N19" i="8"/>
  <c r="T19" i="8" s="1"/>
  <c r="Z45" i="12"/>
  <c r="N69" i="13"/>
  <c r="T69" i="13" s="1"/>
  <c r="M68" i="13"/>
  <c r="X68" i="13"/>
  <c r="Y69" i="13"/>
  <c r="Z70" i="13"/>
  <c r="Z71" i="8"/>
  <c r="X43" i="12"/>
  <c r="Y44" i="12"/>
  <c r="Z46" i="11"/>
  <c r="N44" i="12"/>
  <c r="T44" i="12" s="1"/>
  <c r="M43" i="12"/>
  <c r="Z20" i="10"/>
  <c r="N20" i="12"/>
  <c r="T20" i="12" s="1"/>
  <c r="M19" i="12"/>
  <c r="Y20" i="12"/>
  <c r="X19" i="12"/>
  <c r="Z21" i="12"/>
  <c r="X44" i="11"/>
  <c r="Y45" i="11"/>
  <c r="N45" i="11"/>
  <c r="T45" i="11" s="1"/>
  <c r="M44" i="11"/>
  <c r="Z43" i="9"/>
  <c r="Z20" i="7"/>
  <c r="N44" i="6"/>
  <c r="T44" i="6" s="1"/>
  <c r="M43" i="6"/>
  <c r="Y45" i="6"/>
  <c r="Z45" i="6" s="1"/>
  <c r="X44" i="6"/>
  <c r="Z20" i="6"/>
  <c r="Z19" i="5"/>
  <c r="Y18" i="13"/>
  <c r="X17" i="13"/>
  <c r="Y43" i="13"/>
  <c r="Z43" i="13" s="1"/>
  <c r="X42" i="13"/>
  <c r="N18" i="13"/>
  <c r="T18" i="13" s="1"/>
  <c r="M17" i="13"/>
  <c r="N42" i="13"/>
  <c r="T42" i="13" s="1"/>
  <c r="M41" i="13"/>
  <c r="Z19" i="13"/>
  <c r="X69" i="12"/>
  <c r="Y70" i="12"/>
  <c r="N70" i="12"/>
  <c r="T70" i="12" s="1"/>
  <c r="M69" i="12"/>
  <c r="Z71" i="12"/>
  <c r="N17" i="11"/>
  <c r="T17" i="11" s="1"/>
  <c r="M16" i="11"/>
  <c r="X69" i="11"/>
  <c r="Y70" i="11"/>
  <c r="N70" i="11"/>
  <c r="T70" i="11" s="1"/>
  <c r="M69" i="11"/>
  <c r="Y18" i="11"/>
  <c r="Z18" i="11" s="1"/>
  <c r="X17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N67" i="9"/>
  <c r="T67" i="9" s="1"/>
  <c r="M66" i="9"/>
  <c r="Y42" i="9"/>
  <c r="X41" i="9"/>
  <c r="Z20" i="9"/>
  <c r="N42" i="9"/>
  <c r="T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Z19" i="8" s="1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19" i="6"/>
  <c r="T19" i="6" s="1"/>
  <c r="M18" i="6"/>
  <c r="Y19" i="6"/>
  <c r="X18" i="6"/>
  <c r="N70" i="6"/>
  <c r="T70" i="6" s="1"/>
  <c r="M69" i="6"/>
  <c r="X69" i="6"/>
  <c r="Y70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X15" i="16" l="1"/>
  <c r="Y16" i="16"/>
  <c r="N16" i="16"/>
  <c r="T16" i="16" s="1"/>
  <c r="M15" i="16"/>
  <c r="Y42" i="16"/>
  <c r="Z42" i="16" s="1"/>
  <c r="X41" i="16"/>
  <c r="Z17" i="16"/>
  <c r="N41" i="16"/>
  <c r="T41" i="16" s="1"/>
  <c r="M40" i="16"/>
  <c r="N68" i="16"/>
  <c r="T68" i="16" s="1"/>
  <c r="Z68" i="16" s="1"/>
  <c r="M67" i="16"/>
  <c r="X67" i="16"/>
  <c r="Y68" i="16"/>
  <c r="X41" i="15"/>
  <c r="Y42" i="15"/>
  <c r="Z42" i="15"/>
  <c r="N18" i="15"/>
  <c r="T18" i="15" s="1"/>
  <c r="M17" i="15"/>
  <c r="N68" i="15"/>
  <c r="T68" i="15" s="1"/>
  <c r="M67" i="15"/>
  <c r="X17" i="15"/>
  <c r="Y18" i="15"/>
  <c r="Z69" i="15"/>
  <c r="N41" i="15"/>
  <c r="T41" i="15" s="1"/>
  <c r="M40" i="15"/>
  <c r="X68" i="15"/>
  <c r="Y69" i="15"/>
  <c r="Z41" i="14"/>
  <c r="N40" i="14"/>
  <c r="T40" i="14" s="1"/>
  <c r="M39" i="14"/>
  <c r="N66" i="14"/>
  <c r="T66" i="14" s="1"/>
  <c r="M65" i="14"/>
  <c r="X17" i="14"/>
  <c r="Y18" i="14"/>
  <c r="Z18" i="14" s="1"/>
  <c r="X39" i="14"/>
  <c r="Y40" i="14"/>
  <c r="X66" i="14"/>
  <c r="Y67" i="14"/>
  <c r="Z67" i="14" s="1"/>
  <c r="N17" i="14"/>
  <c r="T17" i="14" s="1"/>
  <c r="M16" i="14"/>
  <c r="X68" i="9"/>
  <c r="Y69" i="9"/>
  <c r="Z69" i="9" s="1"/>
  <c r="Z42" i="9"/>
  <c r="Y68" i="13"/>
  <c r="X67" i="13"/>
  <c r="N68" i="13"/>
  <c r="T68" i="13" s="1"/>
  <c r="M67" i="13"/>
  <c r="Z69" i="13"/>
  <c r="M42" i="12"/>
  <c r="N43" i="12"/>
  <c r="T43" i="12" s="1"/>
  <c r="X42" i="12"/>
  <c r="Y43" i="12"/>
  <c r="Z44" i="12"/>
  <c r="Z18" i="13"/>
  <c r="Z70" i="12"/>
  <c r="N19" i="12"/>
  <c r="T19" i="12" s="1"/>
  <c r="M18" i="12"/>
  <c r="Y19" i="12"/>
  <c r="X18" i="12"/>
  <c r="Z20" i="12"/>
  <c r="N44" i="11"/>
  <c r="T44" i="11" s="1"/>
  <c r="M43" i="11"/>
  <c r="Z45" i="11"/>
  <c r="Y44" i="11"/>
  <c r="X43" i="11"/>
  <c r="Z68" i="10"/>
  <c r="Z41" i="7"/>
  <c r="X43" i="6"/>
  <c r="Y44" i="6"/>
  <c r="Z44" i="6" s="1"/>
  <c r="N43" i="6"/>
  <c r="T43" i="6" s="1"/>
  <c r="M42" i="6"/>
  <c r="Z70" i="6"/>
  <c r="Z19" i="6"/>
  <c r="Z18" i="5"/>
  <c r="Y42" i="13"/>
  <c r="Z42" i="13" s="1"/>
  <c r="X41" i="13"/>
  <c r="Y17" i="13"/>
  <c r="X16" i="13"/>
  <c r="N41" i="13"/>
  <c r="T41" i="13" s="1"/>
  <c r="M40" i="13"/>
  <c r="N17" i="13"/>
  <c r="T17" i="13" s="1"/>
  <c r="M16" i="13"/>
  <c r="X68" i="12"/>
  <c r="Y69" i="12"/>
  <c r="N69" i="12"/>
  <c r="T69" i="12" s="1"/>
  <c r="M68" i="12"/>
  <c r="X68" i="11"/>
  <c r="Y69" i="11"/>
  <c r="N16" i="11"/>
  <c r="T16" i="11" s="1"/>
  <c r="M15" i="11"/>
  <c r="N69" i="11"/>
  <c r="T69" i="11" s="1"/>
  <c r="M68" i="11"/>
  <c r="Z7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66" i="9"/>
  <c r="T66" i="9" s="1"/>
  <c r="M65" i="9"/>
  <c r="N41" i="9"/>
  <c r="T41" i="9" s="1"/>
  <c r="M40" i="9"/>
  <c r="Y41" i="9"/>
  <c r="X40" i="9"/>
  <c r="N18" i="9"/>
  <c r="T18" i="9" s="1"/>
  <c r="Z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Z40" i="7" s="1"/>
  <c r="M39" i="7"/>
  <c r="Z70" i="7"/>
  <c r="N69" i="6"/>
  <c r="T69" i="6" s="1"/>
  <c r="M68" i="6"/>
  <c r="N18" i="6"/>
  <c r="T18" i="6" s="1"/>
  <c r="M17" i="6"/>
  <c r="Y18" i="6"/>
  <c r="X17" i="6"/>
  <c r="X68" i="6"/>
  <c r="Y69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M16" i="5"/>
  <c r="Z16" i="16" l="1"/>
  <c r="N15" i="16"/>
  <c r="T15" i="16" s="1"/>
  <c r="M14" i="16"/>
  <c r="N40" i="16"/>
  <c r="T40" i="16" s="1"/>
  <c r="M39" i="16"/>
  <c r="N67" i="16"/>
  <c r="T67" i="16" s="1"/>
  <c r="M66" i="16"/>
  <c r="Y41" i="16"/>
  <c r="Z41" i="16" s="1"/>
  <c r="X40" i="16"/>
  <c r="X66" i="16"/>
  <c r="Y67" i="16"/>
  <c r="Y15" i="16"/>
  <c r="X14" i="16"/>
  <c r="N40" i="15"/>
  <c r="T40" i="15" s="1"/>
  <c r="M39" i="15"/>
  <c r="N67" i="15"/>
  <c r="T67" i="15" s="1"/>
  <c r="M66" i="15"/>
  <c r="Y17" i="15"/>
  <c r="X16" i="15"/>
  <c r="N17" i="15"/>
  <c r="T17" i="15" s="1"/>
  <c r="Z17" i="15" s="1"/>
  <c r="M16" i="15"/>
  <c r="Z18" i="15"/>
  <c r="X67" i="15"/>
  <c r="Y68" i="15"/>
  <c r="Z68" i="15" s="1"/>
  <c r="Y41" i="15"/>
  <c r="Z41" i="15" s="1"/>
  <c r="X40" i="15"/>
  <c r="X65" i="14"/>
  <c r="Y66" i="14"/>
  <c r="Z66" i="14" s="1"/>
  <c r="N16" i="14"/>
  <c r="T16" i="14" s="1"/>
  <c r="M15" i="14"/>
  <c r="X16" i="14"/>
  <c r="Y17" i="14"/>
  <c r="Z17" i="14" s="1"/>
  <c r="N39" i="14"/>
  <c r="T39" i="14" s="1"/>
  <c r="M38" i="14"/>
  <c r="X38" i="14"/>
  <c r="Y39" i="14"/>
  <c r="N65" i="14"/>
  <c r="T65" i="14" s="1"/>
  <c r="M64" i="14"/>
  <c r="Z40" i="14"/>
  <c r="X67" i="9"/>
  <c r="Y68" i="9"/>
  <c r="Z68" i="9" s="1"/>
  <c r="Z68" i="13"/>
  <c r="N67" i="13"/>
  <c r="T67" i="13" s="1"/>
  <c r="M66" i="13"/>
  <c r="Z17" i="5"/>
  <c r="X66" i="13"/>
  <c r="Y67" i="13"/>
  <c r="Z41" i="9"/>
  <c r="X41" i="12"/>
  <c r="Y42" i="12"/>
  <c r="Z43" i="12"/>
  <c r="N42" i="12"/>
  <c r="T42" i="12" s="1"/>
  <c r="M41" i="12"/>
  <c r="Z17" i="13"/>
  <c r="Z19" i="12"/>
  <c r="Z44" i="11"/>
  <c r="Z69" i="12"/>
  <c r="N18" i="12"/>
  <c r="T18" i="12" s="1"/>
  <c r="M17" i="12"/>
  <c r="Y18" i="12"/>
  <c r="X17" i="12"/>
  <c r="N43" i="11"/>
  <c r="T43" i="11" s="1"/>
  <c r="M42" i="11"/>
  <c r="Y43" i="11"/>
  <c r="X42" i="11"/>
  <c r="M41" i="6"/>
  <c r="N42" i="6"/>
  <c r="T42" i="6" s="1"/>
  <c r="X42" i="6"/>
  <c r="Y43" i="6"/>
  <c r="Z43" i="6" s="1"/>
  <c r="Y41" i="13"/>
  <c r="Z41" i="13" s="1"/>
  <c r="X40" i="13"/>
  <c r="Y16" i="13"/>
  <c r="X15" i="13"/>
  <c r="N40" i="13"/>
  <c r="T40" i="13" s="1"/>
  <c r="M39" i="13"/>
  <c r="N16" i="13"/>
  <c r="T16" i="13" s="1"/>
  <c r="M15" i="13"/>
  <c r="N68" i="12"/>
  <c r="T68" i="12" s="1"/>
  <c r="M67" i="12"/>
  <c r="X67" i="12"/>
  <c r="Y68" i="12"/>
  <c r="N15" i="11"/>
  <c r="T15" i="11" s="1"/>
  <c r="M14" i="11"/>
  <c r="Y16" i="11"/>
  <c r="Z16" i="11" s="1"/>
  <c r="X15" i="11"/>
  <c r="N68" i="11"/>
  <c r="T68" i="11" s="1"/>
  <c r="M67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Y40" i="9"/>
  <c r="X39" i="9"/>
  <c r="N65" i="9"/>
  <c r="T65" i="9" s="1"/>
  <c r="M64" i="9"/>
  <c r="N17" i="9"/>
  <c r="T17" i="9" s="1"/>
  <c r="M16" i="9"/>
  <c r="N40" i="9"/>
  <c r="T40" i="9" s="1"/>
  <c r="M39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68" i="6"/>
  <c r="T68" i="6" s="1"/>
  <c r="M67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X65" i="16" l="1"/>
  <c r="Y66" i="16"/>
  <c r="N14" i="16"/>
  <c r="T14" i="16" s="1"/>
  <c r="M13" i="16"/>
  <c r="X39" i="16"/>
  <c r="Y40" i="16"/>
  <c r="Z40" i="16" s="1"/>
  <c r="N66" i="16"/>
  <c r="T66" i="16" s="1"/>
  <c r="Z66" i="16" s="1"/>
  <c r="M65" i="16"/>
  <c r="Z67" i="16"/>
  <c r="N39" i="16"/>
  <c r="T39" i="16" s="1"/>
  <c r="M38" i="16"/>
  <c r="Y14" i="16"/>
  <c r="X13" i="16"/>
  <c r="Z15" i="16"/>
  <c r="X66" i="15"/>
  <c r="Y67" i="15"/>
  <c r="Z67" i="15" s="1"/>
  <c r="X39" i="15"/>
  <c r="Y40" i="15"/>
  <c r="N39" i="15"/>
  <c r="T39" i="15" s="1"/>
  <c r="M38" i="15"/>
  <c r="N16" i="15"/>
  <c r="T16" i="15" s="1"/>
  <c r="M15" i="15"/>
  <c r="Z40" i="15"/>
  <c r="X15" i="15"/>
  <c r="Y16" i="15"/>
  <c r="N66" i="15"/>
  <c r="T66" i="15" s="1"/>
  <c r="M65" i="15"/>
  <c r="Z39" i="14"/>
  <c r="X37" i="14"/>
  <c r="Y38" i="14"/>
  <c r="N64" i="14"/>
  <c r="T64" i="14" s="1"/>
  <c r="M63" i="14"/>
  <c r="X15" i="14"/>
  <c r="Y16" i="14"/>
  <c r="Z16" i="14" s="1"/>
  <c r="X64" i="14"/>
  <c r="Y65" i="14"/>
  <c r="Z65" i="14" s="1"/>
  <c r="N38" i="14"/>
  <c r="T38" i="14" s="1"/>
  <c r="M37" i="14"/>
  <c r="N15" i="14"/>
  <c r="T15" i="14" s="1"/>
  <c r="M14" i="14"/>
  <c r="Y67" i="9"/>
  <c r="Z67" i="9" s="1"/>
  <c r="X66" i="9"/>
  <c r="X65" i="13"/>
  <c r="Y66" i="13"/>
  <c r="N66" i="13"/>
  <c r="T66" i="13" s="1"/>
  <c r="M65" i="13"/>
  <c r="Z67" i="13"/>
  <c r="Z68" i="8"/>
  <c r="N41" i="12"/>
  <c r="T41" i="12" s="1"/>
  <c r="M40" i="12"/>
  <c r="X40" i="12"/>
  <c r="Y41" i="12"/>
  <c r="Z16" i="13"/>
  <c r="Z42" i="12"/>
  <c r="Z18" i="12"/>
  <c r="Z66" i="10"/>
  <c r="Z17" i="7"/>
  <c r="Y17" i="12"/>
  <c r="X16" i="12"/>
  <c r="N17" i="12"/>
  <c r="T17" i="12" s="1"/>
  <c r="M16" i="12"/>
  <c r="Y42" i="11"/>
  <c r="X41" i="11"/>
  <c r="N42" i="11"/>
  <c r="T42" i="11" s="1"/>
  <c r="M41" i="11"/>
  <c r="Z43" i="11"/>
  <c r="Z68" i="11"/>
  <c r="Z68" i="7"/>
  <c r="Z68" i="6"/>
  <c r="X41" i="6"/>
  <c r="Y42" i="6"/>
  <c r="Z42" i="6" s="1"/>
  <c r="M40" i="6"/>
  <c r="N41" i="6"/>
  <c r="T41" i="6" s="1"/>
  <c r="Y40" i="13"/>
  <c r="Z40" i="13" s="1"/>
  <c r="X39" i="13"/>
  <c r="N39" i="13"/>
  <c r="T39" i="13" s="1"/>
  <c r="M38" i="13"/>
  <c r="Y15" i="13"/>
  <c r="X14" i="13"/>
  <c r="N15" i="13"/>
  <c r="T15" i="13" s="1"/>
  <c r="M14" i="13"/>
  <c r="X66" i="12"/>
  <c r="Y67" i="12"/>
  <c r="N67" i="12"/>
  <c r="T67" i="12" s="1"/>
  <c r="M66" i="12"/>
  <c r="Z68" i="12"/>
  <c r="N14" i="11"/>
  <c r="T14" i="11" s="1"/>
  <c r="M13" i="11"/>
  <c r="Y15" i="11"/>
  <c r="Z15" i="11" s="1"/>
  <c r="X14" i="11"/>
  <c r="N67" i="11"/>
  <c r="T67" i="11" s="1"/>
  <c r="M66" i="11"/>
  <c r="X66" i="11"/>
  <c r="Y67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N64" i="9"/>
  <c r="T64" i="9" s="1"/>
  <c r="M63" i="9"/>
  <c r="Z40" i="9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N16" i="6"/>
  <c r="T16" i="6" s="1"/>
  <c r="M15" i="6"/>
  <c r="N67" i="6"/>
  <c r="T67" i="6" s="1"/>
  <c r="M66" i="6"/>
  <c r="Z17" i="6"/>
  <c r="Y16" i="6"/>
  <c r="X15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Z14" i="16" l="1"/>
  <c r="N13" i="16"/>
  <c r="T13" i="16" s="1"/>
  <c r="M12" i="16"/>
  <c r="N65" i="16"/>
  <c r="T65" i="16" s="1"/>
  <c r="Z65" i="16" s="1"/>
  <c r="M64" i="16"/>
  <c r="X12" i="16"/>
  <c r="Y13" i="16"/>
  <c r="N38" i="16"/>
  <c r="T38" i="16" s="1"/>
  <c r="M37" i="16"/>
  <c r="Y39" i="16"/>
  <c r="Z39" i="16" s="1"/>
  <c r="X38" i="16"/>
  <c r="X64" i="16"/>
  <c r="Y65" i="16"/>
  <c r="Y15" i="15"/>
  <c r="X14" i="15"/>
  <c r="Z16" i="15"/>
  <c r="N38" i="15"/>
  <c r="T38" i="15" s="1"/>
  <c r="M37" i="15"/>
  <c r="Y39" i="15"/>
  <c r="X38" i="15"/>
  <c r="N65" i="15"/>
  <c r="T65" i="15" s="1"/>
  <c r="M64" i="15"/>
  <c r="N15" i="15"/>
  <c r="T15" i="15" s="1"/>
  <c r="Z15" i="15" s="1"/>
  <c r="M14" i="15"/>
  <c r="Z39" i="15"/>
  <c r="X65" i="15"/>
  <c r="Y66" i="15"/>
  <c r="Z66" i="15" s="1"/>
  <c r="Z38" i="14"/>
  <c r="N63" i="14"/>
  <c r="T63" i="14" s="1"/>
  <c r="M62" i="14"/>
  <c r="N37" i="14"/>
  <c r="T37" i="14" s="1"/>
  <c r="M36" i="14"/>
  <c r="X63" i="14"/>
  <c r="Y64" i="14"/>
  <c r="Z64" i="14" s="1"/>
  <c r="N14" i="14"/>
  <c r="T14" i="14" s="1"/>
  <c r="M13" i="14"/>
  <c r="X14" i="14"/>
  <c r="Y15" i="14"/>
  <c r="Z15" i="14" s="1"/>
  <c r="X36" i="14"/>
  <c r="Y37" i="14"/>
  <c r="Y66" i="9"/>
  <c r="Z66" i="9" s="1"/>
  <c r="X65" i="9"/>
  <c r="Z41" i="12"/>
  <c r="Z66" i="13"/>
  <c r="M64" i="13"/>
  <c r="N65" i="13"/>
  <c r="T65" i="13" s="1"/>
  <c r="Y65" i="13"/>
  <c r="X64" i="13"/>
  <c r="Y40" i="12"/>
  <c r="X39" i="12"/>
  <c r="M39" i="12"/>
  <c r="N40" i="12"/>
  <c r="T40" i="12" s="1"/>
  <c r="Z67" i="12"/>
  <c r="Z42" i="11"/>
  <c r="Z16" i="9"/>
  <c r="Z67" i="8"/>
  <c r="Z16" i="6"/>
  <c r="N16" i="12"/>
  <c r="T16" i="12" s="1"/>
  <c r="M15" i="12"/>
  <c r="Y16" i="12"/>
  <c r="X15" i="12"/>
  <c r="Z17" i="12"/>
  <c r="N41" i="11"/>
  <c r="T41" i="11" s="1"/>
  <c r="M40" i="11"/>
  <c r="Y41" i="11"/>
  <c r="X40" i="11"/>
  <c r="Z65" i="10"/>
  <c r="Z38" i="7"/>
  <c r="Z67" i="7"/>
  <c r="N40" i="6"/>
  <c r="T40" i="6" s="1"/>
  <c r="M39" i="6"/>
  <c r="X40" i="6"/>
  <c r="Y41" i="6"/>
  <c r="Z41" i="6" s="1"/>
  <c r="N14" i="13"/>
  <c r="T14" i="13" s="1"/>
  <c r="M13" i="13"/>
  <c r="N38" i="13"/>
  <c r="T38" i="13" s="1"/>
  <c r="M37" i="13"/>
  <c r="Z15" i="13"/>
  <c r="Y39" i="13"/>
  <c r="Z39" i="13" s="1"/>
  <c r="X38" i="13"/>
  <c r="X13" i="13"/>
  <c r="Y14" i="13"/>
  <c r="N66" i="12"/>
  <c r="T66" i="12" s="1"/>
  <c r="M65" i="12"/>
  <c r="X65" i="12"/>
  <c r="Y66" i="12"/>
  <c r="Z67" i="11"/>
  <c r="Y14" i="11"/>
  <c r="Z14" i="11" s="1"/>
  <c r="X13" i="11"/>
  <c r="X65" i="11"/>
  <c r="Y66" i="11"/>
  <c r="N13" i="11"/>
  <c r="T13" i="11" s="1"/>
  <c r="M12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N63" i="9"/>
  <c r="T63" i="9" s="1"/>
  <c r="M62" i="9"/>
  <c r="Y15" i="9"/>
  <c r="X14" i="9"/>
  <c r="N15" i="9"/>
  <c r="T15" i="9" s="1"/>
  <c r="M14" i="9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15" i="6"/>
  <c r="T15" i="6" s="1"/>
  <c r="M14" i="6"/>
  <c r="X65" i="6"/>
  <c r="Y66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X63" i="16" l="1"/>
  <c r="Y64" i="16"/>
  <c r="N64" i="16"/>
  <c r="T64" i="16" s="1"/>
  <c r="M63" i="16"/>
  <c r="N12" i="16"/>
  <c r="T12" i="16" s="1"/>
  <c r="M11" i="16"/>
  <c r="Y38" i="16"/>
  <c r="Z38" i="16" s="1"/>
  <c r="X37" i="16"/>
  <c r="N37" i="16"/>
  <c r="T37" i="16" s="1"/>
  <c r="M36" i="16"/>
  <c r="Y12" i="16"/>
  <c r="X11" i="16"/>
  <c r="Z13" i="16"/>
  <c r="N14" i="15"/>
  <c r="T14" i="15" s="1"/>
  <c r="M13" i="15"/>
  <c r="N64" i="15"/>
  <c r="T64" i="15" s="1"/>
  <c r="M63" i="15"/>
  <c r="Y38" i="15"/>
  <c r="X37" i="15"/>
  <c r="Z38" i="15"/>
  <c r="X64" i="15"/>
  <c r="Y65" i="15"/>
  <c r="Z65" i="15" s="1"/>
  <c r="Y14" i="15"/>
  <c r="X13" i="15"/>
  <c r="N37" i="15"/>
  <c r="T37" i="15" s="1"/>
  <c r="M36" i="15"/>
  <c r="N62" i="14"/>
  <c r="T62" i="14" s="1"/>
  <c r="M61" i="14"/>
  <c r="X13" i="14"/>
  <c r="Y14" i="14"/>
  <c r="Z14" i="14" s="1"/>
  <c r="X62" i="14"/>
  <c r="Y63" i="14"/>
  <c r="Z63" i="14" s="1"/>
  <c r="N13" i="14"/>
  <c r="T13" i="14" s="1"/>
  <c r="M12" i="14"/>
  <c r="N36" i="14"/>
  <c r="T36" i="14" s="1"/>
  <c r="M35" i="14"/>
  <c r="X35" i="14"/>
  <c r="Y36" i="14"/>
  <c r="Z37" i="14"/>
  <c r="X64" i="9"/>
  <c r="Y65" i="9"/>
  <c r="Z65" i="9" s="1"/>
  <c r="Z40" i="12"/>
  <c r="Z15" i="9"/>
  <c r="X63" i="13"/>
  <c r="Y64" i="13"/>
  <c r="Z65" i="13"/>
  <c r="N64" i="13"/>
  <c r="T64" i="13" s="1"/>
  <c r="M63" i="13"/>
  <c r="M38" i="12"/>
  <c r="N39" i="12"/>
  <c r="T39" i="12" s="1"/>
  <c r="X38" i="12"/>
  <c r="Y39" i="12"/>
  <c r="Z41" i="11"/>
  <c r="Z66" i="12"/>
  <c r="X14" i="12"/>
  <c r="Y15" i="12"/>
  <c r="Z16" i="12"/>
  <c r="N15" i="12"/>
  <c r="T15" i="12" s="1"/>
  <c r="M14" i="12"/>
  <c r="Y40" i="11"/>
  <c r="X39" i="11"/>
  <c r="N40" i="11"/>
  <c r="T40" i="11" s="1"/>
  <c r="M39" i="11"/>
  <c r="Z66" i="8"/>
  <c r="Z66" i="7"/>
  <c r="Z37" i="7"/>
  <c r="Z66" i="6"/>
  <c r="Y40" i="6"/>
  <c r="Z40" i="6" s="1"/>
  <c r="X39" i="6"/>
  <c r="N39" i="6"/>
  <c r="T39" i="6" s="1"/>
  <c r="M38" i="6"/>
  <c r="Z15" i="6"/>
  <c r="N13" i="13"/>
  <c r="T13" i="13" s="1"/>
  <c r="M12" i="13"/>
  <c r="Z14" i="13"/>
  <c r="Y13" i="13"/>
  <c r="X12" i="13"/>
  <c r="N37" i="13"/>
  <c r="T37" i="13" s="1"/>
  <c r="M36" i="13"/>
  <c r="Y38" i="13"/>
  <c r="Z38" i="13" s="1"/>
  <c r="X37" i="13"/>
  <c r="X64" i="12"/>
  <c r="Y65" i="12"/>
  <c r="N65" i="12"/>
  <c r="T65" i="12" s="1"/>
  <c r="M64" i="12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Z38" i="9"/>
  <c r="N14" i="9"/>
  <c r="T14" i="9" s="1"/>
  <c r="M13" i="9"/>
  <c r="N62" i="9"/>
  <c r="T62" i="9" s="1"/>
  <c r="M61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M64" i="7"/>
  <c r="N36" i="7"/>
  <c r="T36" i="7" s="1"/>
  <c r="M35" i="7"/>
  <c r="N14" i="6"/>
  <c r="T14" i="6" s="1"/>
  <c r="M13" i="6"/>
  <c r="N65" i="6"/>
  <c r="T65" i="6" s="1"/>
  <c r="M64" i="6"/>
  <c r="Y14" i="6"/>
  <c r="X13" i="6"/>
  <c r="X64" i="6"/>
  <c r="Y65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Z64" i="16" l="1"/>
  <c r="Z12" i="16"/>
  <c r="N36" i="16"/>
  <c r="T36" i="16" s="1"/>
  <c r="M35" i="16"/>
  <c r="X36" i="16"/>
  <c r="Y37" i="16"/>
  <c r="Z37" i="16" s="1"/>
  <c r="N11" i="16"/>
  <c r="T11" i="16" s="1"/>
  <c r="M10" i="16"/>
  <c r="N63" i="16"/>
  <c r="T63" i="16" s="1"/>
  <c r="Z63" i="16" s="1"/>
  <c r="M62" i="16"/>
  <c r="Y11" i="16"/>
  <c r="X10" i="16"/>
  <c r="X62" i="16"/>
  <c r="Y63" i="16"/>
  <c r="X12" i="15"/>
  <c r="Y13" i="15"/>
  <c r="N63" i="15"/>
  <c r="T63" i="15" s="1"/>
  <c r="M62" i="15"/>
  <c r="X63" i="15"/>
  <c r="Y64" i="15"/>
  <c r="Z64" i="15" s="1"/>
  <c r="N36" i="15"/>
  <c r="T36" i="15" s="1"/>
  <c r="M35" i="15"/>
  <c r="N13" i="15"/>
  <c r="T13" i="15" s="1"/>
  <c r="Z13" i="15" s="1"/>
  <c r="M12" i="15"/>
  <c r="X36" i="15"/>
  <c r="Y37" i="15"/>
  <c r="Z37" i="15" s="1"/>
  <c r="Z14" i="15"/>
  <c r="X34" i="14"/>
  <c r="Y35" i="14"/>
  <c r="N35" i="14"/>
  <c r="T35" i="14" s="1"/>
  <c r="M34" i="14"/>
  <c r="X12" i="14"/>
  <c r="Y13" i="14"/>
  <c r="Z13" i="14" s="1"/>
  <c r="Z36" i="14"/>
  <c r="N61" i="14"/>
  <c r="T61" i="14" s="1"/>
  <c r="M60" i="14"/>
  <c r="N12" i="14"/>
  <c r="T12" i="14" s="1"/>
  <c r="M11" i="14"/>
  <c r="X61" i="14"/>
  <c r="Y62" i="14"/>
  <c r="Z62" i="14" s="1"/>
  <c r="Y64" i="9"/>
  <c r="Z64" i="9" s="1"/>
  <c r="X63" i="9"/>
  <c r="Z64" i="13"/>
  <c r="Z15" i="12"/>
  <c r="Z39" i="12"/>
  <c r="Z65" i="7"/>
  <c r="N63" i="13"/>
  <c r="T63" i="13" s="1"/>
  <c r="M62" i="13"/>
  <c r="X62" i="13"/>
  <c r="Y63" i="13"/>
  <c r="Z13" i="5"/>
  <c r="X37" i="12"/>
  <c r="Y38" i="12"/>
  <c r="Z36" i="7"/>
  <c r="N38" i="12"/>
  <c r="T38" i="12" s="1"/>
  <c r="M37" i="12"/>
  <c r="Z40" i="11"/>
  <c r="Z14" i="10"/>
  <c r="N14" i="12"/>
  <c r="T14" i="12" s="1"/>
  <c r="M13" i="12"/>
  <c r="Y14" i="12"/>
  <c r="X13" i="12"/>
  <c r="Y39" i="11"/>
  <c r="X38" i="11"/>
  <c r="N39" i="11"/>
  <c r="T39" i="11" s="1"/>
  <c r="M38" i="11"/>
  <c r="Z65" i="11"/>
  <c r="Z63" i="10"/>
  <c r="Z14" i="9"/>
  <c r="M37" i="6"/>
  <c r="N38" i="6"/>
  <c r="T38" i="6" s="1"/>
  <c r="X38" i="6"/>
  <c r="Y39" i="6"/>
  <c r="Z39" i="6" s="1"/>
  <c r="N12" i="13"/>
  <c r="T12" i="13" s="1"/>
  <c r="M11" i="13"/>
  <c r="Y12" i="13"/>
  <c r="X11" i="13"/>
  <c r="Z13" i="13"/>
  <c r="Y37" i="13"/>
  <c r="Z37" i="13" s="1"/>
  <c r="X36" i="13"/>
  <c r="N36" i="13"/>
  <c r="T36" i="13" s="1"/>
  <c r="M35" i="13"/>
  <c r="N64" i="12"/>
  <c r="T64" i="12" s="1"/>
  <c r="M63" i="12"/>
  <c r="Z65" i="12"/>
  <c r="X63" i="12"/>
  <c r="Y64" i="12"/>
  <c r="N11" i="11"/>
  <c r="T11" i="11" s="1"/>
  <c r="M10" i="11"/>
  <c r="X63" i="11"/>
  <c r="Y64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N61" i="9"/>
  <c r="T61" i="9" s="1"/>
  <c r="M60" i="9"/>
  <c r="Z37" i="9"/>
  <c r="Y13" i="9"/>
  <c r="X12" i="9"/>
  <c r="Y36" i="9"/>
  <c r="X35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63" i="6"/>
  <c r="Y64" i="6"/>
  <c r="N64" i="6"/>
  <c r="T64" i="6" s="1"/>
  <c r="M63" i="6"/>
  <c r="N13" i="6"/>
  <c r="T13" i="6" s="1"/>
  <c r="M12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N35" i="16" l="1"/>
  <c r="T35" i="16" s="1"/>
  <c r="M34" i="16"/>
  <c r="X9" i="16"/>
  <c r="Y10" i="16"/>
  <c r="N62" i="16"/>
  <c r="T62" i="16" s="1"/>
  <c r="Z62" i="16" s="1"/>
  <c r="M61" i="16"/>
  <c r="N10" i="16"/>
  <c r="T10" i="16" s="1"/>
  <c r="Z10" i="16" s="1"/>
  <c r="M9" i="16"/>
  <c r="Z11" i="16"/>
  <c r="Y36" i="16"/>
  <c r="Z36" i="16" s="1"/>
  <c r="X35" i="16"/>
  <c r="X61" i="16"/>
  <c r="Y62" i="16"/>
  <c r="N12" i="15"/>
  <c r="T12" i="15" s="1"/>
  <c r="M11" i="15"/>
  <c r="N62" i="15"/>
  <c r="T62" i="15" s="1"/>
  <c r="M61" i="15"/>
  <c r="Y36" i="15"/>
  <c r="X35" i="15"/>
  <c r="Z36" i="15"/>
  <c r="X62" i="15"/>
  <c r="Y63" i="15"/>
  <c r="Z63" i="15" s="1"/>
  <c r="N35" i="15"/>
  <c r="T35" i="15" s="1"/>
  <c r="M34" i="15"/>
  <c r="X11" i="15"/>
  <c r="Y12" i="15"/>
  <c r="Z35" i="14"/>
  <c r="N11" i="14"/>
  <c r="T11" i="14" s="1"/>
  <c r="M10" i="14"/>
  <c r="N60" i="14"/>
  <c r="T60" i="14" s="1"/>
  <c r="M59" i="14"/>
  <c r="X11" i="14"/>
  <c r="Y12" i="14"/>
  <c r="Z12" i="14" s="1"/>
  <c r="X60" i="14"/>
  <c r="Y61" i="14"/>
  <c r="Z61" i="14" s="1"/>
  <c r="N34" i="14"/>
  <c r="T34" i="14" s="1"/>
  <c r="M33" i="14"/>
  <c r="X33" i="14"/>
  <c r="Y34" i="14"/>
  <c r="X62" i="9"/>
  <c r="Y63" i="9"/>
  <c r="Z63" i="9" s="1"/>
  <c r="Z38" i="12"/>
  <c r="X61" i="13"/>
  <c r="Y62" i="13"/>
  <c r="Z64" i="6"/>
  <c r="N62" i="13"/>
  <c r="T62" i="13" s="1"/>
  <c r="M61" i="13"/>
  <c r="Z63" i="13"/>
  <c r="N37" i="12"/>
  <c r="T37" i="12" s="1"/>
  <c r="M36" i="12"/>
  <c r="X36" i="12"/>
  <c r="Y37" i="12"/>
  <c r="Z13" i="6"/>
  <c r="Z13" i="10"/>
  <c r="Z64" i="12"/>
  <c r="Y13" i="12"/>
  <c r="X12" i="12"/>
  <c r="Z14" i="12"/>
  <c r="M12" i="12"/>
  <c r="N13" i="12"/>
  <c r="T13" i="12" s="1"/>
  <c r="Z64" i="11"/>
  <c r="X37" i="11"/>
  <c r="Y38" i="11"/>
  <c r="N38" i="11"/>
  <c r="T38" i="11" s="1"/>
  <c r="M37" i="11"/>
  <c r="Z39" i="11"/>
  <c r="Z64" i="8"/>
  <c r="Z35" i="7"/>
  <c r="X37" i="6"/>
  <c r="Y38" i="6"/>
  <c r="Z38" i="6" s="1"/>
  <c r="M36" i="6"/>
  <c r="N37" i="6"/>
  <c r="T37" i="6" s="1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62" i="12"/>
  <c r="Y63" i="12"/>
  <c r="N63" i="12"/>
  <c r="T63" i="12" s="1"/>
  <c r="M62" i="12"/>
  <c r="Y11" i="11"/>
  <c r="Z11" i="11" s="1"/>
  <c r="X10" i="11"/>
  <c r="X62" i="11"/>
  <c r="Y63" i="11"/>
  <c r="N10" i="11"/>
  <c r="T10" i="11" s="1"/>
  <c r="M9" i="11"/>
  <c r="N63" i="11"/>
  <c r="T63" i="11" s="1"/>
  <c r="M62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N60" i="9"/>
  <c r="T60" i="9" s="1"/>
  <c r="M59" i="9"/>
  <c r="Y35" i="9"/>
  <c r="X34" i="9"/>
  <c r="Z13" i="9"/>
  <c r="Y12" i="9"/>
  <c r="X11" i="9"/>
  <c r="N35" i="9"/>
  <c r="T35" i="9" s="1"/>
  <c r="M34" i="9"/>
  <c r="Z36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63" i="6"/>
  <c r="T63" i="6" s="1"/>
  <c r="M62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Y9" i="16" l="1"/>
  <c r="X8" i="16"/>
  <c r="Y35" i="16"/>
  <c r="Z35" i="16" s="1"/>
  <c r="X34" i="16"/>
  <c r="N34" i="16"/>
  <c r="T34" i="16" s="1"/>
  <c r="M33" i="16"/>
  <c r="N9" i="16"/>
  <c r="T9" i="16" s="1"/>
  <c r="Z9" i="16" s="1"/>
  <c r="M8" i="16"/>
  <c r="N61" i="16"/>
  <c r="T61" i="16" s="1"/>
  <c r="M60" i="16"/>
  <c r="X60" i="16"/>
  <c r="Y61" i="16"/>
  <c r="Y62" i="15"/>
  <c r="X61" i="15"/>
  <c r="N61" i="15"/>
  <c r="T61" i="15" s="1"/>
  <c r="M60" i="15"/>
  <c r="Z62" i="15"/>
  <c r="Y35" i="15"/>
  <c r="Z35" i="15" s="1"/>
  <c r="X34" i="15"/>
  <c r="N11" i="15"/>
  <c r="T11" i="15" s="1"/>
  <c r="M10" i="15"/>
  <c r="N34" i="15"/>
  <c r="T34" i="15" s="1"/>
  <c r="M33" i="15"/>
  <c r="Y11" i="15"/>
  <c r="X10" i="15"/>
  <c r="Z12" i="15"/>
  <c r="Z34" i="14"/>
  <c r="N33" i="14"/>
  <c r="T33" i="14" s="1"/>
  <c r="M32" i="14"/>
  <c r="X59" i="14"/>
  <c r="Y60" i="14"/>
  <c r="Z60" i="14" s="1"/>
  <c r="N59" i="14"/>
  <c r="T59" i="14" s="1"/>
  <c r="M58" i="14"/>
  <c r="N10" i="14"/>
  <c r="T10" i="14" s="1"/>
  <c r="M9" i="14"/>
  <c r="X32" i="14"/>
  <c r="Y33" i="14"/>
  <c r="X10" i="14"/>
  <c r="Y11" i="14"/>
  <c r="Z11" i="14" s="1"/>
  <c r="X61" i="9"/>
  <c r="Y62" i="9"/>
  <c r="Z62" i="9" s="1"/>
  <c r="Z62" i="13"/>
  <c r="Z37" i="12"/>
  <c r="N61" i="13"/>
  <c r="T61" i="13" s="1"/>
  <c r="M60" i="13"/>
  <c r="Y61" i="13"/>
  <c r="X60" i="13"/>
  <c r="X35" i="12"/>
  <c r="Y36" i="12"/>
  <c r="N36" i="12"/>
  <c r="T36" i="12" s="1"/>
  <c r="M35" i="12"/>
  <c r="Z11" i="13"/>
  <c r="Z12" i="6"/>
  <c r="Z63" i="12"/>
  <c r="M11" i="12"/>
  <c r="N12" i="12"/>
  <c r="T12" i="12" s="1"/>
  <c r="Y12" i="12"/>
  <c r="X11" i="12"/>
  <c r="Z13" i="12"/>
  <c r="N37" i="11"/>
  <c r="T37" i="11" s="1"/>
  <c r="M36" i="11"/>
  <c r="Z38" i="11"/>
  <c r="Y37" i="11"/>
  <c r="X36" i="11"/>
  <c r="Z63" i="8"/>
  <c r="Z34" i="7"/>
  <c r="Z63" i="7"/>
  <c r="N36" i="6"/>
  <c r="T36" i="6" s="1"/>
  <c r="M35" i="6"/>
  <c r="X36" i="6"/>
  <c r="Y37" i="6"/>
  <c r="Z37" i="6" s="1"/>
  <c r="Y10" i="13"/>
  <c r="X9" i="13"/>
  <c r="N34" i="13"/>
  <c r="T34" i="13" s="1"/>
  <c r="M33" i="13"/>
  <c r="Y35" i="13"/>
  <c r="Z35" i="13" s="1"/>
  <c r="X34" i="13"/>
  <c r="N10" i="13"/>
  <c r="T10" i="13" s="1"/>
  <c r="M9" i="13"/>
  <c r="N62" i="12"/>
  <c r="T62" i="12" s="1"/>
  <c r="M61" i="12"/>
  <c r="X61" i="12"/>
  <c r="Y62" i="12"/>
  <c r="N62" i="11"/>
  <c r="T62" i="11" s="1"/>
  <c r="M61" i="11"/>
  <c r="X61" i="11"/>
  <c r="Y62" i="11"/>
  <c r="Z63" i="11"/>
  <c r="Y10" i="11"/>
  <c r="Z10" i="11" s="1"/>
  <c r="X9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N59" i="9"/>
  <c r="T59" i="9" s="1"/>
  <c r="M58" i="9"/>
  <c r="Z35" i="9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Z11" i="15" l="1"/>
  <c r="Z61" i="16"/>
  <c r="N33" i="16"/>
  <c r="T33" i="16" s="1"/>
  <c r="M32" i="16"/>
  <c r="X33" i="16"/>
  <c r="Y34" i="16"/>
  <c r="Z34" i="16" s="1"/>
  <c r="X59" i="16"/>
  <c r="Y60" i="16"/>
  <c r="Y8" i="16"/>
  <c r="X7" i="16"/>
  <c r="N60" i="16"/>
  <c r="T60" i="16" s="1"/>
  <c r="Z60" i="16" s="1"/>
  <c r="M59" i="16"/>
  <c r="N8" i="16"/>
  <c r="T8" i="16" s="1"/>
  <c r="M7" i="16"/>
  <c r="N60" i="15"/>
  <c r="T60" i="15" s="1"/>
  <c r="M59" i="15"/>
  <c r="N33" i="15"/>
  <c r="T33" i="15" s="1"/>
  <c r="M32" i="15"/>
  <c r="N10" i="15"/>
  <c r="T10" i="15" s="1"/>
  <c r="M9" i="15"/>
  <c r="X9" i="15"/>
  <c r="Y10" i="15"/>
  <c r="X60" i="15"/>
  <c r="Y61" i="15"/>
  <c r="Z61" i="15" s="1"/>
  <c r="X33" i="15"/>
  <c r="Y34" i="15"/>
  <c r="Z34" i="15" s="1"/>
  <c r="X58" i="14"/>
  <c r="Y59" i="14"/>
  <c r="Z59" i="14" s="1"/>
  <c r="X9" i="14"/>
  <c r="Y10" i="14"/>
  <c r="Z10" i="14" s="1"/>
  <c r="X31" i="14"/>
  <c r="Y32" i="14"/>
  <c r="N58" i="14"/>
  <c r="T58" i="14" s="1"/>
  <c r="M57" i="14"/>
  <c r="N32" i="14"/>
  <c r="T32" i="14" s="1"/>
  <c r="M31" i="14"/>
  <c r="N9" i="14"/>
  <c r="T9" i="14" s="1"/>
  <c r="M8" i="14"/>
  <c r="Z33" i="14"/>
  <c r="Y61" i="9"/>
  <c r="Z61" i="9" s="1"/>
  <c r="X60" i="9"/>
  <c r="X59" i="13"/>
  <c r="Y60" i="13"/>
  <c r="M59" i="13"/>
  <c r="N60" i="13"/>
  <c r="T60" i="13" s="1"/>
  <c r="Z37" i="11"/>
  <c r="Z61" i="13"/>
  <c r="N35" i="12"/>
  <c r="T35" i="12" s="1"/>
  <c r="M34" i="12"/>
  <c r="Z33" i="7"/>
  <c r="Z36" i="12"/>
  <c r="Z12" i="12"/>
  <c r="X34" i="12"/>
  <c r="Y35" i="12"/>
  <c r="Z10" i="13"/>
  <c r="Y11" i="12"/>
  <c r="X10" i="12"/>
  <c r="N11" i="12"/>
  <c r="T11" i="12" s="1"/>
  <c r="M10" i="12"/>
  <c r="M35" i="11"/>
  <c r="N36" i="11"/>
  <c r="T36" i="11" s="1"/>
  <c r="Y36" i="11"/>
  <c r="X35" i="11"/>
  <c r="Z60" i="10"/>
  <c r="Z62" i="7"/>
  <c r="X35" i="6"/>
  <c r="Y36" i="6"/>
  <c r="Z36" i="6" s="1"/>
  <c r="N35" i="6"/>
  <c r="T35" i="6" s="1"/>
  <c r="M34" i="6"/>
  <c r="Z11" i="6"/>
  <c r="N9" i="13"/>
  <c r="T9" i="13" s="1"/>
  <c r="M8" i="13"/>
  <c r="X8" i="13"/>
  <c r="Y9" i="13"/>
  <c r="Y34" i="13"/>
  <c r="Z34" i="13" s="1"/>
  <c r="X33" i="13"/>
  <c r="N33" i="13"/>
  <c r="T33" i="13" s="1"/>
  <c r="M32" i="13"/>
  <c r="X60" i="12"/>
  <c r="Y61" i="12"/>
  <c r="N61" i="12"/>
  <c r="T61" i="12" s="1"/>
  <c r="M60" i="12"/>
  <c r="Z62" i="12"/>
  <c r="X60" i="11"/>
  <c r="Y61" i="11"/>
  <c r="Y9" i="11"/>
  <c r="Z9" i="11" s="1"/>
  <c r="X8" i="11"/>
  <c r="N61" i="11"/>
  <c r="T61" i="11" s="1"/>
  <c r="M60" i="11"/>
  <c r="N8" i="11"/>
  <c r="T8" i="11" s="1"/>
  <c r="M7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Z34" i="9"/>
  <c r="Y10" i="9"/>
  <c r="X9" i="9"/>
  <c r="N10" i="9"/>
  <c r="T10" i="9" s="1"/>
  <c r="M9" i="9"/>
  <c r="N58" i="9"/>
  <c r="T58" i="9" s="1"/>
  <c r="M57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N61" i="6"/>
  <c r="T61" i="6" s="1"/>
  <c r="M60" i="6"/>
  <c r="N10" i="6"/>
  <c r="T10" i="6" s="1"/>
  <c r="M9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N59" i="16" l="1"/>
  <c r="T59" i="16" s="1"/>
  <c r="M58" i="16"/>
  <c r="X6" i="16"/>
  <c r="Y7" i="16"/>
  <c r="Y33" i="16"/>
  <c r="X32" i="16"/>
  <c r="N32" i="16"/>
  <c r="T32" i="16" s="1"/>
  <c r="M31" i="16"/>
  <c r="N7" i="16"/>
  <c r="T7" i="16" s="1"/>
  <c r="Z7" i="16" s="1"/>
  <c r="M6" i="16"/>
  <c r="Z33" i="16"/>
  <c r="X58" i="16"/>
  <c r="Y59" i="16"/>
  <c r="Z8" i="16"/>
  <c r="X8" i="15"/>
  <c r="Y9" i="15"/>
  <c r="N9" i="15"/>
  <c r="T9" i="15" s="1"/>
  <c r="Z9" i="15" s="1"/>
  <c r="M8" i="15"/>
  <c r="Z10" i="15"/>
  <c r="N32" i="15"/>
  <c r="T32" i="15" s="1"/>
  <c r="M31" i="15"/>
  <c r="Y60" i="15"/>
  <c r="Z60" i="15" s="1"/>
  <c r="X59" i="15"/>
  <c r="Z33" i="15"/>
  <c r="N59" i="15"/>
  <c r="T59" i="15" s="1"/>
  <c r="M58" i="15"/>
  <c r="X32" i="15"/>
  <c r="Y33" i="15"/>
  <c r="Z32" i="14"/>
  <c r="N31" i="14"/>
  <c r="T31" i="14" s="1"/>
  <c r="M30" i="14"/>
  <c r="X8" i="14"/>
  <c r="Y9" i="14"/>
  <c r="Z9" i="14" s="1"/>
  <c r="X30" i="14"/>
  <c r="Y31" i="14"/>
  <c r="N8" i="14"/>
  <c r="T8" i="14" s="1"/>
  <c r="M7" i="14"/>
  <c r="N57" i="14"/>
  <c r="T57" i="14" s="1"/>
  <c r="M56" i="14"/>
  <c r="X57" i="14"/>
  <c r="Y58" i="14"/>
  <c r="Z58" i="14" s="1"/>
  <c r="X59" i="9"/>
  <c r="Y60" i="9"/>
  <c r="Z60" i="9" s="1"/>
  <c r="Z60" i="13"/>
  <c r="N59" i="13"/>
  <c r="T59" i="13" s="1"/>
  <c r="M58" i="13"/>
  <c r="Z36" i="11"/>
  <c r="X58" i="13"/>
  <c r="Y59" i="13"/>
  <c r="Z32" i="7"/>
  <c r="X33" i="12"/>
  <c r="Y34" i="12"/>
  <c r="M33" i="12"/>
  <c r="N34" i="12"/>
  <c r="T34" i="12" s="1"/>
  <c r="Z35" i="12"/>
  <c r="Z11" i="12"/>
  <c r="Z61" i="11"/>
  <c r="Z10" i="9"/>
  <c r="Z10" i="6"/>
  <c r="Z61" i="12"/>
  <c r="N10" i="12"/>
  <c r="T10" i="12" s="1"/>
  <c r="M9" i="12"/>
  <c r="Y10" i="12"/>
  <c r="X9" i="12"/>
  <c r="Y35" i="11"/>
  <c r="X34" i="11"/>
  <c r="M34" i="11"/>
  <c r="N35" i="11"/>
  <c r="T35" i="11" s="1"/>
  <c r="Z10" i="7"/>
  <c r="Z61" i="7"/>
  <c r="N34" i="6"/>
  <c r="T34" i="6" s="1"/>
  <c r="M33" i="6"/>
  <c r="X34" i="6"/>
  <c r="Y35" i="6"/>
  <c r="Z35" i="6" s="1"/>
  <c r="Z9" i="5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X59" i="12"/>
  <c r="Y60" i="12"/>
  <c r="N7" i="11"/>
  <c r="T7" i="11" s="1"/>
  <c r="M6" i="11"/>
  <c r="Y8" i="11"/>
  <c r="Z8" i="11" s="1"/>
  <c r="X7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Y32" i="9"/>
  <c r="X31" i="9"/>
  <c r="N9" i="9"/>
  <c r="T9" i="9" s="1"/>
  <c r="M8" i="9"/>
  <c r="N32" i="9"/>
  <c r="T32" i="9" s="1"/>
  <c r="M31" i="9"/>
  <c r="N57" i="9"/>
  <c r="T57" i="9" s="1"/>
  <c r="M56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60" i="6"/>
  <c r="T60" i="6" s="1"/>
  <c r="M59" i="6"/>
  <c r="Y9" i="6"/>
  <c r="X8" i="6"/>
  <c r="Z61" i="6"/>
  <c r="X59" i="6"/>
  <c r="Y60" i="6"/>
  <c r="Y8" i="5"/>
  <c r="X7" i="5"/>
  <c r="N32" i="5"/>
  <c r="T32" i="5" s="1"/>
  <c r="M31" i="5"/>
  <c r="N8" i="5"/>
  <c r="T8" i="5" s="1"/>
  <c r="M7" i="5"/>
  <c r="Y33" i="5"/>
  <c r="Z33" i="5" s="1"/>
  <c r="X32" i="5"/>
  <c r="N59" i="5"/>
  <c r="T59" i="5" s="1"/>
  <c r="M58" i="5"/>
  <c r="X59" i="5"/>
  <c r="Y60" i="5"/>
  <c r="Z60" i="5" s="1"/>
  <c r="N6" i="16" l="1"/>
  <c r="T6" i="16" s="1"/>
  <c r="M5" i="16"/>
  <c r="Y32" i="16"/>
  <c r="Z32" i="16" s="1"/>
  <c r="X31" i="16"/>
  <c r="Y6" i="16"/>
  <c r="X5" i="16"/>
  <c r="X57" i="16"/>
  <c r="Y58" i="16"/>
  <c r="N58" i="16"/>
  <c r="T58" i="16" s="1"/>
  <c r="M57" i="16"/>
  <c r="N31" i="16"/>
  <c r="T31" i="16" s="1"/>
  <c r="M30" i="16"/>
  <c r="Z59" i="16"/>
  <c r="N31" i="15"/>
  <c r="T31" i="15" s="1"/>
  <c r="M30" i="15"/>
  <c r="N8" i="15"/>
  <c r="T8" i="15" s="1"/>
  <c r="Z8" i="15" s="1"/>
  <c r="M7" i="15"/>
  <c r="N58" i="15"/>
  <c r="T58" i="15" s="1"/>
  <c r="M57" i="15"/>
  <c r="X58" i="15"/>
  <c r="Y59" i="15"/>
  <c r="Z59" i="15" s="1"/>
  <c r="Y32" i="15"/>
  <c r="Z32" i="15" s="1"/>
  <c r="X31" i="15"/>
  <c r="Y8" i="15"/>
  <c r="X7" i="15"/>
  <c r="N30" i="14"/>
  <c r="T30" i="14" s="1"/>
  <c r="M29" i="14"/>
  <c r="N29" i="14" s="1"/>
  <c r="Z31" i="14"/>
  <c r="X29" i="14"/>
  <c r="Y29" i="14" s="1"/>
  <c r="F79" i="14" s="1"/>
  <c r="Y30" i="14"/>
  <c r="N7" i="14"/>
  <c r="T7" i="14" s="1"/>
  <c r="M6" i="14"/>
  <c r="N56" i="14"/>
  <c r="T56" i="14" s="1"/>
  <c r="M55" i="14"/>
  <c r="X56" i="14"/>
  <c r="Y57" i="14"/>
  <c r="Z57" i="14" s="1"/>
  <c r="X7" i="14"/>
  <c r="Y8" i="14"/>
  <c r="Z8" i="14" s="1"/>
  <c r="X58" i="9"/>
  <c r="Y59" i="9"/>
  <c r="Z59" i="9" s="1"/>
  <c r="Z34" i="12"/>
  <c r="Z8" i="5"/>
  <c r="X57" i="13"/>
  <c r="Y58" i="13"/>
  <c r="N58" i="13"/>
  <c r="T58" i="13" s="1"/>
  <c r="M57" i="13"/>
  <c r="Z59" i="13"/>
  <c r="N33" i="12"/>
  <c r="T33" i="12" s="1"/>
  <c r="M32" i="12"/>
  <c r="Z9" i="9"/>
  <c r="X32" i="12"/>
  <c r="Y33" i="12"/>
  <c r="Z8" i="13"/>
  <c r="Z35" i="11"/>
  <c r="Z32" i="9"/>
  <c r="Z9" i="7"/>
  <c r="Y9" i="12"/>
  <c r="X8" i="12"/>
  <c r="N9" i="12"/>
  <c r="T9" i="12" s="1"/>
  <c r="M8" i="12"/>
  <c r="Z10" i="12"/>
  <c r="M33" i="11"/>
  <c r="N34" i="11"/>
  <c r="T34" i="11" s="1"/>
  <c r="X33" i="11"/>
  <c r="Y34" i="11"/>
  <c r="Z60" i="11"/>
  <c r="Z9" i="10"/>
  <c r="Z60" i="8"/>
  <c r="M32" i="6"/>
  <c r="N33" i="6"/>
  <c r="T33" i="6" s="1"/>
  <c r="Y34" i="6"/>
  <c r="Z34" i="6" s="1"/>
  <c r="X33" i="6"/>
  <c r="Z9" i="6"/>
  <c r="N31" i="13"/>
  <c r="T31" i="13" s="1"/>
  <c r="M30" i="13"/>
  <c r="X6" i="13"/>
  <c r="Y7" i="13"/>
  <c r="N7" i="13"/>
  <c r="T7" i="13" s="1"/>
  <c r="M6" i="13"/>
  <c r="Y32" i="13"/>
  <c r="Z32" i="13" s="1"/>
  <c r="X31" i="13"/>
  <c r="N59" i="12"/>
  <c r="T59" i="12" s="1"/>
  <c r="M58" i="12"/>
  <c r="X58" i="12"/>
  <c r="Y59" i="12"/>
  <c r="Z60" i="12"/>
  <c r="N59" i="11"/>
  <c r="T59" i="11" s="1"/>
  <c r="M58" i="11"/>
  <c r="Y7" i="11"/>
  <c r="Z7" i="11" s="1"/>
  <c r="X6" i="11"/>
  <c r="N6" i="11"/>
  <c r="T6" i="11" s="1"/>
  <c r="M5" i="11"/>
  <c r="X58" i="11"/>
  <c r="Y59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N31" i="9"/>
  <c r="T31" i="9" s="1"/>
  <c r="M30" i="9"/>
  <c r="Y31" i="9"/>
  <c r="X30" i="9"/>
  <c r="Y8" i="9"/>
  <c r="X7" i="9"/>
  <c r="N56" i="9"/>
  <c r="T56" i="9" s="1"/>
  <c r="M55" i="9"/>
  <c r="N8" i="9"/>
  <c r="T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X58" i="6"/>
  <c r="Y59" i="6"/>
  <c r="N59" i="6"/>
  <c r="T59" i="6" s="1"/>
  <c r="M58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Z58" i="16" l="1"/>
  <c r="N57" i="16"/>
  <c r="T57" i="16" s="1"/>
  <c r="M56" i="16"/>
  <c r="X56" i="16"/>
  <c r="Y57" i="16"/>
  <c r="Y5" i="16"/>
  <c r="X4" i="16"/>
  <c r="Y4" i="16" s="1"/>
  <c r="F78" i="16" s="1"/>
  <c r="X30" i="16"/>
  <c r="Y31" i="16"/>
  <c r="Z31" i="16" s="1"/>
  <c r="N5" i="16"/>
  <c r="T5" i="16" s="1"/>
  <c r="Z5" i="16" s="1"/>
  <c r="M4" i="16"/>
  <c r="N4" i="16" s="1"/>
  <c r="N30" i="16"/>
  <c r="T30" i="16" s="1"/>
  <c r="M29" i="16"/>
  <c r="N29" i="16" s="1"/>
  <c r="Z6" i="16"/>
  <c r="N57" i="15"/>
  <c r="T57" i="15" s="1"/>
  <c r="M56" i="15"/>
  <c r="X30" i="15"/>
  <c r="Y31" i="15"/>
  <c r="Z31" i="15" s="1"/>
  <c r="N7" i="15"/>
  <c r="T7" i="15" s="1"/>
  <c r="M6" i="15"/>
  <c r="X6" i="15"/>
  <c r="Y7" i="15"/>
  <c r="N30" i="15"/>
  <c r="T30" i="15" s="1"/>
  <c r="M29" i="15"/>
  <c r="N29" i="15" s="1"/>
  <c r="Y58" i="15"/>
  <c r="Z58" i="15" s="1"/>
  <c r="X57" i="15"/>
  <c r="X55" i="14"/>
  <c r="Y56" i="14"/>
  <c r="Z56" i="14" s="1"/>
  <c r="N6" i="14"/>
  <c r="T6" i="14" s="1"/>
  <c r="M5" i="14"/>
  <c r="X6" i="14"/>
  <c r="Y7" i="14"/>
  <c r="Z7" i="14" s="1"/>
  <c r="E79" i="14"/>
  <c r="G79" i="14" s="1"/>
  <c r="T29" i="14"/>
  <c r="Z29" i="14" s="1"/>
  <c r="N55" i="14"/>
  <c r="T55" i="14" s="1"/>
  <c r="M54" i="14"/>
  <c r="N54" i="14" s="1"/>
  <c r="Z30" i="14"/>
  <c r="Y58" i="9"/>
  <c r="Z58" i="9" s="1"/>
  <c r="X57" i="9"/>
  <c r="Z7" i="5"/>
  <c r="Z58" i="13"/>
  <c r="X56" i="13"/>
  <c r="Y57" i="13"/>
  <c r="M56" i="13"/>
  <c r="N57" i="13"/>
  <c r="T57" i="13" s="1"/>
  <c r="X31" i="12"/>
  <c r="Y32" i="12"/>
  <c r="Z8" i="6"/>
  <c r="Z34" i="11"/>
  <c r="M31" i="12"/>
  <c r="N32" i="12"/>
  <c r="T32" i="12" s="1"/>
  <c r="Z33" i="12"/>
  <c r="Z7" i="13"/>
  <c r="Z59" i="11"/>
  <c r="Z59" i="12"/>
  <c r="M7" i="12"/>
  <c r="N8" i="12"/>
  <c r="T8" i="12" s="1"/>
  <c r="Y8" i="12"/>
  <c r="X7" i="12"/>
  <c r="Z9" i="12"/>
  <c r="Y33" i="11"/>
  <c r="X32" i="11"/>
  <c r="N33" i="11"/>
  <c r="T33" i="11" s="1"/>
  <c r="M32" i="11"/>
  <c r="Z8" i="9"/>
  <c r="Z30" i="7"/>
  <c r="Y33" i="6"/>
  <c r="Z33" i="6" s="1"/>
  <c r="X32" i="6"/>
  <c r="M31" i="6"/>
  <c r="N32" i="6"/>
  <c r="T32" i="6" s="1"/>
  <c r="Y31" i="13"/>
  <c r="Z31" i="13" s="1"/>
  <c r="X30" i="13"/>
  <c r="X5" i="13"/>
  <c r="Y6" i="13"/>
  <c r="N30" i="13"/>
  <c r="T30" i="13" s="1"/>
  <c r="M29" i="13"/>
  <c r="N29" i="13" s="1"/>
  <c r="N6" i="13"/>
  <c r="T6" i="13" s="1"/>
  <c r="M5" i="13"/>
  <c r="X57" i="12"/>
  <c r="Y58" i="12"/>
  <c r="N58" i="12"/>
  <c r="T58" i="12" s="1"/>
  <c r="M57" i="12"/>
  <c r="N5" i="11"/>
  <c r="T5" i="11" s="1"/>
  <c r="M4" i="11"/>
  <c r="N4" i="11" s="1"/>
  <c r="X57" i="11"/>
  <c r="Y58" i="11"/>
  <c r="Y6" i="11"/>
  <c r="Z6" i="11" s="1"/>
  <c r="X5" i="11"/>
  <c r="N58" i="11"/>
  <c r="T58" i="11" s="1"/>
  <c r="M57" i="1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N55" i="9"/>
  <c r="T55" i="9" s="1"/>
  <c r="M54" i="9"/>
  <c r="N54" i="9" s="1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Y7" i="6"/>
  <c r="X6" i="6"/>
  <c r="N58" i="6"/>
  <c r="T58" i="6" s="1"/>
  <c r="M57" i="6"/>
  <c r="X57" i="6"/>
  <c r="Y58" i="6"/>
  <c r="Z59" i="6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T4" i="16" l="1"/>
  <c r="Z4" i="16" s="1"/>
  <c r="E78" i="16"/>
  <c r="G78" i="16" s="1"/>
  <c r="X55" i="16"/>
  <c r="Y56" i="16"/>
  <c r="N56" i="16"/>
  <c r="T56" i="16" s="1"/>
  <c r="Z56" i="16" s="1"/>
  <c r="M55" i="16"/>
  <c r="Y30" i="16"/>
  <c r="Z30" i="16" s="1"/>
  <c r="X29" i="16"/>
  <c r="Y29" i="16" s="1"/>
  <c r="F79" i="16" s="1"/>
  <c r="E79" i="16"/>
  <c r="T29" i="16"/>
  <c r="Z57" i="16"/>
  <c r="N6" i="15"/>
  <c r="T6" i="15" s="1"/>
  <c r="M5" i="15"/>
  <c r="Z7" i="15"/>
  <c r="Y6" i="15"/>
  <c r="X5" i="15"/>
  <c r="Y30" i="15"/>
  <c r="Z30" i="15" s="1"/>
  <c r="X29" i="15"/>
  <c r="Y29" i="15" s="1"/>
  <c r="F79" i="15" s="1"/>
  <c r="N56" i="15"/>
  <c r="T56" i="15" s="1"/>
  <c r="M55" i="15"/>
  <c r="E79" i="15"/>
  <c r="G79" i="15" s="1"/>
  <c r="T29" i="15"/>
  <c r="Z29" i="15" s="1"/>
  <c r="X56" i="15"/>
  <c r="Y57" i="15"/>
  <c r="Z57" i="15" s="1"/>
  <c r="E80" i="14"/>
  <c r="T54" i="14"/>
  <c r="X5" i="14"/>
  <c r="Y6" i="14"/>
  <c r="Z6" i="14" s="1"/>
  <c r="X54" i="14"/>
  <c r="Y54" i="14" s="1"/>
  <c r="F80" i="14" s="1"/>
  <c r="Y55" i="14"/>
  <c r="Z55" i="14" s="1"/>
  <c r="N5" i="14"/>
  <c r="T5" i="14" s="1"/>
  <c r="M4" i="14"/>
  <c r="N4" i="14" s="1"/>
  <c r="X56" i="9"/>
  <c r="Y57" i="9"/>
  <c r="Z57" i="9" s="1"/>
  <c r="Z32" i="12"/>
  <c r="Z57" i="13"/>
  <c r="M55" i="13"/>
  <c r="N56" i="13"/>
  <c r="T56" i="13" s="1"/>
  <c r="X55" i="13"/>
  <c r="Y56" i="13"/>
  <c r="Z58" i="8"/>
  <c r="Z30" i="9"/>
  <c r="Z7" i="9"/>
  <c r="N31" i="12"/>
  <c r="T31" i="12" s="1"/>
  <c r="M30" i="12"/>
  <c r="X30" i="12"/>
  <c r="Y31" i="12"/>
  <c r="Z8" i="12"/>
  <c r="Z58" i="12"/>
  <c r="Y7" i="12"/>
  <c r="X6" i="12"/>
  <c r="M6" i="12"/>
  <c r="N7" i="12"/>
  <c r="T7" i="12" s="1"/>
  <c r="N32" i="11"/>
  <c r="T32" i="11" s="1"/>
  <c r="M31" i="11"/>
  <c r="Y32" i="11"/>
  <c r="X31" i="11"/>
  <c r="Z33" i="11"/>
  <c r="Z56" i="10"/>
  <c r="N31" i="6"/>
  <c r="T31" i="6" s="1"/>
  <c r="M30" i="6"/>
  <c r="X31" i="6"/>
  <c r="Y32" i="6"/>
  <c r="Z32" i="6" s="1"/>
  <c r="Z6" i="5"/>
  <c r="Z6" i="13"/>
  <c r="X4" i="13"/>
  <c r="Y4" i="13" s="1"/>
  <c r="F78" i="13" s="1"/>
  <c r="Y5" i="13"/>
  <c r="E79" i="13"/>
  <c r="T29" i="13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X56" i="12"/>
  <c r="Y57" i="12"/>
  <c r="N57" i="11"/>
  <c r="T57" i="11" s="1"/>
  <c r="M56" i="11"/>
  <c r="Z58" i="11"/>
  <c r="X56" i="11"/>
  <c r="Y57" i="11"/>
  <c r="E78" i="11"/>
  <c r="T4" i="11"/>
  <c r="Y5" i="11"/>
  <c r="Z5" i="11" s="1"/>
  <c r="X4" i="11"/>
  <c r="Y4" i="11" s="1"/>
  <c r="F78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E79" i="9"/>
  <c r="G79" i="9" s="1"/>
  <c r="T29" i="9"/>
  <c r="Z29" i="9" s="1"/>
  <c r="N6" i="9"/>
  <c r="T6" i="9" s="1"/>
  <c r="M5" i="9"/>
  <c r="E80" i="9"/>
  <c r="T54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Z29" i="16" l="1"/>
  <c r="G79" i="16"/>
  <c r="N55" i="16"/>
  <c r="T55" i="16" s="1"/>
  <c r="M54" i="16"/>
  <c r="N54" i="16" s="1"/>
  <c r="X54" i="16"/>
  <c r="Y54" i="16" s="1"/>
  <c r="F80" i="16" s="1"/>
  <c r="Y55" i="16"/>
  <c r="Y5" i="15"/>
  <c r="X4" i="15"/>
  <c r="Y4" i="15" s="1"/>
  <c r="F78" i="15" s="1"/>
  <c r="N55" i="15"/>
  <c r="T55" i="15" s="1"/>
  <c r="M54" i="15"/>
  <c r="N54" i="15" s="1"/>
  <c r="N5" i="15"/>
  <c r="T5" i="15" s="1"/>
  <c r="Z5" i="15" s="1"/>
  <c r="M4" i="15"/>
  <c r="N4" i="15" s="1"/>
  <c r="Y56" i="15"/>
  <c r="Z56" i="15" s="1"/>
  <c r="X55" i="15"/>
  <c r="Z6" i="15"/>
  <c r="E78" i="14"/>
  <c r="T4" i="14"/>
  <c r="Z54" i="14"/>
  <c r="X4" i="14"/>
  <c r="Y4" i="14" s="1"/>
  <c r="F78" i="14" s="1"/>
  <c r="Y5" i="14"/>
  <c r="Z5" i="14" s="1"/>
  <c r="G80" i="14"/>
  <c r="Y56" i="9"/>
  <c r="Z56" i="9" s="1"/>
  <c r="X55" i="9"/>
  <c r="Z32" i="11"/>
  <c r="Z6" i="10"/>
  <c r="Z31" i="12"/>
  <c r="X54" i="13"/>
  <c r="Y54" i="13" s="1"/>
  <c r="F80" i="13" s="1"/>
  <c r="Y55" i="13"/>
  <c r="Z56" i="13"/>
  <c r="N55" i="13"/>
  <c r="T55" i="13" s="1"/>
  <c r="M54" i="13"/>
  <c r="N54" i="13" s="1"/>
  <c r="X29" i="12"/>
  <c r="Y29" i="12" s="1"/>
  <c r="F79" i="12" s="1"/>
  <c r="Y30" i="12"/>
  <c r="N30" i="12"/>
  <c r="T30" i="12" s="1"/>
  <c r="M29" i="12"/>
  <c r="N29" i="12" s="1"/>
  <c r="Z7" i="12"/>
  <c r="Z6" i="7"/>
  <c r="Z57" i="6"/>
  <c r="Z57" i="12"/>
  <c r="N6" i="12"/>
  <c r="T6" i="12" s="1"/>
  <c r="M5" i="12"/>
  <c r="X5" i="12"/>
  <c r="Y6" i="12"/>
  <c r="Y31" i="11"/>
  <c r="X30" i="11"/>
  <c r="N31" i="11"/>
  <c r="T31" i="11" s="1"/>
  <c r="M30" i="11"/>
  <c r="Z55" i="10"/>
  <c r="Z57" i="7"/>
  <c r="X30" i="6"/>
  <c r="Y31" i="6"/>
  <c r="Z31" i="6" s="1"/>
  <c r="N30" i="6"/>
  <c r="T30" i="6" s="1"/>
  <c r="M29" i="6"/>
  <c r="N29" i="6" s="1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X55" i="11"/>
  <c r="Y56" i="11"/>
  <c r="Z4" i="11"/>
  <c r="G78" i="11"/>
  <c r="N56" i="11"/>
  <c r="T56" i="11" s="1"/>
  <c r="M55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Z29" i="10" s="1"/>
  <c r="Y5" i="10"/>
  <c r="X4" i="10"/>
  <c r="Y4" i="10" s="1"/>
  <c r="F78" i="10" s="1"/>
  <c r="Z6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E80" i="16" l="1"/>
  <c r="G80" i="16" s="1"/>
  <c r="T54" i="16"/>
  <c r="Z54" i="16" s="1"/>
  <c r="Z55" i="16"/>
  <c r="X54" i="15"/>
  <c r="Y54" i="15" s="1"/>
  <c r="F80" i="15" s="1"/>
  <c r="Y55" i="15"/>
  <c r="E78" i="15"/>
  <c r="G78" i="15" s="1"/>
  <c r="T4" i="15"/>
  <c r="Z4" i="15" s="1"/>
  <c r="E80" i="15"/>
  <c r="G80" i="15" s="1"/>
  <c r="T54" i="15"/>
  <c r="Z54" i="15" s="1"/>
  <c r="Z55" i="15"/>
  <c r="Z4" i="14"/>
  <c r="G78" i="14"/>
  <c r="X54" i="9"/>
  <c r="Y54" i="9" s="1"/>
  <c r="Y55" i="9"/>
  <c r="Z55" i="9" s="1"/>
  <c r="Z30" i="12"/>
  <c r="E80" i="13"/>
  <c r="G80" i="13" s="1"/>
  <c r="T54" i="13"/>
  <c r="Z54" i="13" s="1"/>
  <c r="Z55" i="13"/>
  <c r="E79" i="12"/>
  <c r="G79" i="12" s="1"/>
  <c r="T29" i="12"/>
  <c r="Z29" i="12" s="1"/>
  <c r="Z5" i="7"/>
  <c r="Z5" i="9"/>
  <c r="Z56" i="12"/>
  <c r="X4" i="12"/>
  <c r="Y4" i="12" s="1"/>
  <c r="F78" i="12" s="1"/>
  <c r="Y5" i="12"/>
  <c r="N5" i="12"/>
  <c r="T5" i="12" s="1"/>
  <c r="M4" i="12"/>
  <c r="N4" i="12" s="1"/>
  <c r="Z6" i="12"/>
  <c r="Y30" i="11"/>
  <c r="X29" i="11"/>
  <c r="Y29" i="11" s="1"/>
  <c r="F79" i="11" s="1"/>
  <c r="N30" i="11"/>
  <c r="T30" i="11" s="1"/>
  <c r="M29" i="11"/>
  <c r="N29" i="11" s="1"/>
  <c r="Z31" i="11"/>
  <c r="Z56" i="8"/>
  <c r="E79" i="6"/>
  <c r="T29" i="6"/>
  <c r="X29" i="6"/>
  <c r="Y29" i="6" s="1"/>
  <c r="F79" i="6" s="1"/>
  <c r="Y30" i="6"/>
  <c r="Z30" i="6" s="1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F80" i="9" l="1"/>
  <c r="G80" i="9" s="1"/>
  <c r="Z54" i="9"/>
  <c r="Z30" i="11"/>
  <c r="Z5" i="12"/>
  <c r="Z29" i="6"/>
  <c r="G79" i="6"/>
  <c r="E78" i="12"/>
  <c r="G78" i="12" s="1"/>
  <c r="T4" i="12"/>
  <c r="Z4" i="12" s="1"/>
  <c r="T29" i="11"/>
  <c r="Z29" i="11" s="1"/>
  <c r="E79" i="11"/>
  <c r="G79" i="11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K54" i="1" l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<sst xmlns="http://schemas.openxmlformats.org/spreadsheetml/2006/main" count="2990" uniqueCount="93">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</sst>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31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0"/>
      <color rgb="FFFF0000"/>
      <name val="Arial"/>
      <family val="2"/>
      <charset val="22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82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0" fillId="0" borderId="2" xfId="0" applyBorder="1"/>
    <xf numFmtId="0" fontId="23" fillId="0" borderId="2" xfId="0" applyFont="1" applyBorder="1"/>
    <xf numFmtId="0" fontId="0" fillId="0" borderId="3" xfId="0" applyBorder="1"/>
    <xf numFmtId="0" fontId="23" fillId="0" borderId="3" xfId="0" applyFont="1" applyBorder="1"/>
    <xf numFmtId="3" fontId="27" fillId="0" borderId="0" xfId="0" applyNumberFormat="1" applyFont="1" applyAlignment="1">
      <alignment wrapText="1"/>
    </xf>
    <xf numFmtId="3" fontId="28" fillId="0" borderId="0" xfId="0" applyNumberFormat="1" applyFont="1" applyAlignment="1">
      <alignment wrapText="1"/>
    </xf>
    <xf numFmtId="166" fontId="29" fillId="0" borderId="0" xfId="2" applyNumberFormat="1" applyFont="1"/>
    <xf numFmtId="166" fontId="30" fillId="0" borderId="0" xfId="2" applyNumberFormat="1" applyFont="1"/>
    <xf numFmtId="3" fontId="27" fillId="0" borderId="3" xfId="0" applyNumberFormat="1" applyFont="1" applyBorder="1"/>
    <xf numFmtId="3" fontId="28" fillId="0" borderId="3" xfId="0" applyNumberFormat="1" applyFont="1" applyBorder="1"/>
    <xf numFmtId="0" fontId="6" fillId="8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8" fillId="6" borderId="4" xfId="0" applyFont="1" applyFill="1" applyBorder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3" zoomScale="80" zoomScaleNormal="80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6" t="s">
        <v>87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4" t="s">
        <v>14</v>
      </c>
      <c r="S2" s="74"/>
      <c r="T2" s="74"/>
      <c r="U2" s="75" t="s">
        <v>15</v>
      </c>
      <c r="V2" s="75" t="s">
        <v>16</v>
      </c>
      <c r="W2" s="76" t="s">
        <v>17</v>
      </c>
      <c r="X2" s="76" t="s">
        <v>18</v>
      </c>
      <c r="Y2" s="77" t="s">
        <v>19</v>
      </c>
      <c r="Z2" s="77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5"/>
      <c r="V3" s="75"/>
      <c r="W3" s="76"/>
      <c r="X3" s="76"/>
      <c r="Y3" s="77"/>
      <c r="Z3" s="77"/>
    </row>
    <row r="4" spans="1:26" s="2" customFormat="1" x14ac:dyDescent="0.25">
      <c r="A4" s="2">
        <v>1</v>
      </c>
      <c r="B4" s="1">
        <v>0</v>
      </c>
      <c r="C4" s="1">
        <v>1</v>
      </c>
      <c r="D4">
        <v>386</v>
      </c>
      <c r="E4" s="51">
        <v>1</v>
      </c>
      <c r="F4" s="3">
        <f>E4/D4</f>
        <v>2.5906735751295338E-3</v>
      </c>
      <c r="G4" s="2">
        <v>0.3</v>
      </c>
      <c r="H4" s="18">
        <f>C4*F4/(1+(1-G4)*C4*F4)</f>
        <v>2.5859839668994056E-3</v>
      </c>
      <c r="I4" s="18">
        <f>1-H4</f>
        <v>0.99741401603310065</v>
      </c>
      <c r="J4" s="41">
        <v>100000</v>
      </c>
      <c r="K4" s="20">
        <f>J4*H4</f>
        <v>258.59839668994056</v>
      </c>
      <c r="L4" s="20">
        <f>C4*(J5+G4*K4)</f>
        <v>99818.98112231704</v>
      </c>
      <c r="M4" s="5">
        <f t="shared" ref="M4:M20" si="0">L4+M5</f>
        <v>7171610.5527999206</v>
      </c>
      <c r="N4" s="32">
        <f>M4/J4</f>
        <v>71.716105527999204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99818.98112231704</v>
      </c>
      <c r="T4" s="35">
        <f t="shared" ref="T4:T22" si="3">N4</f>
        <v>71.716105527999204</v>
      </c>
      <c r="U4" s="42">
        <v>0.96680194174873568</v>
      </c>
      <c r="V4" s="43">
        <f>1-U4</f>
        <v>3.3198058251264317E-2</v>
      </c>
      <c r="W4" s="29">
        <f>S4*U4</f>
        <v>96505.184772436507</v>
      </c>
      <c r="X4" s="29">
        <f t="shared" ref="X4:X20" si="4">X5+W4</f>
        <v>6522621.4969989378</v>
      </c>
      <c r="Y4" s="40">
        <f>X4/R4</f>
        <v>65.226214969989371</v>
      </c>
      <c r="Z4" s="36">
        <f>T4-Y4</f>
        <v>6.4898905580098329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1546</v>
      </c>
      <c r="E5" s="51">
        <v>2</v>
      </c>
      <c r="F5" s="3">
        <f t="shared" ref="F5:F22" si="5">E5/D5</f>
        <v>1.29366106080207E-3</v>
      </c>
      <c r="G5" s="2">
        <v>0.4</v>
      </c>
      <c r="H5" s="3">
        <f t="shared" ref="H5:H21" si="6">C5*F5/(1+(1-G5)*C5*F5)</f>
        <v>5.158627805003869E-3</v>
      </c>
      <c r="I5" s="3">
        <f t="shared" ref="I5:I22" si="7">1-H5</f>
        <v>0.99484137219499613</v>
      </c>
      <c r="J5" s="5">
        <f>I4*J4</f>
        <v>99741.401603310063</v>
      </c>
      <c r="K5" s="5">
        <f t="shared" ref="K5:K22" si="8">J5*H5</f>
        <v>514.52876762089272</v>
      </c>
      <c r="L5" s="5">
        <f t="shared" ref="L5:L21" si="9">C5*(J6+G5*K5)</f>
        <v>397730.73737095011</v>
      </c>
      <c r="M5" s="5">
        <f t="shared" si="0"/>
        <v>7071791.5716776038</v>
      </c>
      <c r="N5" s="33">
        <f t="shared" ref="N5:N22" si="10">M5/J5</f>
        <v>70.901265251950463</v>
      </c>
      <c r="O5" s="4"/>
      <c r="Q5" s="27" t="s">
        <v>36</v>
      </c>
      <c r="R5" s="29">
        <f t="shared" si="1"/>
        <v>99741.401603310063</v>
      </c>
      <c r="S5" s="29">
        <f t="shared" si="2"/>
        <v>397730.73737095011</v>
      </c>
      <c r="T5" s="35">
        <f t="shared" si="3"/>
        <v>70.901265251950463</v>
      </c>
      <c r="U5" s="42">
        <v>0.96680194174873568</v>
      </c>
      <c r="V5" s="43">
        <f>1-U5</f>
        <v>3.3198058251264317E-2</v>
      </c>
      <c r="W5" s="29">
        <f t="shared" ref="W5:W22" si="11">S5*U5</f>
        <v>384526.84918339102</v>
      </c>
      <c r="X5" s="29">
        <f t="shared" si="4"/>
        <v>6426116.3122265013</v>
      </c>
      <c r="Y5" s="35">
        <f t="shared" ref="Y5:Y22" si="12">X5/R5</f>
        <v>64.427772308477785</v>
      </c>
      <c r="Z5" s="36">
        <f t="shared" ref="Z5:Z22" si="13">T5-Y5</f>
        <v>6.473492943472678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2047</v>
      </c>
      <c r="E6" s="51">
        <v>1</v>
      </c>
      <c r="F6" s="3">
        <f t="shared" si="5"/>
        <v>4.8851978505129456E-4</v>
      </c>
      <c r="G6" s="2">
        <v>0.5</v>
      </c>
      <c r="H6" s="3">
        <f t="shared" si="6"/>
        <v>2.4396194193705783E-3</v>
      </c>
      <c r="I6" s="3">
        <f t="shared" si="7"/>
        <v>0.99756038058062946</v>
      </c>
      <c r="J6" s="5">
        <f t="shared" ref="J6:J22" si="14">I5*J5</f>
        <v>99226.872835689166</v>
      </c>
      <c r="K6" s="5">
        <f t="shared" si="8"/>
        <v>242.0758058933622</v>
      </c>
      <c r="L6" s="5">
        <f t="shared" si="9"/>
        <v>495529.1746637125</v>
      </c>
      <c r="M6" s="5">
        <f t="shared" si="0"/>
        <v>6674060.8343066536</v>
      </c>
      <c r="N6" s="33">
        <f t="shared" si="10"/>
        <v>67.260618455227359</v>
      </c>
      <c r="O6" s="4"/>
      <c r="Q6" s="27" t="s">
        <v>38</v>
      </c>
      <c r="R6" s="29">
        <f t="shared" si="1"/>
        <v>99226.872835689166</v>
      </c>
      <c r="S6" s="29">
        <f t="shared" si="2"/>
        <v>495529.1746637125</v>
      </c>
      <c r="T6" s="35">
        <f t="shared" si="3"/>
        <v>67.260618455227359</v>
      </c>
      <c r="U6" s="42">
        <v>0.96680194174873568</v>
      </c>
      <c r="V6" s="43">
        <f>1-U6</f>
        <v>3.3198058251264317E-2</v>
      </c>
      <c r="W6" s="29">
        <f t="shared" si="11"/>
        <v>479078.56825802563</v>
      </c>
      <c r="X6" s="29">
        <f t="shared" si="4"/>
        <v>6041589.4630431104</v>
      </c>
      <c r="Y6" s="35">
        <f t="shared" si="12"/>
        <v>60.886625672940866</v>
      </c>
      <c r="Z6" s="36">
        <f t="shared" si="13"/>
        <v>6.3739927822864928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2098</v>
      </c>
      <c r="E7" s="51">
        <v>2</v>
      </c>
      <c r="F7" s="3">
        <f t="shared" si="5"/>
        <v>9.5328884652049568E-4</v>
      </c>
      <c r="G7" s="2">
        <v>0.5</v>
      </c>
      <c r="H7" s="3">
        <f t="shared" si="6"/>
        <v>4.7551117451260115E-3</v>
      </c>
      <c r="I7" s="3">
        <f t="shared" si="7"/>
        <v>0.99524488825487401</v>
      </c>
      <c r="J7" s="5">
        <f t="shared" si="14"/>
        <v>98984.797029795809</v>
      </c>
      <c r="K7" s="5">
        <f t="shared" si="8"/>
        <v>470.68377094529637</v>
      </c>
      <c r="L7" s="5">
        <f t="shared" si="9"/>
        <v>493747.27572161582</v>
      </c>
      <c r="M7" s="5">
        <f t="shared" si="0"/>
        <v>6178531.6596429413</v>
      </c>
      <c r="N7" s="33">
        <f t="shared" si="10"/>
        <v>62.418996098796029</v>
      </c>
      <c r="O7" s="4"/>
      <c r="Q7" s="27" t="s">
        <v>40</v>
      </c>
      <c r="R7" s="29">
        <f t="shared" si="1"/>
        <v>98984.797029795809</v>
      </c>
      <c r="S7" s="29">
        <f t="shared" si="2"/>
        <v>493747.27572161582</v>
      </c>
      <c r="T7" s="35">
        <f t="shared" si="3"/>
        <v>62.418996098796029</v>
      </c>
      <c r="U7" s="42">
        <v>0.96680194174873568</v>
      </c>
      <c r="V7" s="43">
        <f>1-U7</f>
        <v>3.3198058251264317E-2</v>
      </c>
      <c r="W7" s="29">
        <f t="shared" si="11"/>
        <v>477355.82490080653</v>
      </c>
      <c r="X7" s="29">
        <f t="shared" si="4"/>
        <v>5562510.8947850848</v>
      </c>
      <c r="Y7" s="35">
        <f t="shared" si="12"/>
        <v>56.195608433795051</v>
      </c>
      <c r="Z7" s="36">
        <f t="shared" si="13"/>
        <v>6.2233876650009776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2388</v>
      </c>
      <c r="E8" s="51">
        <v>3</v>
      </c>
      <c r="F8" s="3">
        <f t="shared" si="5"/>
        <v>1.2562814070351759E-3</v>
      </c>
      <c r="G8" s="2">
        <v>0.5</v>
      </c>
      <c r="H8" s="3">
        <f t="shared" si="6"/>
        <v>6.261740763932374E-3</v>
      </c>
      <c r="I8" s="3">
        <f t="shared" si="7"/>
        <v>0.99373825923606762</v>
      </c>
      <c r="J8" s="5">
        <f t="shared" si="14"/>
        <v>98514.113258850513</v>
      </c>
      <c r="K8" s="5">
        <f t="shared" si="8"/>
        <v>616.86983881559502</v>
      </c>
      <c r="L8" s="5">
        <f t="shared" si="9"/>
        <v>491028.39169721358</v>
      </c>
      <c r="M8" s="5">
        <f t="shared" si="0"/>
        <v>5684784.3839213252</v>
      </c>
      <c r="N8" s="33">
        <f t="shared" si="10"/>
        <v>57.705278927743926</v>
      </c>
      <c r="O8" s="4"/>
      <c r="Q8" s="27" t="s">
        <v>42</v>
      </c>
      <c r="R8" s="29">
        <f t="shared" si="1"/>
        <v>98514.113258850513</v>
      </c>
      <c r="S8" s="29">
        <f t="shared" si="2"/>
        <v>491028.39169721358</v>
      </c>
      <c r="T8" s="35">
        <f t="shared" si="3"/>
        <v>57.705278927743926</v>
      </c>
      <c r="U8" s="42">
        <v>0.96680194174873568</v>
      </c>
      <c r="V8" s="43">
        <f>1-U8</f>
        <v>3.3198058251264317E-2</v>
      </c>
      <c r="W8" s="29">
        <f t="shared" si="11"/>
        <v>474727.20254662487</v>
      </c>
      <c r="X8" s="29">
        <f t="shared" si="4"/>
        <v>5085155.0698842779</v>
      </c>
      <c r="Y8" s="35">
        <f t="shared" si="12"/>
        <v>51.618543797098305</v>
      </c>
      <c r="Z8" s="36">
        <f t="shared" si="13"/>
        <v>6.0867351306456214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2421</v>
      </c>
      <c r="E9" s="51">
        <v>4</v>
      </c>
      <c r="F9" s="3">
        <f t="shared" si="5"/>
        <v>1.6522098306484924E-3</v>
      </c>
      <c r="G9" s="2">
        <v>0.5</v>
      </c>
      <c r="H9" s="3">
        <f t="shared" si="6"/>
        <v>8.2270670505964621E-3</v>
      </c>
      <c r="I9" s="3">
        <f t="shared" si="7"/>
        <v>0.9917729329494035</v>
      </c>
      <c r="J9" s="5">
        <f t="shared" si="14"/>
        <v>97897.243420034923</v>
      </c>
      <c r="K9" s="5">
        <f t="shared" si="8"/>
        <v>805.4071856851906</v>
      </c>
      <c r="L9" s="5">
        <f t="shared" si="9"/>
        <v>487472.69913596159</v>
      </c>
      <c r="M9" s="5">
        <f t="shared" si="0"/>
        <v>5193755.9922241112</v>
      </c>
      <c r="N9" s="33">
        <f t="shared" si="10"/>
        <v>53.053138278265308</v>
      </c>
      <c r="O9" s="4"/>
      <c r="Q9" s="27" t="s">
        <v>44</v>
      </c>
      <c r="R9" s="29">
        <f t="shared" si="1"/>
        <v>97897.243420034923</v>
      </c>
      <c r="S9" s="29">
        <f t="shared" si="2"/>
        <v>487472.69913596159</v>
      </c>
      <c r="T9" s="35">
        <f t="shared" si="3"/>
        <v>53.053138278265308</v>
      </c>
      <c r="U9" s="42">
        <v>0.9555940589531835</v>
      </c>
      <c r="V9" s="43">
        <f t="shared" ref="V9:V22" si="15">1-U9</f>
        <v>4.4405941046816499E-2</v>
      </c>
      <c r="W9" s="29">
        <f t="shared" si="11"/>
        <v>465826.01519619755</v>
      </c>
      <c r="X9" s="29">
        <f t="shared" si="4"/>
        <v>4610427.8673376534</v>
      </c>
      <c r="Y9" s="35">
        <f t="shared" si="12"/>
        <v>47.094562689127947</v>
      </c>
      <c r="Z9" s="36">
        <f t="shared" si="13"/>
        <v>5.9585755891373609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2373</v>
      </c>
      <c r="E10" s="51">
        <v>2</v>
      </c>
      <c r="F10" s="3">
        <f t="shared" si="5"/>
        <v>8.4281500210703754E-4</v>
      </c>
      <c r="G10" s="2">
        <v>0.5</v>
      </c>
      <c r="H10" s="3">
        <f t="shared" si="6"/>
        <v>4.2052144659377629E-3</v>
      </c>
      <c r="I10" s="3">
        <f t="shared" si="7"/>
        <v>0.9957947855340622</v>
      </c>
      <c r="J10" s="5">
        <f t="shared" si="14"/>
        <v>97091.836234349728</v>
      </c>
      <c r="K10" s="5">
        <f t="shared" si="8"/>
        <v>408.29199425714773</v>
      </c>
      <c r="L10" s="5">
        <f t="shared" si="9"/>
        <v>484438.45118610584</v>
      </c>
      <c r="M10" s="5">
        <f t="shared" si="0"/>
        <v>4706283.2930881493</v>
      </c>
      <c r="N10" s="33">
        <f t="shared" si="10"/>
        <v>48.472492390901266</v>
      </c>
      <c r="O10" s="4"/>
      <c r="Q10" s="27" t="s">
        <v>46</v>
      </c>
      <c r="R10" s="29">
        <f t="shared" si="1"/>
        <v>97091.836234349728</v>
      </c>
      <c r="S10" s="29">
        <f t="shared" si="2"/>
        <v>484438.45118610584</v>
      </c>
      <c r="T10" s="35">
        <f t="shared" si="3"/>
        <v>48.472492390901266</v>
      </c>
      <c r="U10" s="42">
        <v>0.96363095511775332</v>
      </c>
      <c r="V10" s="43">
        <f t="shared" si="15"/>
        <v>3.6369044882246682E-2</v>
      </c>
      <c r="W10" s="29">
        <f t="shared" si="11"/>
        <v>466819.88741223229</v>
      </c>
      <c r="X10" s="29">
        <f t="shared" si="4"/>
        <v>4144601.8521414557</v>
      </c>
      <c r="Y10" s="35">
        <f t="shared" si="12"/>
        <v>42.687439159536197</v>
      </c>
      <c r="Z10" s="36">
        <f t="shared" si="13"/>
        <v>5.7850532313650689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2551</v>
      </c>
      <c r="E11" s="51">
        <v>9</v>
      </c>
      <c r="F11" s="3">
        <f t="shared" si="5"/>
        <v>3.5280282242257936E-3</v>
      </c>
      <c r="G11" s="2">
        <v>0.5</v>
      </c>
      <c r="H11" s="3">
        <f t="shared" si="6"/>
        <v>1.7485914124732854E-2</v>
      </c>
      <c r="I11" s="3">
        <f t="shared" si="7"/>
        <v>0.98251408587526712</v>
      </c>
      <c r="J11" s="5">
        <f t="shared" si="14"/>
        <v>96683.544240092582</v>
      </c>
      <c r="K11" s="5">
        <f t="shared" si="8"/>
        <v>1690.6001518570686</v>
      </c>
      <c r="L11" s="5">
        <f t="shared" si="9"/>
        <v>479191.22082082025</v>
      </c>
      <c r="M11" s="5">
        <f t="shared" si="0"/>
        <v>4221844.8419020437</v>
      </c>
      <c r="N11" s="33">
        <f t="shared" si="10"/>
        <v>43.666632983768253</v>
      </c>
      <c r="O11" s="4"/>
      <c r="Q11" s="27" t="s">
        <v>48</v>
      </c>
      <c r="R11" s="29">
        <f t="shared" si="1"/>
        <v>96683.544240092582</v>
      </c>
      <c r="S11" s="29">
        <f t="shared" si="2"/>
        <v>479191.22082082025</v>
      </c>
      <c r="T11" s="35">
        <f t="shared" si="3"/>
        <v>43.666632983768253</v>
      </c>
      <c r="U11" s="42">
        <v>0.96005435016735896</v>
      </c>
      <c r="V11" s="43">
        <f t="shared" si="15"/>
        <v>3.9945649832641039E-2</v>
      </c>
      <c r="W11" s="29">
        <f t="shared" si="11"/>
        <v>460049.61611103598</v>
      </c>
      <c r="X11" s="29">
        <f t="shared" si="4"/>
        <v>3677781.9647292234</v>
      </c>
      <c r="Y11" s="35">
        <f t="shared" si="12"/>
        <v>38.039378817105117</v>
      </c>
      <c r="Z11" s="36">
        <f t="shared" si="13"/>
        <v>5.6272541666631355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2635</v>
      </c>
      <c r="E12" s="51">
        <v>10</v>
      </c>
      <c r="F12" s="3">
        <f t="shared" si="5"/>
        <v>3.7950664136622392E-3</v>
      </c>
      <c r="G12" s="2">
        <v>0.5</v>
      </c>
      <c r="H12" s="3">
        <f t="shared" si="6"/>
        <v>1.8796992481203006E-2</v>
      </c>
      <c r="I12" s="3">
        <f t="shared" si="7"/>
        <v>0.98120300751879697</v>
      </c>
      <c r="J12" s="5">
        <f t="shared" si="14"/>
        <v>94992.944088235512</v>
      </c>
      <c r="K12" s="5">
        <f t="shared" si="8"/>
        <v>1785.5816557939006</v>
      </c>
      <c r="L12" s="5">
        <f t="shared" si="9"/>
        <v>470500.76630169287</v>
      </c>
      <c r="M12" s="5">
        <f t="shared" si="0"/>
        <v>3742653.6210812237</v>
      </c>
      <c r="N12" s="33">
        <f t="shared" si="10"/>
        <v>39.399280199219938</v>
      </c>
      <c r="O12" s="4"/>
      <c r="Q12" s="27" t="s">
        <v>50</v>
      </c>
      <c r="R12" s="29">
        <f t="shared" si="1"/>
        <v>94992.944088235512</v>
      </c>
      <c r="S12" s="29">
        <f t="shared" si="2"/>
        <v>470500.76630169287</v>
      </c>
      <c r="T12" s="35">
        <f t="shared" si="3"/>
        <v>39.399280199219938</v>
      </c>
      <c r="U12" s="42">
        <v>0.94127750867207383</v>
      </c>
      <c r="V12" s="43">
        <f t="shared" si="15"/>
        <v>5.8722491327926174E-2</v>
      </c>
      <c r="W12" s="29">
        <f t="shared" si="11"/>
        <v>442871.78913275909</v>
      </c>
      <c r="X12" s="29">
        <f t="shared" si="4"/>
        <v>3217732.3486181875</v>
      </c>
      <c r="Y12" s="35">
        <f t="shared" si="12"/>
        <v>33.873382697028028</v>
      </c>
      <c r="Z12" s="36">
        <f t="shared" si="13"/>
        <v>5.5258975021919099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2711</v>
      </c>
      <c r="E13" s="51">
        <v>13</v>
      </c>
      <c r="F13" s="3">
        <f t="shared" si="5"/>
        <v>4.7952784950202878E-3</v>
      </c>
      <c r="G13" s="2">
        <v>0.5</v>
      </c>
      <c r="H13" s="3">
        <f t="shared" si="6"/>
        <v>2.369236376890833E-2</v>
      </c>
      <c r="I13" s="3">
        <f t="shared" si="7"/>
        <v>0.97630763623109162</v>
      </c>
      <c r="J13" s="5">
        <f t="shared" si="14"/>
        <v>93207.362432441616</v>
      </c>
      <c r="K13" s="5">
        <f t="shared" si="8"/>
        <v>2208.3027366898873</v>
      </c>
      <c r="L13" s="5">
        <f t="shared" si="9"/>
        <v>460516.05532048334</v>
      </c>
      <c r="M13" s="5">
        <f t="shared" si="0"/>
        <v>3272152.8547795308</v>
      </c>
      <c r="N13" s="33">
        <f t="shared" si="10"/>
        <v>35.106162961657091</v>
      </c>
      <c r="O13" s="4"/>
      <c r="Q13" s="27" t="s">
        <v>52</v>
      </c>
      <c r="R13" s="29">
        <f t="shared" si="1"/>
        <v>93207.362432441616</v>
      </c>
      <c r="S13" s="29">
        <f t="shared" si="2"/>
        <v>460516.05532048334</v>
      </c>
      <c r="T13" s="35">
        <f t="shared" si="3"/>
        <v>35.106162961657091</v>
      </c>
      <c r="U13" s="42">
        <v>0.95386474178345915</v>
      </c>
      <c r="V13" s="43">
        <f t="shared" si="15"/>
        <v>4.6135258216540853E-2</v>
      </c>
      <c r="W13" s="29">
        <f t="shared" si="11"/>
        <v>439270.02819541004</v>
      </c>
      <c r="X13" s="29">
        <f t="shared" si="4"/>
        <v>2774860.5594854285</v>
      </c>
      <c r="Y13" s="35">
        <f t="shared" si="12"/>
        <v>29.770830190551713</v>
      </c>
      <c r="Z13" s="36">
        <f t="shared" si="13"/>
        <v>5.335332771105378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2358</v>
      </c>
      <c r="E14" s="51">
        <v>16</v>
      </c>
      <c r="F14" s="3">
        <f t="shared" si="5"/>
        <v>6.7854113655640372E-3</v>
      </c>
      <c r="G14" s="2">
        <v>0.5</v>
      </c>
      <c r="H14" s="3">
        <f t="shared" si="6"/>
        <v>3.336113427856547E-2</v>
      </c>
      <c r="I14" s="3">
        <f t="shared" si="7"/>
        <v>0.96663886572143454</v>
      </c>
      <c r="J14" s="5">
        <f t="shared" si="14"/>
        <v>90999.059695751726</v>
      </c>
      <c r="K14" s="5">
        <f t="shared" si="8"/>
        <v>3035.8318497331684</v>
      </c>
      <c r="L14" s="5">
        <f t="shared" si="9"/>
        <v>447405.71885442571</v>
      </c>
      <c r="M14" s="5">
        <f t="shared" si="0"/>
        <v>2811636.7994590476</v>
      </c>
      <c r="N14" s="33">
        <f t="shared" si="10"/>
        <v>30.897426949899664</v>
      </c>
      <c r="O14" s="4"/>
      <c r="Q14" s="27" t="s">
        <v>54</v>
      </c>
      <c r="R14" s="29">
        <f t="shared" si="1"/>
        <v>90999.059695751726</v>
      </c>
      <c r="S14" s="29">
        <f t="shared" si="2"/>
        <v>447405.71885442571</v>
      </c>
      <c r="T14" s="35">
        <f t="shared" si="3"/>
        <v>30.897426949899664</v>
      </c>
      <c r="U14" s="42">
        <v>0.94210046609890041</v>
      </c>
      <c r="V14" s="43">
        <f t="shared" si="15"/>
        <v>5.7899533901099587E-2</v>
      </c>
      <c r="W14" s="29">
        <f t="shared" si="11"/>
        <v>421501.13626806805</v>
      </c>
      <c r="X14" s="29">
        <f t="shared" si="4"/>
        <v>2335590.5312900185</v>
      </c>
      <c r="Y14" s="35">
        <f t="shared" si="12"/>
        <v>25.666095222290028</v>
      </c>
      <c r="Z14" s="36">
        <f t="shared" si="13"/>
        <v>5.2313317276096356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1819</v>
      </c>
      <c r="E15" s="51">
        <v>13</v>
      </c>
      <c r="F15" s="3">
        <f t="shared" si="5"/>
        <v>7.1467839472237494E-3</v>
      </c>
      <c r="G15" s="2">
        <v>0.5</v>
      </c>
      <c r="H15" s="3">
        <f t="shared" si="6"/>
        <v>3.5106670267350794E-2</v>
      </c>
      <c r="I15" s="3">
        <f t="shared" si="7"/>
        <v>0.96489332973264919</v>
      </c>
      <c r="J15" s="5">
        <f t="shared" si="14"/>
        <v>87963.227846018563</v>
      </c>
      <c r="K15" s="5">
        <f t="shared" si="8"/>
        <v>3088.0960356420233</v>
      </c>
      <c r="L15" s="5">
        <f t="shared" si="9"/>
        <v>432095.89914098778</v>
      </c>
      <c r="M15" s="5">
        <f t="shared" si="0"/>
        <v>2364231.0806046221</v>
      </c>
      <c r="N15" s="33">
        <f t="shared" si="10"/>
        <v>26.877493453778857</v>
      </c>
      <c r="O15" s="4"/>
      <c r="Q15" s="27" t="s">
        <v>56</v>
      </c>
      <c r="R15" s="29">
        <f t="shared" si="1"/>
        <v>87963.227846018563</v>
      </c>
      <c r="S15" s="29">
        <f t="shared" si="2"/>
        <v>432095.89914098778</v>
      </c>
      <c r="T15" s="35">
        <f t="shared" si="3"/>
        <v>26.877493453778857</v>
      </c>
      <c r="U15" s="42">
        <v>0.91645683631107144</v>
      </c>
      <c r="V15" s="43">
        <f t="shared" si="15"/>
        <v>8.3543163688928557E-2</v>
      </c>
      <c r="W15" s="29">
        <f t="shared" si="11"/>
        <v>395997.24070973747</v>
      </c>
      <c r="X15" s="29">
        <f t="shared" si="4"/>
        <v>1914089.3950219504</v>
      </c>
      <c r="Y15" s="35">
        <f t="shared" si="12"/>
        <v>21.760108648725389</v>
      </c>
      <c r="Z15" s="36">
        <f t="shared" si="13"/>
        <v>5.1173848050534687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1329</v>
      </c>
      <c r="E16" s="51">
        <v>13</v>
      </c>
      <c r="F16" s="3">
        <f t="shared" si="5"/>
        <v>9.7817908201655382E-3</v>
      </c>
      <c r="G16" s="2">
        <v>0.5</v>
      </c>
      <c r="H16" s="3">
        <f t="shared" si="6"/>
        <v>4.7741461623209698E-2</v>
      </c>
      <c r="I16" s="3">
        <f t="shared" si="7"/>
        <v>0.95225853837679031</v>
      </c>
      <c r="J16" s="5">
        <f t="shared" si="14"/>
        <v>84875.131810376537</v>
      </c>
      <c r="K16" s="5">
        <f t="shared" si="8"/>
        <v>4052.0628480899563</v>
      </c>
      <c r="L16" s="5">
        <f t="shared" si="9"/>
        <v>414245.50193165778</v>
      </c>
      <c r="M16" s="5">
        <f t="shared" si="0"/>
        <v>1932135.1814636346</v>
      </c>
      <c r="N16" s="33">
        <f t="shared" si="10"/>
        <v>22.764443957274874</v>
      </c>
      <c r="O16" s="4"/>
      <c r="Q16" s="27" t="s">
        <v>58</v>
      </c>
      <c r="R16" s="29">
        <f t="shared" si="1"/>
        <v>84875.131810376537</v>
      </c>
      <c r="S16" s="29">
        <f t="shared" si="2"/>
        <v>414245.50193165778</v>
      </c>
      <c r="T16" s="35">
        <f t="shared" si="3"/>
        <v>22.764443957274874</v>
      </c>
      <c r="U16" s="42">
        <v>0.8859396016463057</v>
      </c>
      <c r="V16" s="43">
        <f t="shared" si="15"/>
        <v>0.1140603983536943</v>
      </c>
      <c r="W16" s="29">
        <f t="shared" si="11"/>
        <v>366996.49496510683</v>
      </c>
      <c r="X16" s="29">
        <f t="shared" si="4"/>
        <v>1518092.154312213</v>
      </c>
      <c r="Y16" s="35">
        <f t="shared" si="12"/>
        <v>17.886183172049179</v>
      </c>
      <c r="Z16" s="36">
        <f t="shared" si="13"/>
        <v>4.8782607852256952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979</v>
      </c>
      <c r="E17" s="51">
        <v>29</v>
      </c>
      <c r="F17" s="3">
        <f t="shared" si="5"/>
        <v>2.9622063329928498E-2</v>
      </c>
      <c r="G17" s="2">
        <v>0.5</v>
      </c>
      <c r="H17" s="3">
        <f t="shared" si="6"/>
        <v>0.1378982406086543</v>
      </c>
      <c r="I17" s="3">
        <f t="shared" si="7"/>
        <v>0.8621017593913457</v>
      </c>
      <c r="J17" s="5">
        <f t="shared" si="14"/>
        <v>80823.068962286576</v>
      </c>
      <c r="K17" s="5">
        <f t="shared" si="8"/>
        <v>11145.359010491253</v>
      </c>
      <c r="L17" s="5">
        <f t="shared" si="9"/>
        <v>376251.94728520472</v>
      </c>
      <c r="M17" s="5">
        <f t="shared" si="0"/>
        <v>1517889.6795319768</v>
      </c>
      <c r="N17" s="33">
        <f t="shared" si="10"/>
        <v>18.78040142524469</v>
      </c>
      <c r="O17" s="4"/>
      <c r="Q17" s="27" t="s">
        <v>60</v>
      </c>
      <c r="R17" s="29">
        <f t="shared" si="1"/>
        <v>80823.068962286576</v>
      </c>
      <c r="S17" s="29">
        <f t="shared" si="2"/>
        <v>376251.94728520472</v>
      </c>
      <c r="T17" s="35">
        <f t="shared" si="3"/>
        <v>18.78040142524469</v>
      </c>
      <c r="U17" s="42">
        <v>0.85631920960893304</v>
      </c>
      <c r="V17" s="43">
        <f t="shared" si="15"/>
        <v>0.14368079039106696</v>
      </c>
      <c r="W17" s="29">
        <f t="shared" si="11"/>
        <v>322191.77011308842</v>
      </c>
      <c r="X17" s="29">
        <f t="shared" si="4"/>
        <v>1151095.659347106</v>
      </c>
      <c r="Y17" s="35">
        <f t="shared" si="12"/>
        <v>14.242167169923068</v>
      </c>
      <c r="Z17" s="36">
        <f t="shared" si="13"/>
        <v>4.5382342553216226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771</v>
      </c>
      <c r="E18" s="51">
        <v>18</v>
      </c>
      <c r="F18" s="3">
        <f t="shared" si="5"/>
        <v>2.3346303501945526E-2</v>
      </c>
      <c r="G18" s="2">
        <v>0.5</v>
      </c>
      <c r="H18" s="3">
        <f t="shared" si="6"/>
        <v>0.11029411764705882</v>
      </c>
      <c r="I18" s="3">
        <f t="shared" si="7"/>
        <v>0.88970588235294112</v>
      </c>
      <c r="J18" s="5">
        <f t="shared" si="14"/>
        <v>69677.709951795317</v>
      </c>
      <c r="K18" s="5">
        <f t="shared" si="8"/>
        <v>7685.0415388009542</v>
      </c>
      <c r="L18" s="5">
        <f t="shared" si="9"/>
        <v>329175.94591197418</v>
      </c>
      <c r="M18" s="5">
        <f t="shared" si="0"/>
        <v>1141637.7322467722</v>
      </c>
      <c r="N18" s="33">
        <f t="shared" si="10"/>
        <v>16.384547268223713</v>
      </c>
      <c r="O18" s="4"/>
      <c r="Q18" s="27" t="s">
        <v>62</v>
      </c>
      <c r="R18" s="29">
        <f t="shared" si="1"/>
        <v>69677.709951795317</v>
      </c>
      <c r="S18" s="29">
        <f t="shared" si="2"/>
        <v>329175.94591197418</v>
      </c>
      <c r="T18" s="35">
        <f t="shared" si="3"/>
        <v>16.384547268223713</v>
      </c>
      <c r="U18" s="42">
        <v>0.77613843304153718</v>
      </c>
      <c r="V18" s="43">
        <f t="shared" si="15"/>
        <v>0.22386156695846282</v>
      </c>
      <c r="W18" s="29">
        <f t="shared" si="11"/>
        <v>255486.10285508542</v>
      </c>
      <c r="X18" s="29">
        <f t="shared" si="4"/>
        <v>828903.88923401758</v>
      </c>
      <c r="Y18" s="35">
        <f t="shared" si="12"/>
        <v>11.896256203131143</v>
      </c>
      <c r="Z18" s="36">
        <f t="shared" si="13"/>
        <v>4.4882910650925698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463</v>
      </c>
      <c r="E19" s="51">
        <v>14</v>
      </c>
      <c r="F19" s="3">
        <f t="shared" si="5"/>
        <v>3.0237580993520519E-2</v>
      </c>
      <c r="G19" s="2">
        <v>0.5</v>
      </c>
      <c r="H19" s="3">
        <f t="shared" si="6"/>
        <v>0.14056224899598396</v>
      </c>
      <c r="I19" s="3">
        <f t="shared" si="7"/>
        <v>0.85943775100401609</v>
      </c>
      <c r="J19" s="5">
        <f t="shared" si="14"/>
        <v>61992.668412994361</v>
      </c>
      <c r="K19" s="5">
        <f t="shared" si="8"/>
        <v>8713.8288933927834</v>
      </c>
      <c r="L19" s="5">
        <f t="shared" si="9"/>
        <v>288178.76983148983</v>
      </c>
      <c r="M19" s="5">
        <f t="shared" si="0"/>
        <v>812461.78633479797</v>
      </c>
      <c r="N19" s="33">
        <f t="shared" si="10"/>
        <v>13.105772136185331</v>
      </c>
      <c r="O19" s="4"/>
      <c r="Q19" s="27" t="s">
        <v>64</v>
      </c>
      <c r="R19" s="29">
        <f t="shared" si="1"/>
        <v>61992.668412994361</v>
      </c>
      <c r="S19" s="29">
        <f t="shared" si="2"/>
        <v>288178.76983148983</v>
      </c>
      <c r="T19" s="35">
        <f t="shared" si="3"/>
        <v>13.105772136185331</v>
      </c>
      <c r="U19" s="42">
        <v>0.73716277889453141</v>
      </c>
      <c r="V19" s="43">
        <f t="shared" si="15"/>
        <v>0.26283722110546859</v>
      </c>
      <c r="W19" s="29">
        <f t="shared" si="11"/>
        <v>212434.6627873886</v>
      </c>
      <c r="X19" s="29">
        <f t="shared" si="4"/>
        <v>573417.78637893219</v>
      </c>
      <c r="Y19" s="35">
        <f t="shared" si="12"/>
        <v>9.2497677718731239</v>
      </c>
      <c r="Z19" s="36">
        <f t="shared" si="13"/>
        <v>3.8560043643122075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284</v>
      </c>
      <c r="E20" s="51">
        <v>29</v>
      </c>
      <c r="F20" s="3">
        <f t="shared" si="5"/>
        <v>0.10211267605633803</v>
      </c>
      <c r="G20" s="2">
        <v>0.5</v>
      </c>
      <c r="H20" s="3">
        <f t="shared" si="6"/>
        <v>0.4067321178120617</v>
      </c>
      <c r="I20" s="3">
        <f t="shared" si="7"/>
        <v>0.59326788218793824</v>
      </c>
      <c r="J20" s="5">
        <f t="shared" si="14"/>
        <v>53278.839519601577</v>
      </c>
      <c r="K20" s="5">
        <f t="shared" si="8"/>
        <v>21670.215232376519</v>
      </c>
      <c r="L20" s="5">
        <f t="shared" si="9"/>
        <v>212218.65951706655</v>
      </c>
      <c r="M20" s="5">
        <f t="shared" si="0"/>
        <v>524283.0165033082</v>
      </c>
      <c r="N20" s="33">
        <f t="shared" si="10"/>
        <v>9.8403610369633068</v>
      </c>
      <c r="O20" s="4"/>
      <c r="Q20" s="27" t="s">
        <v>66</v>
      </c>
      <c r="R20" s="29">
        <f t="shared" si="1"/>
        <v>53278.839519601577</v>
      </c>
      <c r="S20" s="29">
        <f t="shared" si="2"/>
        <v>212218.65951706655</v>
      </c>
      <c r="T20" s="35">
        <f t="shared" si="3"/>
        <v>9.8403610369633068</v>
      </c>
      <c r="U20" s="42">
        <v>0.7271372759570951</v>
      </c>
      <c r="V20" s="43">
        <f t="shared" si="15"/>
        <v>0.2728627240429049</v>
      </c>
      <c r="W20" s="29">
        <f t="shared" si="11"/>
        <v>154312.09798850602</v>
      </c>
      <c r="X20" s="29">
        <f t="shared" si="4"/>
        <v>360983.12359154352</v>
      </c>
      <c r="Y20" s="35">
        <f t="shared" si="12"/>
        <v>6.7753563487195674</v>
      </c>
      <c r="Z20" s="36">
        <f t="shared" si="13"/>
        <v>3.0650046882437394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161</v>
      </c>
      <c r="E21" s="51">
        <v>10</v>
      </c>
      <c r="F21" s="3">
        <f t="shared" si="5"/>
        <v>6.2111801242236024E-2</v>
      </c>
      <c r="G21" s="2">
        <v>0.5</v>
      </c>
      <c r="H21" s="3">
        <f t="shared" si="6"/>
        <v>0.26881720430107525</v>
      </c>
      <c r="I21" s="3">
        <f t="shared" si="7"/>
        <v>0.73118279569892475</v>
      </c>
      <c r="J21" s="5">
        <f t="shared" si="14"/>
        <v>31608.624287225055</v>
      </c>
      <c r="K21" s="5">
        <f t="shared" si="8"/>
        <v>8496.9420126949062</v>
      </c>
      <c r="L21" s="5">
        <f t="shared" si="9"/>
        <v>136800.76640438801</v>
      </c>
      <c r="M21" s="5">
        <f>L21+M22</f>
        <v>312064.35698624165</v>
      </c>
      <c r="N21" s="33">
        <f t="shared" si="10"/>
        <v>9.8727598566308252</v>
      </c>
      <c r="O21" s="4"/>
      <c r="Q21" s="27" t="s">
        <v>68</v>
      </c>
      <c r="R21" s="29">
        <f t="shared" si="1"/>
        <v>31608.624287225055</v>
      </c>
      <c r="S21" s="29">
        <f t="shared" si="2"/>
        <v>136800.76640438801</v>
      </c>
      <c r="T21" s="35">
        <f t="shared" si="3"/>
        <v>9.8727598566308252</v>
      </c>
      <c r="U21" s="42">
        <v>0.68635947845240242</v>
      </c>
      <c r="V21" s="43">
        <f t="shared" si="15"/>
        <v>0.31364052154759758</v>
      </c>
      <c r="W21" s="29">
        <f t="shared" si="11"/>
        <v>93894.502681204685</v>
      </c>
      <c r="X21" s="29">
        <f>X22+W21</f>
        <v>206671.0256030375</v>
      </c>
      <c r="Y21" s="35">
        <f t="shared" si="12"/>
        <v>6.5384378556002414</v>
      </c>
      <c r="Z21" s="36">
        <f t="shared" si="13"/>
        <v>3.3343220010305838</v>
      </c>
    </row>
    <row r="22" spans="1:26" s="2" customFormat="1" x14ac:dyDescent="0.25">
      <c r="A22" s="12">
        <v>19</v>
      </c>
      <c r="B22" s="13" t="s">
        <v>69</v>
      </c>
      <c r="C22" s="12"/>
      <c r="D22">
        <v>91</v>
      </c>
      <c r="E22" s="51">
        <v>12</v>
      </c>
      <c r="F22" s="17">
        <f t="shared" si="5"/>
        <v>0.13186813186813187</v>
      </c>
      <c r="G22" s="12"/>
      <c r="H22" s="17">
        <v>1</v>
      </c>
      <c r="I22" s="17">
        <f t="shared" si="7"/>
        <v>0</v>
      </c>
      <c r="J22" s="21">
        <f t="shared" si="14"/>
        <v>23111.682274530147</v>
      </c>
      <c r="K22" s="21">
        <f t="shared" si="8"/>
        <v>23111.682274530147</v>
      </c>
      <c r="L22" s="21">
        <f>K22/F22</f>
        <v>175263.59058185361</v>
      </c>
      <c r="M22" s="21">
        <f>L22</f>
        <v>175263.59058185361</v>
      </c>
      <c r="N22" s="34">
        <f t="shared" si="10"/>
        <v>7.583333333333333</v>
      </c>
      <c r="O22" s="4"/>
      <c r="Q22" s="30" t="s">
        <v>69</v>
      </c>
      <c r="R22" s="31">
        <f t="shared" si="1"/>
        <v>23111.682274530147</v>
      </c>
      <c r="S22" s="31">
        <f t="shared" si="2"/>
        <v>175263.59058185361</v>
      </c>
      <c r="T22" s="38">
        <f t="shared" si="3"/>
        <v>7.583333333333333</v>
      </c>
      <c r="U22" s="44">
        <v>0.64346806172022719</v>
      </c>
      <c r="V22" s="45">
        <f t="shared" si="15"/>
        <v>0.35653193827977281</v>
      </c>
      <c r="W22" s="31">
        <f t="shared" si="11"/>
        <v>112776.5229218328</v>
      </c>
      <c r="X22" s="31">
        <f>W22</f>
        <v>112776.5229218328</v>
      </c>
      <c r="Y22" s="38">
        <f t="shared" si="12"/>
        <v>4.8796328013783894</v>
      </c>
      <c r="Z22" s="37">
        <f t="shared" si="13"/>
        <v>2.7037005319549436</v>
      </c>
    </row>
    <row r="23" spans="1:26" s="2" customFormat="1" ht="13.2" x14ac:dyDescent="0.25">
      <c r="B23" s="2" t="s">
        <v>70</v>
      </c>
      <c r="D23" s="25">
        <f>SUM(D4:D22)</f>
        <v>29411</v>
      </c>
      <c r="E23" s="25">
        <f>SUM(E4:E22)</f>
        <v>201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9" t="s">
        <v>88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8" t="s">
        <v>14</v>
      </c>
      <c r="S27" s="78"/>
      <c r="T27" s="78"/>
      <c r="U27" s="75" t="s">
        <v>15</v>
      </c>
      <c r="V27" s="79" t="s">
        <v>16</v>
      </c>
      <c r="W27" s="80" t="s">
        <v>17</v>
      </c>
      <c r="X27" s="80" t="s">
        <v>18</v>
      </c>
      <c r="Y27" s="81" t="s">
        <v>19</v>
      </c>
      <c r="Z27" s="81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5"/>
      <c r="V28" s="79"/>
      <c r="W28" s="80"/>
      <c r="X28" s="80"/>
      <c r="Y28" s="81"/>
      <c r="Z28" s="81"/>
    </row>
    <row r="29" spans="1:26" s="2" customFormat="1" x14ac:dyDescent="0.25">
      <c r="A29" s="2">
        <v>1</v>
      </c>
      <c r="B29" s="1">
        <v>0</v>
      </c>
      <c r="C29" s="1">
        <v>1</v>
      </c>
      <c r="D29">
        <v>357</v>
      </c>
      <c r="E29" s="51">
        <v>2</v>
      </c>
      <c r="F29" s="3">
        <f>E29/D29</f>
        <v>5.6022408963585435E-3</v>
      </c>
      <c r="G29" s="2">
        <v>0.3</v>
      </c>
      <c r="H29" s="18">
        <f>C29*F29/(1+(1-G29)*C29*F29)</f>
        <v>5.580357142857143E-3</v>
      </c>
      <c r="I29" s="18">
        <f>1-H29</f>
        <v>0.9944196428571429</v>
      </c>
      <c r="J29" s="19">
        <v>100000</v>
      </c>
      <c r="K29" s="20">
        <f>J29*H29</f>
        <v>558.03571428571433</v>
      </c>
      <c r="L29" s="20">
        <f>C29*(J30+G29*K29)</f>
        <v>99609.375</v>
      </c>
      <c r="M29" s="5">
        <f t="shared" ref="M29:M45" si="16">L29+M30</f>
        <v>7738204.3443412026</v>
      </c>
      <c r="N29" s="32">
        <f>M29/J29</f>
        <v>77.38204344341203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99609.375</v>
      </c>
      <c r="T29" s="35">
        <f t="shared" ref="T29:T47" si="19">N29</f>
        <v>77.38204344341203</v>
      </c>
      <c r="U29" s="42">
        <v>0.95864674002964168</v>
      </c>
      <c r="V29" s="43">
        <f>1-U29</f>
        <v>4.1353259970358325E-2</v>
      </c>
      <c r="W29" s="29">
        <f>S29*U29</f>
        <v>95490.202620140088</v>
      </c>
      <c r="X29" s="29">
        <f t="shared" ref="X29:X45" si="20">X30+W29</f>
        <v>6870967.6890244922</v>
      </c>
      <c r="Y29" s="40">
        <f>X29/R29</f>
        <v>68.709676890244921</v>
      </c>
      <c r="Z29" s="36">
        <f>T29-Y29</f>
        <v>8.6723665531671088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1560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99441.96428571429</v>
      </c>
      <c r="K30" s="5">
        <f t="shared" ref="K30:K47" si="24">J30*H30</f>
        <v>0</v>
      </c>
      <c r="L30" s="5">
        <f t="shared" ref="L30:L46" si="25">C30*(J31+G30*K30)</f>
        <v>397767.85714285716</v>
      </c>
      <c r="M30" s="5">
        <f t="shared" si="16"/>
        <v>7638594.9693412026</v>
      </c>
      <c r="N30" s="33">
        <f t="shared" ref="N30:N47" si="26">M30/J30</f>
        <v>76.814602609761138</v>
      </c>
      <c r="O30" s="4"/>
      <c r="Q30" s="27" t="s">
        <v>36</v>
      </c>
      <c r="R30" s="29">
        <f t="shared" si="17"/>
        <v>99441.96428571429</v>
      </c>
      <c r="S30" s="29">
        <f t="shared" si="18"/>
        <v>397767.85714285716</v>
      </c>
      <c r="T30" s="35">
        <f t="shared" si="19"/>
        <v>76.814602609761138</v>
      </c>
      <c r="U30" s="42">
        <v>0.95864674002964168</v>
      </c>
      <c r="V30" s="43">
        <f>1-U30</f>
        <v>4.1353259970358325E-2</v>
      </c>
      <c r="W30" s="29">
        <f t="shared" ref="W30:W47" si="27">S30*U30</f>
        <v>381318.85953857622</v>
      </c>
      <c r="X30" s="29">
        <f t="shared" si="20"/>
        <v>6775477.4864043519</v>
      </c>
      <c r="Y30" s="35">
        <f t="shared" ref="Y30:Y47" si="28">X30/R30</f>
        <v>68.13499245587316</v>
      </c>
      <c r="Z30" s="36">
        <f t="shared" ref="Z30:Z47" si="29">T30-Y30</f>
        <v>8.6796101538879782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1888</v>
      </c>
      <c r="E31" s="51">
        <v>1</v>
      </c>
      <c r="F31" s="3">
        <f t="shared" si="21"/>
        <v>5.2966101694915254E-4</v>
      </c>
      <c r="G31" s="2">
        <v>0.5</v>
      </c>
      <c r="H31" s="3">
        <f t="shared" si="22"/>
        <v>2.6448029621793175E-3</v>
      </c>
      <c r="I31" s="3">
        <f t="shared" si="23"/>
        <v>0.99735519703782072</v>
      </c>
      <c r="J31" s="5">
        <f t="shared" ref="J31:J47" si="30">I30*J30</f>
        <v>99441.96428571429</v>
      </c>
      <c r="K31" s="5">
        <f t="shared" si="24"/>
        <v>263.00440170778705</v>
      </c>
      <c r="L31" s="5">
        <f t="shared" si="25"/>
        <v>496552.31042430201</v>
      </c>
      <c r="M31" s="5">
        <f t="shared" si="16"/>
        <v>7240827.1121983454</v>
      </c>
      <c r="N31" s="33">
        <f t="shared" si="26"/>
        <v>72.814602609761138</v>
      </c>
      <c r="O31" s="4"/>
      <c r="Q31" s="27" t="s">
        <v>38</v>
      </c>
      <c r="R31" s="29">
        <f t="shared" si="17"/>
        <v>99441.96428571429</v>
      </c>
      <c r="S31" s="29">
        <f t="shared" si="18"/>
        <v>496552.31042430201</v>
      </c>
      <c r="T31" s="35">
        <f t="shared" si="19"/>
        <v>72.814602609761138</v>
      </c>
      <c r="U31" s="42">
        <v>0.95864674002964168</v>
      </c>
      <c r="V31" s="43">
        <f>1-U31</f>
        <v>4.1353259970358325E-2</v>
      </c>
      <c r="W31" s="29">
        <f t="shared" si="27"/>
        <v>476018.2536424438</v>
      </c>
      <c r="X31" s="29">
        <f t="shared" si="20"/>
        <v>6394158.6268657753</v>
      </c>
      <c r="Y31" s="35">
        <f t="shared" si="28"/>
        <v>64.300405495754589</v>
      </c>
      <c r="Z31" s="36">
        <f t="shared" si="29"/>
        <v>8.5141971140065493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1987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99178.959884006501</v>
      </c>
      <c r="K32" s="5">
        <f t="shared" si="24"/>
        <v>0</v>
      </c>
      <c r="L32" s="5">
        <f t="shared" si="25"/>
        <v>495894.79942003253</v>
      </c>
      <c r="M32" s="5">
        <f t="shared" si="16"/>
        <v>6744274.8017740436</v>
      </c>
      <c r="N32" s="33">
        <f t="shared" si="26"/>
        <v>68.001064032751756</v>
      </c>
      <c r="O32" s="4"/>
      <c r="Q32" s="27" t="s">
        <v>40</v>
      </c>
      <c r="R32" s="29">
        <f t="shared" si="17"/>
        <v>99178.959884006501</v>
      </c>
      <c r="S32" s="29">
        <f t="shared" si="18"/>
        <v>495894.79942003253</v>
      </c>
      <c r="T32" s="35">
        <f t="shared" si="19"/>
        <v>68.001064032751756</v>
      </c>
      <c r="U32" s="42">
        <v>0.95864674002964168</v>
      </c>
      <c r="V32" s="43">
        <f>1-U32</f>
        <v>4.1353259970358325E-2</v>
      </c>
      <c r="W32" s="29">
        <f t="shared" si="27"/>
        <v>475387.93286166724</v>
      </c>
      <c r="X32" s="29">
        <f t="shared" si="20"/>
        <v>5918140.3732233318</v>
      </c>
      <c r="Y32" s="35">
        <f t="shared" si="28"/>
        <v>59.671329283396581</v>
      </c>
      <c r="Z32" s="36">
        <f t="shared" si="29"/>
        <v>8.3297347493551754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2337</v>
      </c>
      <c r="E33" s="51">
        <v>2</v>
      </c>
      <c r="F33" s="3">
        <f t="shared" si="21"/>
        <v>8.5579803166452718E-4</v>
      </c>
      <c r="G33" s="2">
        <v>0.5</v>
      </c>
      <c r="H33" s="3">
        <f t="shared" si="22"/>
        <v>4.269854824935952E-3</v>
      </c>
      <c r="I33" s="3">
        <f t="shared" si="23"/>
        <v>0.99573014517506409</v>
      </c>
      <c r="J33" s="5">
        <f t="shared" si="30"/>
        <v>99178.959884006501</v>
      </c>
      <c r="K33" s="5">
        <f t="shared" si="24"/>
        <v>423.47976039285436</v>
      </c>
      <c r="L33" s="5">
        <f t="shared" si="25"/>
        <v>494836.10001905041</v>
      </c>
      <c r="M33" s="5">
        <f t="shared" si="16"/>
        <v>6248380.0023540109</v>
      </c>
      <c r="N33" s="33">
        <f t="shared" si="26"/>
        <v>63.001064032751756</v>
      </c>
      <c r="O33" s="4"/>
      <c r="Q33" s="27" t="s">
        <v>42</v>
      </c>
      <c r="R33" s="29">
        <f t="shared" si="17"/>
        <v>99178.959884006501</v>
      </c>
      <c r="S33" s="29">
        <f t="shared" si="18"/>
        <v>494836.10001905041</v>
      </c>
      <c r="T33" s="35">
        <f t="shared" si="19"/>
        <v>63.001064032751756</v>
      </c>
      <c r="U33" s="42">
        <v>0.95864674002964168</v>
      </c>
      <c r="V33" s="43">
        <f>1-U33</f>
        <v>4.1353259970358325E-2</v>
      </c>
      <c r="W33" s="29">
        <f t="shared" si="27"/>
        <v>474373.0141322444</v>
      </c>
      <c r="X33" s="29">
        <f t="shared" si="20"/>
        <v>5442752.4403616646</v>
      </c>
      <c r="Y33" s="35">
        <f t="shared" si="28"/>
        <v>54.878095583248374</v>
      </c>
      <c r="Z33" s="36">
        <f t="shared" si="29"/>
        <v>8.1229684495033823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2384</v>
      </c>
      <c r="E34" s="51">
        <v>1</v>
      </c>
      <c r="F34" s="3">
        <f t="shared" si="21"/>
        <v>4.1946308724832214E-4</v>
      </c>
      <c r="G34" s="2">
        <v>0.5</v>
      </c>
      <c r="H34" s="3">
        <f t="shared" si="22"/>
        <v>2.0951183741881418E-3</v>
      </c>
      <c r="I34" s="3">
        <f t="shared" si="23"/>
        <v>0.99790488162581181</v>
      </c>
      <c r="J34" s="5">
        <f t="shared" si="30"/>
        <v>98755.480123613655</v>
      </c>
      <c r="K34" s="5">
        <f t="shared" si="24"/>
        <v>206.9044209587548</v>
      </c>
      <c r="L34" s="5">
        <f t="shared" si="25"/>
        <v>493260.13956567133</v>
      </c>
      <c r="M34" s="5">
        <f t="shared" si="16"/>
        <v>5753543.9023349602</v>
      </c>
      <c r="N34" s="33">
        <f t="shared" si="26"/>
        <v>58.260502557763544</v>
      </c>
      <c r="O34" s="4"/>
      <c r="Q34" s="27" t="s">
        <v>44</v>
      </c>
      <c r="R34" s="29">
        <f t="shared" si="17"/>
        <v>98755.480123613655</v>
      </c>
      <c r="S34" s="29">
        <f t="shared" si="18"/>
        <v>493260.13956567133</v>
      </c>
      <c r="T34" s="35">
        <f t="shared" si="19"/>
        <v>58.260502557763544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478057.96923190181</v>
      </c>
      <c r="X34" s="29">
        <f t="shared" si="20"/>
        <v>4968379.4262294201</v>
      </c>
      <c r="Y34" s="35">
        <f t="shared" si="28"/>
        <v>50.309911105798157</v>
      </c>
      <c r="Z34" s="36">
        <f t="shared" si="29"/>
        <v>7.9505914519653871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2408</v>
      </c>
      <c r="E35" s="51">
        <v>2</v>
      </c>
      <c r="F35" s="3">
        <f t="shared" si="21"/>
        <v>8.3056478405315617E-4</v>
      </c>
      <c r="G35" s="2">
        <v>0.5</v>
      </c>
      <c r="H35" s="3">
        <f t="shared" si="22"/>
        <v>4.1442188147534191E-3</v>
      </c>
      <c r="I35" s="3">
        <f t="shared" si="23"/>
        <v>0.99585578118524654</v>
      </c>
      <c r="J35" s="5">
        <f t="shared" si="30"/>
        <v>98548.575702654896</v>
      </c>
      <c r="K35" s="5">
        <f t="shared" si="24"/>
        <v>408.4068615940941</v>
      </c>
      <c r="L35" s="5">
        <f t="shared" si="25"/>
        <v>491721.86135928927</v>
      </c>
      <c r="M35" s="5">
        <f t="shared" si="16"/>
        <v>5260283.7627692893</v>
      </c>
      <c r="N35" s="33">
        <f t="shared" si="26"/>
        <v>53.377572687005127</v>
      </c>
      <c r="O35" s="4"/>
      <c r="Q35" s="27" t="s">
        <v>46</v>
      </c>
      <c r="R35" s="29">
        <f t="shared" si="17"/>
        <v>98548.575702654896</v>
      </c>
      <c r="S35" s="29">
        <f t="shared" si="18"/>
        <v>491721.86135928927</v>
      </c>
      <c r="T35" s="35">
        <f t="shared" si="19"/>
        <v>53.377572687005127</v>
      </c>
      <c r="U35" s="42">
        <v>0.96192878092594225</v>
      </c>
      <c r="V35" s="43">
        <f t="shared" si="31"/>
        <v>3.8071219074057749E-2</v>
      </c>
      <c r="W35" s="29">
        <f t="shared" si="27"/>
        <v>473001.4106519763</v>
      </c>
      <c r="X35" s="29">
        <f t="shared" si="20"/>
        <v>4490321.4569975184</v>
      </c>
      <c r="Y35" s="35">
        <f t="shared" si="28"/>
        <v>45.564549512576562</v>
      </c>
      <c r="Z35" s="36">
        <f t="shared" si="29"/>
        <v>7.8130231744285652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2388</v>
      </c>
      <c r="E36" s="51">
        <v>3</v>
      </c>
      <c r="F36" s="3">
        <f t="shared" si="21"/>
        <v>1.2562814070351759E-3</v>
      </c>
      <c r="G36" s="2">
        <v>0.5</v>
      </c>
      <c r="H36" s="3">
        <f t="shared" si="22"/>
        <v>6.261740763932374E-3</v>
      </c>
      <c r="I36" s="3">
        <f t="shared" si="23"/>
        <v>0.99373825923606762</v>
      </c>
      <c r="J36" s="5">
        <f t="shared" si="30"/>
        <v>98140.168841060804</v>
      </c>
      <c r="K36" s="5">
        <f t="shared" si="24"/>
        <v>614.52829581127628</v>
      </c>
      <c r="L36" s="5">
        <f t="shared" si="25"/>
        <v>489164.52346577577</v>
      </c>
      <c r="M36" s="5">
        <f t="shared" si="16"/>
        <v>4768561.9014100004</v>
      </c>
      <c r="N36" s="33">
        <f t="shared" si="26"/>
        <v>48.589297916663917</v>
      </c>
      <c r="O36" s="4"/>
      <c r="Q36" s="27" t="s">
        <v>48</v>
      </c>
      <c r="R36" s="29">
        <f t="shared" si="17"/>
        <v>98140.168841060804</v>
      </c>
      <c r="S36" s="29">
        <f t="shared" si="18"/>
        <v>489164.52346577577</v>
      </c>
      <c r="T36" s="35">
        <f t="shared" si="19"/>
        <v>48.589297916663917</v>
      </c>
      <c r="U36" s="42">
        <v>0.95558309086652893</v>
      </c>
      <c r="V36" s="43">
        <f t="shared" si="31"/>
        <v>4.4416909133471072E-2</v>
      </c>
      <c r="W36" s="29">
        <f t="shared" si="27"/>
        <v>467437.34727567871</v>
      </c>
      <c r="X36" s="29">
        <f t="shared" si="20"/>
        <v>4017320.0463455417</v>
      </c>
      <c r="Y36" s="35">
        <f t="shared" si="28"/>
        <v>40.934513296503908</v>
      </c>
      <c r="Z36" s="36">
        <f t="shared" si="29"/>
        <v>7.654784620160008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2547</v>
      </c>
      <c r="E37" s="51">
        <v>3</v>
      </c>
      <c r="F37" s="3">
        <f t="shared" si="21"/>
        <v>1.1778563015312131E-3</v>
      </c>
      <c r="G37" s="2">
        <v>0.5</v>
      </c>
      <c r="H37" s="3">
        <f t="shared" si="22"/>
        <v>5.8719906048150319E-3</v>
      </c>
      <c r="I37" s="3">
        <f t="shared" si="23"/>
        <v>0.99412800939518498</v>
      </c>
      <c r="J37" s="5">
        <f t="shared" si="30"/>
        <v>97525.640545249524</v>
      </c>
      <c r="K37" s="5">
        <f t="shared" si="24"/>
        <v>572.66964501027314</v>
      </c>
      <c r="L37" s="5">
        <f t="shared" si="25"/>
        <v>486196.52861372189</v>
      </c>
      <c r="M37" s="5">
        <f t="shared" si="16"/>
        <v>4279397.3779442245</v>
      </c>
      <c r="N37" s="33">
        <f t="shared" si="26"/>
        <v>43.879715672912582</v>
      </c>
      <c r="O37" s="4"/>
      <c r="Q37" s="27" t="s">
        <v>50</v>
      </c>
      <c r="R37" s="29">
        <f t="shared" si="17"/>
        <v>97525.640545249524</v>
      </c>
      <c r="S37" s="29">
        <f t="shared" si="18"/>
        <v>486196.52861372189</v>
      </c>
      <c r="T37" s="35">
        <f t="shared" si="19"/>
        <v>43.879715672912582</v>
      </c>
      <c r="U37" s="42">
        <v>0.95343645724036619</v>
      </c>
      <c r="V37" s="43">
        <f t="shared" si="31"/>
        <v>4.6563542759633814E-2</v>
      </c>
      <c r="W37" s="29">
        <f t="shared" si="27"/>
        <v>463557.49576403131</v>
      </c>
      <c r="X37" s="29">
        <f t="shared" si="20"/>
        <v>3549882.6990698632</v>
      </c>
      <c r="Y37" s="35">
        <f t="shared" si="28"/>
        <v>36.39948099005619</v>
      </c>
      <c r="Z37" s="36">
        <f t="shared" si="29"/>
        <v>7.4802346828563913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2652</v>
      </c>
      <c r="E38" s="51">
        <v>9</v>
      </c>
      <c r="F38" s="3">
        <f t="shared" si="21"/>
        <v>3.3936651583710408E-3</v>
      </c>
      <c r="G38" s="2">
        <v>0.5</v>
      </c>
      <c r="H38" s="3">
        <f t="shared" si="22"/>
        <v>1.6825574873808192E-2</v>
      </c>
      <c r="I38" s="3">
        <f t="shared" si="23"/>
        <v>0.9831744251261918</v>
      </c>
      <c r="J38" s="5">
        <f t="shared" si="30"/>
        <v>96952.970900239248</v>
      </c>
      <c r="K38" s="5">
        <f t="shared" si="24"/>
        <v>1631.2894711201222</v>
      </c>
      <c r="L38" s="5">
        <f t="shared" si="25"/>
        <v>480686.63082339591</v>
      </c>
      <c r="M38" s="5">
        <f t="shared" si="16"/>
        <v>3793200.8493305026</v>
      </c>
      <c r="N38" s="33">
        <f t="shared" si="26"/>
        <v>39.124132186042608</v>
      </c>
      <c r="O38" s="4"/>
      <c r="Q38" s="27" t="s">
        <v>52</v>
      </c>
      <c r="R38" s="29">
        <f t="shared" si="17"/>
        <v>96952.970900239248</v>
      </c>
      <c r="S38" s="29">
        <f t="shared" si="18"/>
        <v>480686.63082339591</v>
      </c>
      <c r="T38" s="35">
        <f t="shared" si="19"/>
        <v>39.124132186042608</v>
      </c>
      <c r="U38" s="42">
        <v>0.93748024841036759</v>
      </c>
      <c r="V38" s="43">
        <f t="shared" si="31"/>
        <v>6.2519751589632411E-2</v>
      </c>
      <c r="W38" s="29">
        <f t="shared" si="27"/>
        <v>450634.22207185987</v>
      </c>
      <c r="X38" s="29">
        <f t="shared" si="20"/>
        <v>3086325.2033058316</v>
      </c>
      <c r="Y38" s="35">
        <f t="shared" si="28"/>
        <v>31.833219494444762</v>
      </c>
      <c r="Z38" s="36">
        <f t="shared" si="29"/>
        <v>7.2909126915978462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2255</v>
      </c>
      <c r="E39" s="51">
        <v>6</v>
      </c>
      <c r="F39" s="3">
        <f t="shared" si="21"/>
        <v>2.6607538802660754E-3</v>
      </c>
      <c r="G39" s="2">
        <v>0.5</v>
      </c>
      <c r="H39" s="3">
        <f t="shared" si="22"/>
        <v>1.3215859030837005E-2</v>
      </c>
      <c r="I39" s="3">
        <f t="shared" si="23"/>
        <v>0.986784140969163</v>
      </c>
      <c r="J39" s="5">
        <f t="shared" si="30"/>
        <v>95321.681429119126</v>
      </c>
      <c r="K39" s="5">
        <f t="shared" si="24"/>
        <v>1259.7579043495921</v>
      </c>
      <c r="L39" s="5">
        <f t="shared" si="25"/>
        <v>473459.01238472166</v>
      </c>
      <c r="M39" s="5">
        <f t="shared" si="16"/>
        <v>3312514.2185071069</v>
      </c>
      <c r="N39" s="33">
        <f t="shared" si="26"/>
        <v>34.750899992991428</v>
      </c>
      <c r="O39" s="4"/>
      <c r="Q39" s="27" t="s">
        <v>54</v>
      </c>
      <c r="R39" s="29">
        <f t="shared" si="17"/>
        <v>95321.681429119126</v>
      </c>
      <c r="S39" s="29">
        <f t="shared" si="18"/>
        <v>473459.01238472166</v>
      </c>
      <c r="T39" s="35">
        <f t="shared" si="19"/>
        <v>34.750899992991428</v>
      </c>
      <c r="U39" s="42">
        <v>0.91788799906018037</v>
      </c>
      <c r="V39" s="43">
        <f t="shared" si="31"/>
        <v>8.2112000939819629E-2</v>
      </c>
      <c r="W39" s="29">
        <f t="shared" si="27"/>
        <v>434582.3455148213</v>
      </c>
      <c r="X39" s="29">
        <f t="shared" si="20"/>
        <v>2635690.9812339717</v>
      </c>
      <c r="Y39" s="35">
        <f t="shared" si="28"/>
        <v>27.650487714003056</v>
      </c>
      <c r="Z39" s="36">
        <f t="shared" si="29"/>
        <v>7.1004122789883723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1589</v>
      </c>
      <c r="E40" s="51">
        <v>8</v>
      </c>
      <c r="F40" s="3">
        <f t="shared" si="21"/>
        <v>5.034612964128383E-3</v>
      </c>
      <c r="G40" s="2">
        <v>0.5</v>
      </c>
      <c r="H40" s="3">
        <f t="shared" si="22"/>
        <v>2.4860161591050343E-2</v>
      </c>
      <c r="I40" s="3">
        <f t="shared" si="23"/>
        <v>0.97513983840894969</v>
      </c>
      <c r="J40" s="5">
        <f t="shared" si="30"/>
        <v>94061.923524769532</v>
      </c>
      <c r="K40" s="5">
        <f t="shared" si="24"/>
        <v>2338.3946183907901</v>
      </c>
      <c r="L40" s="5">
        <f t="shared" si="25"/>
        <v>464463.63107787073</v>
      </c>
      <c r="M40" s="5">
        <f t="shared" si="16"/>
        <v>2839055.2061223853</v>
      </c>
      <c r="N40" s="33">
        <f t="shared" si="26"/>
        <v>30.182831689326136</v>
      </c>
      <c r="O40" s="4"/>
      <c r="Q40" s="27" t="s">
        <v>56</v>
      </c>
      <c r="R40" s="29">
        <f t="shared" si="17"/>
        <v>94061.923524769532</v>
      </c>
      <c r="S40" s="29">
        <f t="shared" si="18"/>
        <v>464463.63107787073</v>
      </c>
      <c r="T40" s="35">
        <f t="shared" si="19"/>
        <v>30.182831689326136</v>
      </c>
      <c r="U40" s="42">
        <v>0.89571782863194893</v>
      </c>
      <c r="V40" s="43">
        <f t="shared" si="31"/>
        <v>0.10428217136805107</v>
      </c>
      <c r="W40" s="29">
        <f t="shared" si="27"/>
        <v>416028.35510758095</v>
      </c>
      <c r="X40" s="29">
        <f t="shared" si="20"/>
        <v>2201108.6357191503</v>
      </c>
      <c r="Y40" s="35">
        <f t="shared" si="28"/>
        <v>23.400633893474733</v>
      </c>
      <c r="Z40" s="36">
        <f t="shared" si="29"/>
        <v>6.7821977958514026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1291</v>
      </c>
      <c r="E41" s="51">
        <v>7</v>
      </c>
      <c r="F41" s="3">
        <f t="shared" si="21"/>
        <v>5.422153369481022E-3</v>
      </c>
      <c r="G41" s="2">
        <v>0.5</v>
      </c>
      <c r="H41" s="3">
        <f t="shared" si="22"/>
        <v>2.6748184944593044E-2</v>
      </c>
      <c r="I41" s="3">
        <f t="shared" si="23"/>
        <v>0.97325181505540692</v>
      </c>
      <c r="J41" s="5">
        <f t="shared" si="30"/>
        <v>91723.52890637875</v>
      </c>
      <c r="K41" s="5">
        <f t="shared" si="24"/>
        <v>2453.4379149585448</v>
      </c>
      <c r="L41" s="5">
        <f t="shared" si="25"/>
        <v>452484.0497444974</v>
      </c>
      <c r="M41" s="5">
        <f t="shared" si="16"/>
        <v>2374591.5750445146</v>
      </c>
      <c r="N41" s="33">
        <f t="shared" si="26"/>
        <v>25.888576283062935</v>
      </c>
      <c r="O41" s="4"/>
      <c r="Q41" s="27" t="s">
        <v>58</v>
      </c>
      <c r="R41" s="29">
        <f t="shared" si="17"/>
        <v>91723.52890637875</v>
      </c>
      <c r="S41" s="29">
        <f t="shared" si="18"/>
        <v>452484.0497444974</v>
      </c>
      <c r="T41" s="35">
        <f t="shared" si="19"/>
        <v>25.888576283062935</v>
      </c>
      <c r="U41" s="42">
        <v>0.86473435856680392</v>
      </c>
      <c r="V41" s="43">
        <f t="shared" si="31"/>
        <v>0.13526564143319608</v>
      </c>
      <c r="W41" s="29">
        <f t="shared" si="27"/>
        <v>391278.50451751775</v>
      </c>
      <c r="X41" s="29">
        <f t="shared" si="20"/>
        <v>1785080.2806115695</v>
      </c>
      <c r="Y41" s="35">
        <f t="shared" si="28"/>
        <v>19.461530775092424</v>
      </c>
      <c r="Z41" s="36">
        <f t="shared" si="29"/>
        <v>6.4270455079705116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1039</v>
      </c>
      <c r="E42" s="51">
        <v>17</v>
      </c>
      <c r="F42" s="3">
        <f t="shared" si="21"/>
        <v>1.6361886429258902E-2</v>
      </c>
      <c r="G42" s="2">
        <v>0.5</v>
      </c>
      <c r="H42" s="3">
        <f t="shared" si="22"/>
        <v>7.8594544613962078E-2</v>
      </c>
      <c r="I42" s="3">
        <f t="shared" si="23"/>
        <v>0.92140545538603791</v>
      </c>
      <c r="J42" s="5">
        <f t="shared" si="30"/>
        <v>89270.090991420206</v>
      </c>
      <c r="K42" s="5">
        <f t="shared" si="24"/>
        <v>7016.1421491176297</v>
      </c>
      <c r="L42" s="5">
        <f t="shared" si="25"/>
        <v>428810.09958430694</v>
      </c>
      <c r="M42" s="5">
        <f t="shared" si="16"/>
        <v>1922107.5253000171</v>
      </c>
      <c r="N42" s="33">
        <f t="shared" si="26"/>
        <v>21.531371862102748</v>
      </c>
      <c r="O42" s="4"/>
      <c r="Q42" s="27" t="s">
        <v>60</v>
      </c>
      <c r="R42" s="29">
        <f t="shared" si="17"/>
        <v>89270.090991420206</v>
      </c>
      <c r="S42" s="29">
        <f t="shared" si="18"/>
        <v>428810.09958430694</v>
      </c>
      <c r="T42" s="35">
        <f t="shared" si="19"/>
        <v>21.531371862102748</v>
      </c>
      <c r="U42" s="42">
        <v>0.81758889711164551</v>
      </c>
      <c r="V42" s="43">
        <f t="shared" si="31"/>
        <v>0.18241110288835449</v>
      </c>
      <c r="W42" s="29">
        <f t="shared" si="27"/>
        <v>350590.37638946838</v>
      </c>
      <c r="X42" s="29">
        <f t="shared" si="20"/>
        <v>1393801.7760940518</v>
      </c>
      <c r="Y42" s="35">
        <f t="shared" si="28"/>
        <v>15.613311923564755</v>
      </c>
      <c r="Z42" s="36">
        <f t="shared" si="29"/>
        <v>5.9180599385379935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778</v>
      </c>
      <c r="E43" s="51">
        <v>23</v>
      </c>
      <c r="F43" s="3">
        <f t="shared" si="21"/>
        <v>2.9562982005141389E-2</v>
      </c>
      <c r="G43" s="2">
        <v>0.5</v>
      </c>
      <c r="H43" s="3">
        <f t="shared" si="22"/>
        <v>0.13764213046080193</v>
      </c>
      <c r="I43" s="3">
        <f t="shared" si="23"/>
        <v>0.86235786953919802</v>
      </c>
      <c r="J43" s="5">
        <f t="shared" si="30"/>
        <v>82253.948842302576</v>
      </c>
      <c r="K43" s="5">
        <f t="shared" si="24"/>
        <v>11321.608757468339</v>
      </c>
      <c r="L43" s="5">
        <f t="shared" si="25"/>
        <v>382965.72231784201</v>
      </c>
      <c r="M43" s="5">
        <f t="shared" si="16"/>
        <v>1493297.42571571</v>
      </c>
      <c r="N43" s="33">
        <f t="shared" si="26"/>
        <v>18.154720189527467</v>
      </c>
      <c r="O43" s="4"/>
      <c r="Q43" s="27" t="s">
        <v>62</v>
      </c>
      <c r="R43" s="29">
        <f t="shared" si="17"/>
        <v>82253.948842302576</v>
      </c>
      <c r="S43" s="29">
        <f t="shared" si="18"/>
        <v>382965.72231784201</v>
      </c>
      <c r="T43" s="35">
        <f t="shared" si="19"/>
        <v>18.154720189527467</v>
      </c>
      <c r="U43" s="42">
        <v>0.77888026534586052</v>
      </c>
      <c r="V43" s="43">
        <f t="shared" si="31"/>
        <v>0.22111973465413948</v>
      </c>
      <c r="W43" s="29">
        <f t="shared" si="27"/>
        <v>298284.44341728993</v>
      </c>
      <c r="X43" s="29">
        <f t="shared" si="20"/>
        <v>1043211.3997045835</v>
      </c>
      <c r="Y43" s="35">
        <f t="shared" si="28"/>
        <v>12.682812368128737</v>
      </c>
      <c r="Z43" s="36">
        <f t="shared" si="29"/>
        <v>5.4719078213987302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522</v>
      </c>
      <c r="E44" s="51">
        <v>14</v>
      </c>
      <c r="F44" s="3">
        <f t="shared" si="21"/>
        <v>2.681992337164751E-2</v>
      </c>
      <c r="G44" s="2">
        <v>0.5</v>
      </c>
      <c r="H44" s="3">
        <f t="shared" si="22"/>
        <v>0.12567324955116696</v>
      </c>
      <c r="I44" s="3">
        <f t="shared" si="23"/>
        <v>0.87432675044883301</v>
      </c>
      <c r="J44" s="5">
        <f t="shared" si="30"/>
        <v>70932.340084834228</v>
      </c>
      <c r="K44" s="5">
        <f t="shared" si="24"/>
        <v>8914.297676729615</v>
      </c>
      <c r="L44" s="5">
        <f t="shared" si="25"/>
        <v>332375.95623234706</v>
      </c>
      <c r="M44" s="5">
        <f t="shared" si="16"/>
        <v>1110331.703397868</v>
      </c>
      <c r="N44" s="33">
        <f t="shared" si="26"/>
        <v>15.653391697918391</v>
      </c>
      <c r="O44" s="4"/>
      <c r="Q44" s="27" t="s">
        <v>64</v>
      </c>
      <c r="R44" s="29">
        <f t="shared" si="17"/>
        <v>70932.340084834228</v>
      </c>
      <c r="S44" s="29">
        <f t="shared" si="18"/>
        <v>332375.95623234706</v>
      </c>
      <c r="T44" s="35">
        <f t="shared" si="19"/>
        <v>15.653391697918391</v>
      </c>
      <c r="U44" s="42">
        <v>0.71980976748499381</v>
      </c>
      <c r="V44" s="43">
        <f t="shared" si="31"/>
        <v>0.28019023251500619</v>
      </c>
      <c r="W44" s="29">
        <f t="shared" si="27"/>
        <v>239247.45977320822</v>
      </c>
      <c r="X44" s="29">
        <f t="shared" si="20"/>
        <v>744926.95628729346</v>
      </c>
      <c r="Y44" s="35">
        <f t="shared" si="28"/>
        <v>10.501936851320142</v>
      </c>
      <c r="Z44" s="36">
        <f t="shared" si="29"/>
        <v>5.1514548465982486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330</v>
      </c>
      <c r="E45" s="51">
        <v>14</v>
      </c>
      <c r="F45" s="3">
        <f t="shared" si="21"/>
        <v>4.2424242424242427E-2</v>
      </c>
      <c r="G45" s="2">
        <v>0.5</v>
      </c>
      <c r="H45" s="3">
        <f t="shared" si="22"/>
        <v>0.19178082191780824</v>
      </c>
      <c r="I45" s="3">
        <f t="shared" si="23"/>
        <v>0.80821917808219179</v>
      </c>
      <c r="J45" s="5">
        <f t="shared" si="30"/>
        <v>62018.042408104608</v>
      </c>
      <c r="K45" s="5">
        <f t="shared" si="24"/>
        <v>11893.87114675979</v>
      </c>
      <c r="L45" s="5">
        <f t="shared" si="25"/>
        <v>280355.53417362354</v>
      </c>
      <c r="M45" s="5">
        <f t="shared" si="16"/>
        <v>777955.74716552091</v>
      </c>
      <c r="N45" s="33">
        <f t="shared" si="26"/>
        <v>12.544022948132534</v>
      </c>
      <c r="O45" s="4"/>
      <c r="Q45" s="27" t="s">
        <v>66</v>
      </c>
      <c r="R45" s="29">
        <f t="shared" si="17"/>
        <v>62018.042408104608</v>
      </c>
      <c r="S45" s="29">
        <f t="shared" si="18"/>
        <v>280355.53417362354</v>
      </c>
      <c r="T45" s="35">
        <f t="shared" si="19"/>
        <v>12.544022948132534</v>
      </c>
      <c r="U45" s="42">
        <v>0.68480776711742686</v>
      </c>
      <c r="V45" s="43">
        <f t="shared" si="31"/>
        <v>0.31519223288257314</v>
      </c>
      <c r="W45" s="29">
        <f t="shared" si="27"/>
        <v>191989.64735645259</v>
      </c>
      <c r="X45" s="29">
        <f t="shared" si="20"/>
        <v>505679.49651408527</v>
      </c>
      <c r="Y45" s="35">
        <f t="shared" si="28"/>
        <v>8.153748117144735</v>
      </c>
      <c r="Z45" s="36">
        <f t="shared" si="29"/>
        <v>4.3902748309877992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183</v>
      </c>
      <c r="E46" s="51">
        <v>10</v>
      </c>
      <c r="F46" s="3">
        <f t="shared" si="21"/>
        <v>5.4644808743169397E-2</v>
      </c>
      <c r="G46" s="2">
        <v>0.5</v>
      </c>
      <c r="H46" s="3">
        <f t="shared" si="22"/>
        <v>0.24038461538461536</v>
      </c>
      <c r="I46" s="3">
        <f t="shared" si="23"/>
        <v>0.75961538461538458</v>
      </c>
      <c r="J46" s="5">
        <f t="shared" si="30"/>
        <v>50124.171261344818</v>
      </c>
      <c r="K46" s="5">
        <f t="shared" si="24"/>
        <v>12049.079630130966</v>
      </c>
      <c r="L46" s="5">
        <f t="shared" si="25"/>
        <v>220498.15723139665</v>
      </c>
      <c r="M46" s="5">
        <f>L46+M47</f>
        <v>497600.21299189742</v>
      </c>
      <c r="N46" s="33">
        <f t="shared" si="26"/>
        <v>9.9273504273504258</v>
      </c>
      <c r="O46" s="4"/>
      <c r="Q46" s="27" t="s">
        <v>68</v>
      </c>
      <c r="R46" s="29">
        <f t="shared" si="17"/>
        <v>50124.171261344818</v>
      </c>
      <c r="S46" s="29">
        <f t="shared" si="18"/>
        <v>220498.15723139665</v>
      </c>
      <c r="T46" s="35">
        <f t="shared" si="19"/>
        <v>9.9273504273504258</v>
      </c>
      <c r="U46" s="42">
        <v>0.65629805890441617</v>
      </c>
      <c r="V46" s="43">
        <f t="shared" si="31"/>
        <v>0.34370194109558383</v>
      </c>
      <c r="W46" s="29">
        <f t="shared" si="27"/>
        <v>144712.51258296639</v>
      </c>
      <c r="X46" s="29">
        <f>X47+W46</f>
        <v>313689.84915763268</v>
      </c>
      <c r="Y46" s="35">
        <f t="shared" si="28"/>
        <v>6.25825507462398</v>
      </c>
      <c r="Z46" s="36">
        <f t="shared" si="29"/>
        <v>3.6690953527264458</v>
      </c>
    </row>
    <row r="47" spans="1:26" s="2" customFormat="1" x14ac:dyDescent="0.25">
      <c r="A47" s="12">
        <v>19</v>
      </c>
      <c r="B47" s="13" t="s">
        <v>69</v>
      </c>
      <c r="C47" s="12"/>
      <c r="D47">
        <v>131</v>
      </c>
      <c r="E47" s="51">
        <v>18</v>
      </c>
      <c r="F47" s="17">
        <f t="shared" si="21"/>
        <v>0.13740458015267176</v>
      </c>
      <c r="G47" s="12"/>
      <c r="H47" s="17">
        <v>1</v>
      </c>
      <c r="I47" s="17">
        <f t="shared" si="23"/>
        <v>0</v>
      </c>
      <c r="J47" s="21">
        <f t="shared" si="30"/>
        <v>38075.091631213851</v>
      </c>
      <c r="K47" s="21">
        <f t="shared" si="24"/>
        <v>38075.091631213851</v>
      </c>
      <c r="L47" s="21">
        <f>K47/F47</f>
        <v>277102.05576050078</v>
      </c>
      <c r="M47" s="21">
        <f>L47</f>
        <v>277102.05576050078</v>
      </c>
      <c r="N47" s="34">
        <f t="shared" si="26"/>
        <v>7.2777777777777768</v>
      </c>
      <c r="O47" s="4"/>
      <c r="Q47" s="30" t="s">
        <v>69</v>
      </c>
      <c r="R47" s="31">
        <f t="shared" si="17"/>
        <v>38075.091631213851</v>
      </c>
      <c r="S47" s="31">
        <f t="shared" si="18"/>
        <v>277102.05576050078</v>
      </c>
      <c r="T47" s="38">
        <f t="shared" si="19"/>
        <v>7.2777777777777768</v>
      </c>
      <c r="U47" s="44">
        <v>0.6098018151143324</v>
      </c>
      <c r="V47" s="45">
        <f t="shared" si="31"/>
        <v>0.3901981848856676</v>
      </c>
      <c r="W47" s="31">
        <f t="shared" si="27"/>
        <v>168977.33657466632</v>
      </c>
      <c r="X47" s="31">
        <f>W47</f>
        <v>168977.33657466632</v>
      </c>
      <c r="Y47" s="38">
        <f t="shared" si="28"/>
        <v>4.4380020988876412</v>
      </c>
      <c r="Z47" s="37">
        <f t="shared" si="29"/>
        <v>2.8397756788901356</v>
      </c>
    </row>
    <row r="48" spans="1:26" s="2" customFormat="1" ht="13.2" x14ac:dyDescent="0.25">
      <c r="B48" s="2" t="s">
        <v>70</v>
      </c>
      <c r="D48" s="25">
        <f>SUM(D29:D47)</f>
        <v>28626</v>
      </c>
      <c r="E48" s="25">
        <f>SUM(E29:E47)</f>
        <v>140</v>
      </c>
    </row>
    <row r="51" spans="1:26" s="2" customFormat="1" ht="18" thickBot="1" x14ac:dyDescent="0.35">
      <c r="B51" s="70" t="s">
        <v>89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8" t="s">
        <v>14</v>
      </c>
      <c r="S52" s="78"/>
      <c r="T52" s="78"/>
      <c r="U52" s="75" t="s">
        <v>15</v>
      </c>
      <c r="V52" s="79" t="s">
        <v>16</v>
      </c>
      <c r="W52" s="80" t="s">
        <v>17</v>
      </c>
      <c r="X52" s="80" t="s">
        <v>18</v>
      </c>
      <c r="Y52" s="81" t="s">
        <v>19</v>
      </c>
      <c r="Z52" s="81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5"/>
      <c r="V53" s="79"/>
      <c r="W53" s="80"/>
      <c r="X53" s="80"/>
      <c r="Y53" s="81"/>
      <c r="Z53" s="81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743</v>
      </c>
      <c r="E54" s="49">
        <f>E4+E29</f>
        <v>3</v>
      </c>
      <c r="F54" s="3">
        <f>E54/D54</f>
        <v>4.0376850605652759E-3</v>
      </c>
      <c r="G54" s="2">
        <v>0.3</v>
      </c>
      <c r="H54" s="18">
        <f>C54*F54/(1+(1-G54)*C54*F54)</f>
        <v>4.0263051939336998E-3</v>
      </c>
      <c r="I54" s="18">
        <f>1-H54</f>
        <v>0.99597369480606635</v>
      </c>
      <c r="J54" s="19">
        <v>100000</v>
      </c>
      <c r="K54" s="20">
        <f>J54*H54</f>
        <v>402.63051939336998</v>
      </c>
      <c r="L54" s="20">
        <f>C54*(J55+G54*K54)</f>
        <v>99718.158636424647</v>
      </c>
      <c r="M54" s="5">
        <f t="shared" ref="M54:M70" si="32">L54+M55</f>
        <v>7442176.3325673826</v>
      </c>
      <c r="N54" s="32">
        <f>M54/J54</f>
        <v>74.421763325673822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99718.158636424647</v>
      </c>
      <c r="T54" s="35">
        <f t="shared" ref="T54:T72" si="35">N54</f>
        <v>74.421763325673822</v>
      </c>
      <c r="U54" s="42">
        <v>0.96170886472285344</v>
      </c>
      <c r="V54" s="43">
        <f>1-U54</f>
        <v>3.829113527714656E-2</v>
      </c>
      <c r="W54" s="29">
        <f>S54*U54</f>
        <v>95899.837134489353</v>
      </c>
      <c r="X54" s="29">
        <f t="shared" ref="X54:X70" si="36">X55+W54</f>
        <v>6626041.7918890379</v>
      </c>
      <c r="Y54" s="40">
        <f>X54/R54</f>
        <v>66.260417918890383</v>
      </c>
      <c r="Z54" s="36">
        <f>T54-Y54</f>
        <v>8.1613454067834397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3106</v>
      </c>
      <c r="E55" s="49">
        <f t="shared" si="37"/>
        <v>2</v>
      </c>
      <c r="F55" s="3">
        <f t="shared" ref="F55:F72" si="38">E55/D55</f>
        <v>6.43915003219575E-4</v>
      </c>
      <c r="G55" s="2">
        <v>0.4</v>
      </c>
      <c r="H55" s="3">
        <f t="shared" ref="H55:H71" si="39">C55*F55/(1+(1-G55)*C55*F55)</f>
        <v>2.5716857400025716E-3</v>
      </c>
      <c r="I55" s="3">
        <f t="shared" ref="I55:I72" si="40">1-H55</f>
        <v>0.99742831425999745</v>
      </c>
      <c r="J55" s="5">
        <f>I54*J54</f>
        <v>99597.369480606634</v>
      </c>
      <c r="K55" s="5">
        <f t="shared" ref="K55:K72" si="41">J55*H55</f>
        <v>256.13313483504339</v>
      </c>
      <c r="L55" s="5">
        <f t="shared" ref="L55:L71" si="42">C55*(J56+G55*K55)</f>
        <v>397774.75839882245</v>
      </c>
      <c r="M55" s="5">
        <f t="shared" si="32"/>
        <v>7342458.1739309579</v>
      </c>
      <c r="N55" s="33">
        <f t="shared" ref="N55:N72" si="43">M55/J55</f>
        <v>73.721406621694598</v>
      </c>
      <c r="O55" s="4"/>
      <c r="Q55" s="27" t="s">
        <v>36</v>
      </c>
      <c r="R55" s="29">
        <f t="shared" si="33"/>
        <v>99597.369480606634</v>
      </c>
      <c r="S55" s="29">
        <f t="shared" si="34"/>
        <v>397774.75839882245</v>
      </c>
      <c r="T55" s="35">
        <f t="shared" si="35"/>
        <v>73.721406621694598</v>
      </c>
      <c r="U55" s="42">
        <v>0.96170886472285344</v>
      </c>
      <c r="V55" s="43">
        <f>1-U55</f>
        <v>3.829113527714656E-2</v>
      </c>
      <c r="W55" s="29">
        <f t="shared" ref="W55:W72" si="44">S55*U55</f>
        <v>382543.51131513884</v>
      </c>
      <c r="X55" s="29">
        <f t="shared" si="36"/>
        <v>6530141.9547545481</v>
      </c>
      <c r="Y55" s="35">
        <f t="shared" ref="Y55:Y72" si="45">X55/R55</f>
        <v>65.565405881789701</v>
      </c>
      <c r="Z55" s="36">
        <f t="shared" ref="Z55:Z72" si="46">T55-Y55</f>
        <v>8.156000739904897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3935</v>
      </c>
      <c r="E56" s="49">
        <f t="shared" si="37"/>
        <v>2</v>
      </c>
      <c r="F56" s="3">
        <f t="shared" si="38"/>
        <v>5.0825921219822107E-4</v>
      </c>
      <c r="G56" s="2">
        <v>0.5</v>
      </c>
      <c r="H56" s="3">
        <f t="shared" si="39"/>
        <v>2.5380710659898475E-3</v>
      </c>
      <c r="I56" s="3">
        <f t="shared" si="40"/>
        <v>0.9974619289340102</v>
      </c>
      <c r="J56" s="5">
        <f t="shared" ref="J56:J72" si="47">I55*J55</f>
        <v>99341.236345771598</v>
      </c>
      <c r="K56" s="5">
        <f t="shared" si="41"/>
        <v>252.13511762886191</v>
      </c>
      <c r="L56" s="5">
        <f t="shared" si="42"/>
        <v>496075.84393478587</v>
      </c>
      <c r="M56" s="5">
        <f t="shared" si="32"/>
        <v>6944683.4155321354</v>
      </c>
      <c r="N56" s="33">
        <f t="shared" si="43"/>
        <v>69.907358424251498</v>
      </c>
      <c r="O56" s="4"/>
      <c r="Q56" s="27" t="s">
        <v>38</v>
      </c>
      <c r="R56" s="29">
        <f t="shared" si="33"/>
        <v>99341.236345771598</v>
      </c>
      <c r="S56" s="29">
        <f t="shared" si="34"/>
        <v>496075.84393478587</v>
      </c>
      <c r="T56" s="35">
        <f t="shared" si="35"/>
        <v>69.907358424251498</v>
      </c>
      <c r="U56" s="42">
        <v>0.96170886472285344</v>
      </c>
      <c r="V56" s="43">
        <f>1-U56</f>
        <v>3.829113527714656E-2</v>
      </c>
      <c r="W56" s="29">
        <f t="shared" si="44"/>
        <v>477080.53668695432</v>
      </c>
      <c r="X56" s="29">
        <f t="shared" si="36"/>
        <v>6147598.4434394091</v>
      </c>
      <c r="Y56" s="35">
        <f t="shared" si="45"/>
        <v>61.883651437976873</v>
      </c>
      <c r="Z56" s="36">
        <f t="shared" si="46"/>
        <v>8.0237069862746253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4085</v>
      </c>
      <c r="E57" s="49">
        <f t="shared" si="37"/>
        <v>2</v>
      </c>
      <c r="F57" s="3">
        <f t="shared" si="38"/>
        <v>4.8959608323133417E-4</v>
      </c>
      <c r="G57" s="2">
        <v>0.5</v>
      </c>
      <c r="H57" s="3">
        <f t="shared" si="39"/>
        <v>2.4449877750611247E-3</v>
      </c>
      <c r="I57" s="3">
        <f t="shared" si="40"/>
        <v>0.99755501222493892</v>
      </c>
      <c r="J57" s="5">
        <f t="shared" si="47"/>
        <v>99089.101228142739</v>
      </c>
      <c r="K57" s="5">
        <f t="shared" si="41"/>
        <v>242.27164114460328</v>
      </c>
      <c r="L57" s="5">
        <f t="shared" si="42"/>
        <v>494839.82703785226</v>
      </c>
      <c r="M57" s="5">
        <f t="shared" si="32"/>
        <v>6448607.5715973498</v>
      </c>
      <c r="N57" s="33">
        <f t="shared" si="43"/>
        <v>65.078878420241963</v>
      </c>
      <c r="O57" s="4"/>
      <c r="Q57" s="27" t="s">
        <v>40</v>
      </c>
      <c r="R57" s="29">
        <f t="shared" si="33"/>
        <v>99089.101228142739</v>
      </c>
      <c r="S57" s="29">
        <f t="shared" si="34"/>
        <v>494839.82703785226</v>
      </c>
      <c r="T57" s="35">
        <f t="shared" si="35"/>
        <v>65.078878420241963</v>
      </c>
      <c r="U57" s="42">
        <v>0.96170886472285344</v>
      </c>
      <c r="V57" s="43">
        <f>1-U57</f>
        <v>3.829113527714656E-2</v>
      </c>
      <c r="W57" s="29">
        <f t="shared" si="44"/>
        <v>475891.84828022606</v>
      </c>
      <c r="X57" s="29">
        <f t="shared" si="36"/>
        <v>5670517.906752455</v>
      </c>
      <c r="Y57" s="35">
        <f t="shared" si="45"/>
        <v>57.226454135421562</v>
      </c>
      <c r="Z57" s="36">
        <f t="shared" si="46"/>
        <v>7.8524242848204011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4725</v>
      </c>
      <c r="E58" s="49">
        <f t="shared" si="37"/>
        <v>5</v>
      </c>
      <c r="F58" s="3">
        <f t="shared" si="38"/>
        <v>1.0582010582010583E-3</v>
      </c>
      <c r="G58" s="2">
        <v>0.5</v>
      </c>
      <c r="H58" s="3">
        <f t="shared" si="39"/>
        <v>5.2770448548812672E-3</v>
      </c>
      <c r="I58" s="3">
        <f t="shared" si="40"/>
        <v>0.99472295514511877</v>
      </c>
      <c r="J58" s="5">
        <f t="shared" si="47"/>
        <v>98846.829586998138</v>
      </c>
      <c r="K58" s="5">
        <f t="shared" si="41"/>
        <v>521.61915349339392</v>
      </c>
      <c r="L58" s="5">
        <f t="shared" si="42"/>
        <v>492930.10005125724</v>
      </c>
      <c r="M58" s="5">
        <f t="shared" si="32"/>
        <v>5953767.7445594976</v>
      </c>
      <c r="N58" s="33">
        <f t="shared" si="43"/>
        <v>60.232258024213145</v>
      </c>
      <c r="O58" s="4"/>
      <c r="Q58" s="27" t="s">
        <v>42</v>
      </c>
      <c r="R58" s="29">
        <f t="shared" si="33"/>
        <v>98846.829586998138</v>
      </c>
      <c r="S58" s="29">
        <f t="shared" si="34"/>
        <v>492930.10005125724</v>
      </c>
      <c r="T58" s="35">
        <f t="shared" si="35"/>
        <v>60.232258024213145</v>
      </c>
      <c r="U58" s="42">
        <v>0.96170886472285344</v>
      </c>
      <c r="V58" s="43">
        <f>1-U58</f>
        <v>3.829113527714656E-2</v>
      </c>
      <c r="W58" s="29">
        <f t="shared" si="44"/>
        <v>474055.24690801714</v>
      </c>
      <c r="X58" s="29">
        <f t="shared" si="36"/>
        <v>5194626.0584722292</v>
      </c>
      <c r="Y58" s="35">
        <f t="shared" si="45"/>
        <v>52.55227790487988</v>
      </c>
      <c r="Z58" s="36">
        <f t="shared" si="46"/>
        <v>7.6799801193332655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4805</v>
      </c>
      <c r="E59" s="49">
        <f t="shared" si="37"/>
        <v>5</v>
      </c>
      <c r="F59" s="3">
        <f t="shared" si="38"/>
        <v>1.0405827263267431E-3</v>
      </c>
      <c r="G59" s="2">
        <v>0.5</v>
      </c>
      <c r="H59" s="3">
        <f t="shared" si="39"/>
        <v>5.189413596263623E-3</v>
      </c>
      <c r="I59" s="3">
        <f t="shared" si="40"/>
        <v>0.99481058640373643</v>
      </c>
      <c r="J59" s="5">
        <f t="shared" si="47"/>
        <v>98325.210433504748</v>
      </c>
      <c r="K59" s="5">
        <f t="shared" si="41"/>
        <v>510.25018387911138</v>
      </c>
      <c r="L59" s="5">
        <f t="shared" si="42"/>
        <v>490350.42670782597</v>
      </c>
      <c r="M59" s="5">
        <f t="shared" si="32"/>
        <v>5460837.6445082407</v>
      </c>
      <c r="N59" s="33">
        <f t="shared" si="43"/>
        <v>55.538529950071037</v>
      </c>
      <c r="O59" s="4"/>
      <c r="Q59" s="27" t="s">
        <v>44</v>
      </c>
      <c r="R59" s="29">
        <f t="shared" si="33"/>
        <v>98325.210433504748</v>
      </c>
      <c r="S59" s="29">
        <f t="shared" si="34"/>
        <v>490350.42670782597</v>
      </c>
      <c r="T59" s="35">
        <f t="shared" si="35"/>
        <v>55.538529950071037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472252.42071397393</v>
      </c>
      <c r="X59" s="29">
        <f t="shared" si="36"/>
        <v>4720570.8115642117</v>
      </c>
      <c r="Y59" s="35">
        <f t="shared" si="45"/>
        <v>48.009770747011352</v>
      </c>
      <c r="Z59" s="36">
        <f t="shared" si="46"/>
        <v>7.5287592030596855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4781</v>
      </c>
      <c r="E60" s="49">
        <f t="shared" si="37"/>
        <v>4</v>
      </c>
      <c r="F60" s="3">
        <f t="shared" si="38"/>
        <v>8.366450533361222E-4</v>
      </c>
      <c r="G60" s="2">
        <v>0.5</v>
      </c>
      <c r="H60" s="3">
        <f t="shared" si="39"/>
        <v>4.1744938426215824E-3</v>
      </c>
      <c r="I60" s="3">
        <f t="shared" si="40"/>
        <v>0.99582550615737842</v>
      </c>
      <c r="J60" s="5">
        <f t="shared" si="47"/>
        <v>97814.960249625641</v>
      </c>
      <c r="K60" s="5">
        <f t="shared" si="41"/>
        <v>408.32794927833709</v>
      </c>
      <c r="L60" s="5">
        <f t="shared" si="42"/>
        <v>488053.98137493239</v>
      </c>
      <c r="M60" s="5">
        <f t="shared" si="32"/>
        <v>4970487.2178004151</v>
      </c>
      <c r="N60" s="33">
        <f t="shared" si="43"/>
        <v>50.815204597697907</v>
      </c>
      <c r="O60" s="4"/>
      <c r="Q60" s="27" t="s">
        <v>46</v>
      </c>
      <c r="R60" s="29">
        <f t="shared" si="33"/>
        <v>97814.960249625641</v>
      </c>
      <c r="S60" s="29">
        <f t="shared" si="34"/>
        <v>488053.98137493239</v>
      </c>
      <c r="T60" s="35">
        <f t="shared" si="35"/>
        <v>50.815204597697907</v>
      </c>
      <c r="U60" s="42">
        <v>0.95736753435116873</v>
      </c>
      <c r="V60" s="43">
        <f t="shared" si="48"/>
        <v>4.2632465648831275E-2</v>
      </c>
      <c r="W60" s="29">
        <f t="shared" si="44"/>
        <v>467247.03677919024</v>
      </c>
      <c r="X60" s="29">
        <f t="shared" si="36"/>
        <v>4248318.3908502376</v>
      </c>
      <c r="Y60" s="35">
        <f t="shared" si="45"/>
        <v>43.432194625530165</v>
      </c>
      <c r="Z60" s="36">
        <f t="shared" si="46"/>
        <v>7.3830099721677414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4939</v>
      </c>
      <c r="E61" s="49">
        <f t="shared" si="37"/>
        <v>12</v>
      </c>
      <c r="F61" s="3">
        <f t="shared" si="38"/>
        <v>2.4296416278598906E-3</v>
      </c>
      <c r="G61" s="2">
        <v>0.5</v>
      </c>
      <c r="H61" s="3">
        <f t="shared" si="39"/>
        <v>1.2074864157778226E-2</v>
      </c>
      <c r="I61" s="3">
        <f t="shared" si="40"/>
        <v>0.98792513584222175</v>
      </c>
      <c r="J61" s="5">
        <f t="shared" si="47"/>
        <v>97406.632300347308</v>
      </c>
      <c r="K61" s="5">
        <f t="shared" si="41"/>
        <v>1176.1718530933465</v>
      </c>
      <c r="L61" s="5">
        <f t="shared" si="42"/>
        <v>484092.73186900315</v>
      </c>
      <c r="M61" s="5">
        <f t="shared" si="32"/>
        <v>4482433.2364254827</v>
      </c>
      <c r="N61" s="33">
        <f t="shared" si="43"/>
        <v>46.017741611312232</v>
      </c>
      <c r="O61" s="4"/>
      <c r="Q61" s="27" t="s">
        <v>48</v>
      </c>
      <c r="R61" s="29">
        <f t="shared" si="33"/>
        <v>97406.632300347308</v>
      </c>
      <c r="S61" s="29">
        <f t="shared" si="34"/>
        <v>484092.73186900315</v>
      </c>
      <c r="T61" s="35">
        <f t="shared" si="35"/>
        <v>46.017741611312232</v>
      </c>
      <c r="U61" s="42">
        <v>0.95681081085376496</v>
      </c>
      <c r="V61" s="43">
        <f t="shared" si="48"/>
        <v>4.3189189146235041E-2</v>
      </c>
      <c r="W61" s="29">
        <f t="shared" si="44"/>
        <v>463185.15930799511</v>
      </c>
      <c r="X61" s="29">
        <f t="shared" si="36"/>
        <v>3781071.3540710472</v>
      </c>
      <c r="Y61" s="35">
        <f t="shared" si="45"/>
        <v>38.817391226629702</v>
      </c>
      <c r="Z61" s="36">
        <f t="shared" si="46"/>
        <v>7.2003503846825296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5182</v>
      </c>
      <c r="E62" s="49">
        <f t="shared" si="37"/>
        <v>13</v>
      </c>
      <c r="F62" s="3">
        <f t="shared" si="38"/>
        <v>2.5086839058278657E-3</v>
      </c>
      <c r="G62" s="2">
        <v>0.5</v>
      </c>
      <c r="H62" s="3">
        <f t="shared" si="39"/>
        <v>1.2465241154473103E-2</v>
      </c>
      <c r="I62" s="3">
        <f t="shared" si="40"/>
        <v>0.98753475884552688</v>
      </c>
      <c r="J62" s="5">
        <f t="shared" si="47"/>
        <v>96230.460447253965</v>
      </c>
      <c r="K62" s="5">
        <f t="shared" si="41"/>
        <v>1199.5358958810064</v>
      </c>
      <c r="L62" s="5">
        <f t="shared" si="42"/>
        <v>478153.46249656728</v>
      </c>
      <c r="M62" s="5">
        <f t="shared" si="32"/>
        <v>3998340.5045564799</v>
      </c>
      <c r="N62" s="33">
        <f t="shared" si="43"/>
        <v>41.549634969771951</v>
      </c>
      <c r="O62" s="4"/>
      <c r="Q62" s="27" t="s">
        <v>50</v>
      </c>
      <c r="R62" s="29">
        <f t="shared" si="33"/>
        <v>96230.460447253965</v>
      </c>
      <c r="S62" s="29">
        <f t="shared" si="34"/>
        <v>478153.46249656728</v>
      </c>
      <c r="T62" s="35">
        <f t="shared" si="35"/>
        <v>41.549634969771951</v>
      </c>
      <c r="U62" s="42">
        <v>0.94800928093814252</v>
      </c>
      <c r="V62" s="43">
        <f t="shared" si="48"/>
        <v>5.1990719061857482E-2</v>
      </c>
      <c r="W62" s="29">
        <f t="shared" si="44"/>
        <v>453293.92015945388</v>
      </c>
      <c r="X62" s="29">
        <f t="shared" si="36"/>
        <v>3317886.1947630523</v>
      </c>
      <c r="Y62" s="35">
        <f t="shared" si="45"/>
        <v>34.478544312709161</v>
      </c>
      <c r="Z62" s="36">
        <f t="shared" si="46"/>
        <v>7.0710906570627898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5363</v>
      </c>
      <c r="E63" s="49">
        <f t="shared" si="37"/>
        <v>22</v>
      </c>
      <c r="F63" s="3">
        <f t="shared" si="38"/>
        <v>4.1021816147678537E-3</v>
      </c>
      <c r="G63" s="2">
        <v>0.5</v>
      </c>
      <c r="H63" s="3">
        <f t="shared" si="39"/>
        <v>2.0302694721299371E-2</v>
      </c>
      <c r="I63" s="3">
        <f t="shared" si="40"/>
        <v>0.97969730527870058</v>
      </c>
      <c r="J63" s="5">
        <f t="shared" si="47"/>
        <v>95030.924551372955</v>
      </c>
      <c r="K63" s="5">
        <f t="shared" si="41"/>
        <v>1929.3838502493584</v>
      </c>
      <c r="L63" s="5">
        <f t="shared" si="42"/>
        <v>470331.16313124134</v>
      </c>
      <c r="M63" s="5">
        <f t="shared" si="32"/>
        <v>3520187.0420599128</v>
      </c>
      <c r="N63" s="33">
        <f t="shared" si="43"/>
        <v>37.042542295344376</v>
      </c>
      <c r="O63" s="4"/>
      <c r="Q63" s="27" t="s">
        <v>52</v>
      </c>
      <c r="R63" s="29">
        <f t="shared" si="33"/>
        <v>95030.924551372955</v>
      </c>
      <c r="S63" s="29">
        <f t="shared" si="34"/>
        <v>470331.16313124134</v>
      </c>
      <c r="T63" s="35">
        <f t="shared" si="35"/>
        <v>37.042542295344376</v>
      </c>
      <c r="U63" s="42">
        <v>0.94216194080535964</v>
      </c>
      <c r="V63" s="43">
        <f t="shared" si="48"/>
        <v>5.7838059194640357E-2</v>
      </c>
      <c r="W63" s="29">
        <f t="shared" si="44"/>
        <v>443128.12147697253</v>
      </c>
      <c r="X63" s="29">
        <f t="shared" si="36"/>
        <v>2864592.2746035983</v>
      </c>
      <c r="Y63" s="35">
        <f t="shared" si="45"/>
        <v>30.143790435870407</v>
      </c>
      <c r="Z63" s="36">
        <f t="shared" si="46"/>
        <v>6.8987518594739683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4613</v>
      </c>
      <c r="E64" s="49">
        <f t="shared" si="37"/>
        <v>22</v>
      </c>
      <c r="F64" s="3">
        <f t="shared" si="38"/>
        <v>4.769130717537394E-3</v>
      </c>
      <c r="G64" s="2">
        <v>0.5</v>
      </c>
      <c r="H64" s="3">
        <f t="shared" si="39"/>
        <v>2.3564695801199659E-2</v>
      </c>
      <c r="I64" s="3">
        <f t="shared" si="40"/>
        <v>0.97643530419880031</v>
      </c>
      <c r="J64" s="5">
        <f t="shared" si="47"/>
        <v>93101.540701123595</v>
      </c>
      <c r="K64" s="5">
        <f t="shared" si="41"/>
        <v>2193.9094852449862</v>
      </c>
      <c r="L64" s="5">
        <f t="shared" si="42"/>
        <v>460022.92979250546</v>
      </c>
      <c r="M64" s="5">
        <f t="shared" si="32"/>
        <v>3049855.8789286716</v>
      </c>
      <c r="N64" s="33">
        <f t="shared" si="43"/>
        <v>32.758382471020312</v>
      </c>
      <c r="O64" s="4"/>
      <c r="Q64" s="27" t="s">
        <v>54</v>
      </c>
      <c r="R64" s="29">
        <f t="shared" si="33"/>
        <v>93101.540701123595</v>
      </c>
      <c r="S64" s="29">
        <f t="shared" si="34"/>
        <v>460022.92979250546</v>
      </c>
      <c r="T64" s="35">
        <f t="shared" si="35"/>
        <v>32.758382471020312</v>
      </c>
      <c r="U64" s="42">
        <v>0.92489605986448908</v>
      </c>
      <c r="V64" s="43">
        <f t="shared" si="48"/>
        <v>7.5103940135510916E-2</v>
      </c>
      <c r="W64" s="29">
        <f t="shared" si="44"/>
        <v>425473.39521240676</v>
      </c>
      <c r="X64" s="29">
        <f t="shared" si="36"/>
        <v>2421464.1531266258</v>
      </c>
      <c r="Y64" s="35">
        <f t="shared" si="45"/>
        <v>26.008851570996637</v>
      </c>
      <c r="Z64" s="36">
        <f t="shared" si="46"/>
        <v>6.7495309000236752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3408</v>
      </c>
      <c r="E65" s="49">
        <f t="shared" si="37"/>
        <v>21</v>
      </c>
      <c r="F65" s="3">
        <f t="shared" si="38"/>
        <v>6.1619718309859151E-3</v>
      </c>
      <c r="G65" s="2">
        <v>0.5</v>
      </c>
      <c r="H65" s="3">
        <f t="shared" si="39"/>
        <v>3.0342436064152576E-2</v>
      </c>
      <c r="I65" s="3">
        <f t="shared" si="40"/>
        <v>0.96965756393584746</v>
      </c>
      <c r="J65" s="5">
        <f t="shared" si="47"/>
        <v>90907.631215878602</v>
      </c>
      <c r="K65" s="5">
        <f t="shared" si="41"/>
        <v>2758.3589879113574</v>
      </c>
      <c r="L65" s="5">
        <f t="shared" si="42"/>
        <v>447642.25860961468</v>
      </c>
      <c r="M65" s="5">
        <f t="shared" si="32"/>
        <v>2589832.9491361664</v>
      </c>
      <c r="N65" s="33">
        <f t="shared" si="43"/>
        <v>28.488619871593428</v>
      </c>
      <c r="O65" s="4"/>
      <c r="Q65" s="27" t="s">
        <v>56</v>
      </c>
      <c r="R65" s="29">
        <f t="shared" si="33"/>
        <v>90907.631215878602</v>
      </c>
      <c r="S65" s="29">
        <f t="shared" si="34"/>
        <v>447642.25860961468</v>
      </c>
      <c r="T65" s="35">
        <f t="shared" si="35"/>
        <v>28.488619871593428</v>
      </c>
      <c r="U65" s="42">
        <v>0.89970667843387275</v>
      </c>
      <c r="V65" s="43">
        <f t="shared" si="48"/>
        <v>0.10029332156612725</v>
      </c>
      <c r="W65" s="29">
        <f t="shared" si="44"/>
        <v>402746.72962029313</v>
      </c>
      <c r="X65" s="29">
        <f t="shared" si="36"/>
        <v>1995990.7579142191</v>
      </c>
      <c r="Y65" s="35">
        <f t="shared" si="45"/>
        <v>21.956250880350566</v>
      </c>
      <c r="Z65" s="36">
        <f t="shared" si="46"/>
        <v>6.532368991242862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2620</v>
      </c>
      <c r="E66" s="49">
        <f t="shared" si="37"/>
        <v>20</v>
      </c>
      <c r="F66" s="3">
        <f t="shared" si="38"/>
        <v>7.6335877862595417E-3</v>
      </c>
      <c r="G66" s="2">
        <v>0.5</v>
      </c>
      <c r="H66" s="3">
        <f t="shared" si="39"/>
        <v>3.7453183520599252E-2</v>
      </c>
      <c r="I66" s="3">
        <f t="shared" si="40"/>
        <v>0.96254681647940077</v>
      </c>
      <c r="J66" s="5">
        <f t="shared" si="47"/>
        <v>88149.272227967245</v>
      </c>
      <c r="K66" s="5">
        <f t="shared" si="41"/>
        <v>3301.4708699613202</v>
      </c>
      <c r="L66" s="5">
        <f t="shared" si="42"/>
        <v>432492.68396493292</v>
      </c>
      <c r="M66" s="5">
        <f t="shared" si="32"/>
        <v>2142190.6905265516</v>
      </c>
      <c r="N66" s="33">
        <f t="shared" si="43"/>
        <v>24.30185339462049</v>
      </c>
      <c r="O66" s="4"/>
      <c r="Q66" s="27" t="s">
        <v>58</v>
      </c>
      <c r="R66" s="29">
        <f t="shared" si="33"/>
        <v>88149.272227967245</v>
      </c>
      <c r="S66" s="29">
        <f t="shared" si="34"/>
        <v>432492.68396493292</v>
      </c>
      <c r="T66" s="35">
        <f t="shared" si="35"/>
        <v>24.30185339462049</v>
      </c>
      <c r="U66" s="42">
        <v>0.86438699185239576</v>
      </c>
      <c r="V66" s="43">
        <f t="shared" si="48"/>
        <v>0.13561300814760424</v>
      </c>
      <c r="W66" s="29">
        <f t="shared" si="44"/>
        <v>373841.05009061727</v>
      </c>
      <c r="X66" s="29">
        <f t="shared" si="36"/>
        <v>1593244.028293926</v>
      </c>
      <c r="Y66" s="35">
        <f t="shared" si="45"/>
        <v>18.074386640125148</v>
      </c>
      <c r="Z66" s="36">
        <f t="shared" si="46"/>
        <v>6.2274667544953424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2018</v>
      </c>
      <c r="E67" s="49">
        <f t="shared" si="37"/>
        <v>46</v>
      </c>
      <c r="F67" s="3">
        <f t="shared" si="38"/>
        <v>2.2794846382556987E-2</v>
      </c>
      <c r="G67" s="2">
        <v>0.5</v>
      </c>
      <c r="H67" s="3">
        <f t="shared" si="39"/>
        <v>0.10782934833567746</v>
      </c>
      <c r="I67" s="3">
        <f t="shared" si="40"/>
        <v>0.89217065166432252</v>
      </c>
      <c r="J67" s="5">
        <f t="shared" si="47"/>
        <v>84847.801358005934</v>
      </c>
      <c r="K67" s="5">
        <f t="shared" si="41"/>
        <v>9149.0831281487899</v>
      </c>
      <c r="L67" s="5">
        <f t="shared" si="42"/>
        <v>401366.29896965763</v>
      </c>
      <c r="M67" s="5">
        <f t="shared" si="32"/>
        <v>1709698.0065616188</v>
      </c>
      <c r="N67" s="33">
        <f t="shared" si="43"/>
        <v>20.150174538380043</v>
      </c>
      <c r="O67" s="4"/>
      <c r="Q67" s="27" t="s">
        <v>60</v>
      </c>
      <c r="R67" s="29">
        <f t="shared" si="33"/>
        <v>84847.801358005934</v>
      </c>
      <c r="S67" s="29">
        <f t="shared" si="34"/>
        <v>401366.29896965763</v>
      </c>
      <c r="T67" s="35">
        <f t="shared" si="35"/>
        <v>20.150174538380043</v>
      </c>
      <c r="U67" s="42">
        <v>0.82345390469096191</v>
      </c>
      <c r="V67" s="43">
        <f t="shared" si="48"/>
        <v>0.17654609530903809</v>
      </c>
      <c r="W67" s="29">
        <f t="shared" si="44"/>
        <v>330506.64609792456</v>
      </c>
      <c r="X67" s="29">
        <f t="shared" si="36"/>
        <v>1219402.9782033088</v>
      </c>
      <c r="Y67" s="35">
        <f t="shared" si="45"/>
        <v>14.371650869987455</v>
      </c>
      <c r="Z67" s="36">
        <f t="shared" si="46"/>
        <v>5.7785236683925874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1549</v>
      </c>
      <c r="E68" s="49">
        <f t="shared" si="37"/>
        <v>41</v>
      </c>
      <c r="F68" s="3">
        <f t="shared" si="38"/>
        <v>2.6468689477081989E-2</v>
      </c>
      <c r="G68" s="2">
        <v>0.5</v>
      </c>
      <c r="H68" s="3">
        <f t="shared" si="39"/>
        <v>0.12412957917045109</v>
      </c>
      <c r="I68" s="3">
        <f t="shared" si="40"/>
        <v>0.87587042082954891</v>
      </c>
      <c r="J68" s="5">
        <f t="shared" si="47"/>
        <v>75698.718229857142</v>
      </c>
      <c r="K68" s="5">
        <f t="shared" si="41"/>
        <v>9396.4500376147207</v>
      </c>
      <c r="L68" s="5">
        <f t="shared" si="42"/>
        <v>355002.46605524898</v>
      </c>
      <c r="M68" s="5">
        <f t="shared" si="32"/>
        <v>1308331.7075919611</v>
      </c>
      <c r="N68" s="33">
        <f t="shared" si="43"/>
        <v>17.283406353318252</v>
      </c>
      <c r="O68" s="4"/>
      <c r="Q68" s="27" t="s">
        <v>62</v>
      </c>
      <c r="R68" s="29">
        <f t="shared" si="33"/>
        <v>75698.718229857142</v>
      </c>
      <c r="S68" s="29">
        <f t="shared" si="34"/>
        <v>355002.46605524898</v>
      </c>
      <c r="T68" s="35">
        <f t="shared" si="35"/>
        <v>17.283406353318252</v>
      </c>
      <c r="U68" s="42">
        <v>0.7557222850963411</v>
      </c>
      <c r="V68" s="43">
        <f t="shared" si="48"/>
        <v>0.2442777149036589</v>
      </c>
      <c r="W68" s="29">
        <f t="shared" si="44"/>
        <v>268283.27486210904</v>
      </c>
      <c r="X68" s="29">
        <f t="shared" si="36"/>
        <v>888896.33210538421</v>
      </c>
      <c r="Y68" s="35">
        <f t="shared" si="45"/>
        <v>11.742554601866232</v>
      </c>
      <c r="Z68" s="36">
        <f t="shared" si="46"/>
        <v>5.5408517514520206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985</v>
      </c>
      <c r="E69" s="49">
        <f t="shared" si="37"/>
        <v>28</v>
      </c>
      <c r="F69" s="3">
        <f t="shared" si="38"/>
        <v>2.8426395939086295E-2</v>
      </c>
      <c r="G69" s="2">
        <v>0.5</v>
      </c>
      <c r="H69" s="3">
        <f t="shared" si="39"/>
        <v>0.13270142180094788</v>
      </c>
      <c r="I69" s="3">
        <f t="shared" si="40"/>
        <v>0.86729857819905209</v>
      </c>
      <c r="J69" s="5">
        <f t="shared" si="47"/>
        <v>66302.268192242424</v>
      </c>
      <c r="K69" s="5">
        <f t="shared" si="41"/>
        <v>8798.4052577383318</v>
      </c>
      <c r="L69" s="5">
        <f t="shared" si="42"/>
        <v>309515.32781686628</v>
      </c>
      <c r="M69" s="5">
        <f t="shared" si="32"/>
        <v>953329.24153671204</v>
      </c>
      <c r="N69" s="33">
        <f t="shared" si="43"/>
        <v>14.378531346356784</v>
      </c>
      <c r="O69" s="4"/>
      <c r="Q69" s="27" t="s">
        <v>64</v>
      </c>
      <c r="R69" s="29">
        <f t="shared" si="33"/>
        <v>66302.268192242424</v>
      </c>
      <c r="S69" s="29">
        <f t="shared" si="34"/>
        <v>309515.32781686628</v>
      </c>
      <c r="T69" s="35">
        <f t="shared" si="35"/>
        <v>14.378531346356784</v>
      </c>
      <c r="U69" s="42">
        <v>0.69850988448397933</v>
      </c>
      <c r="V69" s="43">
        <f t="shared" si="48"/>
        <v>0.30149011551602067</v>
      </c>
      <c r="W69" s="29">
        <f t="shared" si="44"/>
        <v>216199.51587938025</v>
      </c>
      <c r="X69" s="29">
        <f t="shared" si="36"/>
        <v>620613.05724327511</v>
      </c>
      <c r="Y69" s="35">
        <f t="shared" si="45"/>
        <v>9.360359368759708</v>
      </c>
      <c r="Z69" s="36">
        <f t="shared" si="46"/>
        <v>5.0181719775970759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614</v>
      </c>
      <c r="E70" s="49">
        <f t="shared" si="37"/>
        <v>43</v>
      </c>
      <c r="F70" s="3">
        <f t="shared" si="38"/>
        <v>7.0032573289902283E-2</v>
      </c>
      <c r="G70" s="2">
        <v>0.5</v>
      </c>
      <c r="H70" s="3">
        <f t="shared" si="39"/>
        <v>0.29799029799029803</v>
      </c>
      <c r="I70" s="3">
        <f t="shared" si="40"/>
        <v>0.70200970200970203</v>
      </c>
      <c r="J70" s="5">
        <f t="shared" si="47"/>
        <v>57503.86293450409</v>
      </c>
      <c r="K70" s="5">
        <f t="shared" si="41"/>
        <v>17135.593251446127</v>
      </c>
      <c r="L70" s="5">
        <f t="shared" si="42"/>
        <v>244680.33154390517</v>
      </c>
      <c r="M70" s="5">
        <f t="shared" si="32"/>
        <v>643813.91371984582</v>
      </c>
      <c r="N70" s="33">
        <f t="shared" si="43"/>
        <v>11.196011552356731</v>
      </c>
      <c r="O70" s="4"/>
      <c r="Q70" s="27" t="s">
        <v>66</v>
      </c>
      <c r="R70" s="29">
        <f t="shared" si="33"/>
        <v>57503.86293450409</v>
      </c>
      <c r="S70" s="29">
        <f t="shared" si="34"/>
        <v>244680.33154390517</v>
      </c>
      <c r="T70" s="35">
        <f t="shared" si="35"/>
        <v>11.196011552356731</v>
      </c>
      <c r="U70" s="42">
        <v>0.67065690345363116</v>
      </c>
      <c r="V70" s="43">
        <f t="shared" si="48"/>
        <v>0.32934309654636884</v>
      </c>
      <c r="W70" s="29">
        <f t="shared" si="44"/>
        <v>164096.55348924326</v>
      </c>
      <c r="X70" s="29">
        <f t="shared" si="36"/>
        <v>404413.54136389488</v>
      </c>
      <c r="Y70" s="35">
        <f t="shared" si="45"/>
        <v>7.0328065059649116</v>
      </c>
      <c r="Z70" s="36">
        <f t="shared" si="46"/>
        <v>4.1632050463918198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344</v>
      </c>
      <c r="E71" s="49">
        <f t="shared" si="37"/>
        <v>20</v>
      </c>
      <c r="F71" s="3">
        <f t="shared" si="38"/>
        <v>5.8139534883720929E-2</v>
      </c>
      <c r="G71" s="2">
        <v>0.5</v>
      </c>
      <c r="H71" s="3">
        <f t="shared" si="39"/>
        <v>0.25380710659898476</v>
      </c>
      <c r="I71" s="3">
        <f t="shared" si="40"/>
        <v>0.74619289340101524</v>
      </c>
      <c r="J71" s="5">
        <f t="shared" si="47"/>
        <v>40368.269683057966</v>
      </c>
      <c r="K71" s="5">
        <f t="shared" si="41"/>
        <v>10245.753726664458</v>
      </c>
      <c r="L71" s="5">
        <f t="shared" si="42"/>
        <v>176226.96409862867</v>
      </c>
      <c r="M71" s="5">
        <f>L71+M72</f>
        <v>399133.58217594062</v>
      </c>
      <c r="N71" s="33">
        <f t="shared" si="43"/>
        <v>9.8873096446700508</v>
      </c>
      <c r="O71" s="4"/>
      <c r="Q71" s="27" t="s">
        <v>68</v>
      </c>
      <c r="R71" s="29">
        <f t="shared" si="33"/>
        <v>40368.269683057966</v>
      </c>
      <c r="S71" s="29">
        <f t="shared" si="34"/>
        <v>176226.96409862867</v>
      </c>
      <c r="T71" s="35">
        <f t="shared" si="35"/>
        <v>9.8873096446700508</v>
      </c>
      <c r="U71" s="42">
        <v>0.63527807449444496</v>
      </c>
      <c r="V71" s="43">
        <f t="shared" si="48"/>
        <v>0.36472192550555504</v>
      </c>
      <c r="W71" s="29">
        <f t="shared" si="44"/>
        <v>111953.1264265785</v>
      </c>
      <c r="X71" s="29">
        <f>X72+W71</f>
        <v>240316.98787465162</v>
      </c>
      <c r="Y71" s="35">
        <f t="shared" si="45"/>
        <v>5.9531158942764772</v>
      </c>
      <c r="Z71" s="36">
        <f t="shared" si="46"/>
        <v>3.9341937503935736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222</v>
      </c>
      <c r="E72" s="50">
        <f t="shared" si="37"/>
        <v>30</v>
      </c>
      <c r="F72" s="17">
        <f t="shared" si="38"/>
        <v>0.13513513513513514</v>
      </c>
      <c r="G72" s="12"/>
      <c r="H72" s="17">
        <v>1</v>
      </c>
      <c r="I72" s="17">
        <f t="shared" si="40"/>
        <v>0</v>
      </c>
      <c r="J72" s="21">
        <f t="shared" si="47"/>
        <v>30122.515956393509</v>
      </c>
      <c r="K72" s="21">
        <f t="shared" si="41"/>
        <v>30122.515956393509</v>
      </c>
      <c r="L72" s="21">
        <f>K72/F72</f>
        <v>222906.61807731196</v>
      </c>
      <c r="M72" s="21">
        <f>L72</f>
        <v>222906.61807731196</v>
      </c>
      <c r="N72" s="34">
        <f t="shared" si="43"/>
        <v>7.3999999999999995</v>
      </c>
      <c r="O72" s="4"/>
      <c r="Q72" s="30" t="s">
        <v>69</v>
      </c>
      <c r="R72" s="31">
        <f t="shared" si="33"/>
        <v>30122.515956393509</v>
      </c>
      <c r="S72" s="31">
        <f t="shared" si="34"/>
        <v>222906.61807731196</v>
      </c>
      <c r="T72" s="38">
        <f t="shared" si="35"/>
        <v>7.3999999999999995</v>
      </c>
      <c r="U72" s="44">
        <v>0.57586384179742911</v>
      </c>
      <c r="V72" s="45">
        <f t="shared" si="48"/>
        <v>0.42413615820257089</v>
      </c>
      <c r="W72" s="31">
        <f t="shared" si="44"/>
        <v>128363.86144807312</v>
      </c>
      <c r="X72" s="31">
        <f>W72</f>
        <v>128363.86144807312</v>
      </c>
      <c r="Y72" s="38">
        <f t="shared" si="45"/>
        <v>4.2613924293009751</v>
      </c>
      <c r="Z72" s="37">
        <f t="shared" si="46"/>
        <v>3.1386075706990244</v>
      </c>
    </row>
    <row r="73" spans="1:26" s="2" customFormat="1" ht="13.2" x14ac:dyDescent="0.25">
      <c r="B73" s="2" t="s">
        <v>70</v>
      </c>
      <c r="D73" s="25">
        <f>SUM(D54:D72)</f>
        <v>58037</v>
      </c>
      <c r="E73" s="25">
        <f>SUM(E54:E72)</f>
        <v>341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71.716105527999204</v>
      </c>
      <c r="F78" s="55">
        <f>$Y$4</f>
        <v>65.226214969989371</v>
      </c>
      <c r="G78" s="55">
        <f>E78-F78</f>
        <v>6.4898905580098329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77.38204344341203</v>
      </c>
      <c r="F79" s="55">
        <f>$Y$29</f>
        <v>68.709676890244921</v>
      </c>
      <c r="G79" s="55">
        <f t="shared" ref="G79:G80" si="49">E79-F79</f>
        <v>8.6723665531671088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74.421763325673822</v>
      </c>
      <c r="F80" s="55">
        <f>$Y$54</f>
        <v>66.260417918890383</v>
      </c>
      <c r="G80" s="55">
        <f t="shared" si="49"/>
        <v>8.1613454067834397</v>
      </c>
    </row>
  </sheetData>
  <mergeCells count="30"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B1:N1"/>
    <mergeCell ref="B2:B3"/>
    <mergeCell ref="B26:N26"/>
    <mergeCell ref="B27:B28"/>
    <mergeCell ref="B51:N51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21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6" t="s">
        <v>87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4" t="s">
        <v>14</v>
      </c>
      <c r="S2" s="74"/>
      <c r="T2" s="74"/>
      <c r="U2" s="75" t="s">
        <v>15</v>
      </c>
      <c r="V2" s="75" t="s">
        <v>16</v>
      </c>
      <c r="W2" s="76" t="s">
        <v>17</v>
      </c>
      <c r="X2" s="76" t="s">
        <v>18</v>
      </c>
      <c r="Y2" s="77" t="s">
        <v>19</v>
      </c>
      <c r="Z2" s="77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5"/>
      <c r="V3" s="75"/>
      <c r="W3" s="76"/>
      <c r="X3" s="76"/>
      <c r="Y3" s="77"/>
      <c r="Z3" s="77"/>
    </row>
    <row r="4" spans="1:26" s="2" customFormat="1" x14ac:dyDescent="0.25">
      <c r="A4" s="2">
        <v>1</v>
      </c>
      <c r="B4" s="1">
        <v>0</v>
      </c>
      <c r="C4" s="1">
        <v>1</v>
      </c>
      <c r="D4">
        <v>350</v>
      </c>
      <c r="E4" s="51">
        <v>2</v>
      </c>
      <c r="F4" s="3">
        <f>E4/D4</f>
        <v>5.7142857142857143E-3</v>
      </c>
      <c r="G4" s="2">
        <v>0.3</v>
      </c>
      <c r="H4" s="18">
        <f>C4*F4/(1+(1-G4)*C4*F4)</f>
        <v>5.6915196357427431E-3</v>
      </c>
      <c r="I4" s="18">
        <f>1-H4</f>
        <v>0.99430848036425723</v>
      </c>
      <c r="J4" s="41">
        <v>100000</v>
      </c>
      <c r="K4" s="20">
        <f>J4*H4</f>
        <v>569.1519635742743</v>
      </c>
      <c r="L4" s="20">
        <f>C4*(J5+G4*K4)</f>
        <v>99601.593625498004</v>
      </c>
      <c r="M4" s="5">
        <f t="shared" ref="M4:M20" si="0">L4+M5</f>
        <v>7041292.1719744736</v>
      </c>
      <c r="N4" s="32">
        <f>M4/J4</f>
        <v>70.41292171974473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99601.593625498004</v>
      </c>
      <c r="T4" s="35">
        <f t="shared" ref="T4:T22" si="3">N4</f>
        <v>70.41292171974473</v>
      </c>
      <c r="U4" s="42">
        <v>0.96680194174873568</v>
      </c>
      <c r="V4" s="43">
        <f>1-U4</f>
        <v>3.3198058251264317E-2</v>
      </c>
      <c r="W4" s="29">
        <f>S4*U4</f>
        <v>96295.014118399966</v>
      </c>
      <c r="X4" s="29">
        <f t="shared" ref="X4:X20" si="4">X5+W4</f>
        <v>6407032.7197962264</v>
      </c>
      <c r="Y4" s="40">
        <f>X4/R4</f>
        <v>64.070327197962257</v>
      </c>
      <c r="Z4" s="36">
        <f>T4-Y4</f>
        <v>6.3425945217824733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1576</v>
      </c>
      <c r="E5" s="51">
        <v>3</v>
      </c>
      <c r="F5" s="3">
        <f t="shared" ref="F5:F22" si="5">E5/D5</f>
        <v>1.9035532994923859E-3</v>
      </c>
      <c r="G5" s="2">
        <v>0.4</v>
      </c>
      <c r="H5" s="3">
        <f t="shared" ref="H5:H21" si="6">C5*F5/(1+(1-G5)*C5*F5)</f>
        <v>7.579585649317838E-3</v>
      </c>
      <c r="I5" s="3">
        <f t="shared" ref="I5:I22" si="7">1-H5</f>
        <v>0.99242041435068218</v>
      </c>
      <c r="J5" s="5">
        <f>I4*J4</f>
        <v>99430.848036425727</v>
      </c>
      <c r="K5" s="5">
        <f t="shared" ref="K5:K22" si="8">J5*H5</f>
        <v>753.64462887639513</v>
      </c>
      <c r="L5" s="5">
        <f t="shared" ref="L5:L21" si="9">C5*(J6+G5*K5)</f>
        <v>395914.64503639954</v>
      </c>
      <c r="M5" s="5">
        <f t="shared" si="0"/>
        <v>6941690.5783489756</v>
      </c>
      <c r="N5" s="33">
        <f t="shared" ref="N5:N22" si="10">M5/J5</f>
        <v>69.814254986600744</v>
      </c>
      <c r="O5" s="4"/>
      <c r="Q5" s="27" t="s">
        <v>36</v>
      </c>
      <c r="R5" s="29">
        <f t="shared" si="1"/>
        <v>99430.848036425727</v>
      </c>
      <c r="S5" s="29">
        <f t="shared" si="2"/>
        <v>395914.64503639954</v>
      </c>
      <c r="T5" s="35">
        <f t="shared" si="3"/>
        <v>69.814254986600744</v>
      </c>
      <c r="U5" s="42">
        <v>0.96680194174873568</v>
      </c>
      <c r="V5" s="43">
        <f>1-U5</f>
        <v>3.3198058251264317E-2</v>
      </c>
      <c r="W5" s="29">
        <f t="shared" ref="W5:W22" si="11">S5*U5</f>
        <v>382771.04758795252</v>
      </c>
      <c r="X5" s="29">
        <f t="shared" si="4"/>
        <v>6310737.705677826</v>
      </c>
      <c r="Y5" s="35">
        <f t="shared" ref="Y5:Y22" si="12">X5/R5</f>
        <v>63.468609896256098</v>
      </c>
      <c r="Z5" s="36">
        <f t="shared" ref="Z5:Z22" si="13">T5-Y5</f>
        <v>6.3456450903446466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2040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98677.203407549328</v>
      </c>
      <c r="K6" s="5">
        <f t="shared" si="8"/>
        <v>0</v>
      </c>
      <c r="L6" s="5">
        <f t="shared" si="9"/>
        <v>493386.01703774661</v>
      </c>
      <c r="M6" s="5">
        <f t="shared" si="0"/>
        <v>6545775.9333125763</v>
      </c>
      <c r="N6" s="33">
        <f t="shared" si="10"/>
        <v>66.335239622445457</v>
      </c>
      <c r="O6" s="4"/>
      <c r="Q6" s="27" t="s">
        <v>38</v>
      </c>
      <c r="R6" s="29">
        <f t="shared" si="1"/>
        <v>98677.203407549328</v>
      </c>
      <c r="S6" s="29">
        <f t="shared" si="2"/>
        <v>493386.01703774661</v>
      </c>
      <c r="T6" s="35">
        <f t="shared" si="3"/>
        <v>66.335239622445457</v>
      </c>
      <c r="U6" s="42">
        <v>0.96680194174873568</v>
      </c>
      <c r="V6" s="43">
        <f>1-U6</f>
        <v>3.3198058251264317E-2</v>
      </c>
      <c r="W6" s="29">
        <f t="shared" si="11"/>
        <v>477006.55930376821</v>
      </c>
      <c r="X6" s="29">
        <f t="shared" si="4"/>
        <v>5927966.6580898734</v>
      </c>
      <c r="Y6" s="35">
        <f t="shared" si="12"/>
        <v>60.074327741196939</v>
      </c>
      <c r="Z6" s="36">
        <f t="shared" si="13"/>
        <v>6.2609118812485178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2045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98677.203407549328</v>
      </c>
      <c r="K7" s="5">
        <f t="shared" si="8"/>
        <v>0</v>
      </c>
      <c r="L7" s="5">
        <f t="shared" si="9"/>
        <v>493386.01703774661</v>
      </c>
      <c r="M7" s="5">
        <f t="shared" si="0"/>
        <v>6052389.9162748298</v>
      </c>
      <c r="N7" s="33">
        <f t="shared" si="10"/>
        <v>61.335239622445464</v>
      </c>
      <c r="O7" s="4"/>
      <c r="Q7" s="27" t="s">
        <v>40</v>
      </c>
      <c r="R7" s="29">
        <f t="shared" si="1"/>
        <v>98677.203407549328</v>
      </c>
      <c r="S7" s="29">
        <f t="shared" si="2"/>
        <v>493386.01703774661</v>
      </c>
      <c r="T7" s="35">
        <f t="shared" si="3"/>
        <v>61.335239622445464</v>
      </c>
      <c r="U7" s="42">
        <v>0.96680194174873568</v>
      </c>
      <c r="V7" s="43">
        <f>1-U7</f>
        <v>3.3198058251264317E-2</v>
      </c>
      <c r="W7" s="29">
        <f t="shared" si="11"/>
        <v>477006.55930376821</v>
      </c>
      <c r="X7" s="29">
        <f t="shared" si="4"/>
        <v>5450960.0987861054</v>
      </c>
      <c r="Y7" s="35">
        <f t="shared" si="12"/>
        <v>55.24031803245326</v>
      </c>
      <c r="Z7" s="36">
        <f t="shared" si="13"/>
        <v>6.0949215899922038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2340</v>
      </c>
      <c r="E8" s="51">
        <v>7</v>
      </c>
      <c r="F8" s="3">
        <f t="shared" si="5"/>
        <v>2.9914529914529917E-3</v>
      </c>
      <c r="G8" s="2">
        <v>0.5</v>
      </c>
      <c r="H8" s="3">
        <f t="shared" si="6"/>
        <v>1.484623541887593E-2</v>
      </c>
      <c r="I8" s="3">
        <f t="shared" si="7"/>
        <v>0.98515376458112403</v>
      </c>
      <c r="J8" s="5">
        <f t="shared" si="14"/>
        <v>98677.203407549328</v>
      </c>
      <c r="K8" s="5">
        <f t="shared" si="8"/>
        <v>1464.9849922647834</v>
      </c>
      <c r="L8" s="5">
        <f t="shared" si="9"/>
        <v>489723.55455708463</v>
      </c>
      <c r="M8" s="5">
        <f t="shared" si="0"/>
        <v>5559003.8992370833</v>
      </c>
      <c r="N8" s="33">
        <f t="shared" si="10"/>
        <v>56.335239622445464</v>
      </c>
      <c r="O8" s="4"/>
      <c r="Q8" s="27" t="s">
        <v>42</v>
      </c>
      <c r="R8" s="29">
        <f t="shared" si="1"/>
        <v>98677.203407549328</v>
      </c>
      <c r="S8" s="29">
        <f t="shared" si="2"/>
        <v>489723.55455708463</v>
      </c>
      <c r="T8" s="35">
        <f t="shared" si="3"/>
        <v>56.335239622445464</v>
      </c>
      <c r="U8" s="42">
        <v>0.96680194174873568</v>
      </c>
      <c r="V8" s="43">
        <f>1-U8</f>
        <v>3.3198058251264317E-2</v>
      </c>
      <c r="W8" s="29">
        <f t="shared" si="11"/>
        <v>473465.68346588232</v>
      </c>
      <c r="X8" s="29">
        <f t="shared" si="4"/>
        <v>4973953.5394823374</v>
      </c>
      <c r="Y8" s="35">
        <f t="shared" si="12"/>
        <v>50.406308323709581</v>
      </c>
      <c r="Z8" s="36">
        <f t="shared" si="13"/>
        <v>5.9289312987358826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2452</v>
      </c>
      <c r="E9" s="51">
        <v>7</v>
      </c>
      <c r="F9" s="3">
        <f t="shared" si="5"/>
        <v>2.8548123980424145E-3</v>
      </c>
      <c r="G9" s="2">
        <v>0.5</v>
      </c>
      <c r="H9" s="3">
        <f t="shared" si="6"/>
        <v>1.4172909495849364E-2</v>
      </c>
      <c r="I9" s="3">
        <f t="shared" si="7"/>
        <v>0.98582709050415063</v>
      </c>
      <c r="J9" s="5">
        <f t="shared" si="14"/>
        <v>97212.218415284544</v>
      </c>
      <c r="K9" s="5">
        <f t="shared" si="8"/>
        <v>1377.7799734905686</v>
      </c>
      <c r="L9" s="5">
        <f t="shared" si="9"/>
        <v>482616.64214269631</v>
      </c>
      <c r="M9" s="5">
        <f t="shared" si="0"/>
        <v>5069280.3446799982</v>
      </c>
      <c r="N9" s="33">
        <f t="shared" si="10"/>
        <v>52.146534945065738</v>
      </c>
      <c r="O9" s="4"/>
      <c r="Q9" s="27" t="s">
        <v>44</v>
      </c>
      <c r="R9" s="29">
        <f t="shared" si="1"/>
        <v>97212.218415284544</v>
      </c>
      <c r="S9" s="29">
        <f t="shared" si="2"/>
        <v>482616.64214269631</v>
      </c>
      <c r="T9" s="35">
        <f t="shared" si="3"/>
        <v>52.146534945065738</v>
      </c>
      <c r="U9" s="42">
        <v>0.9555940589531835</v>
      </c>
      <c r="V9" s="43">
        <f t="shared" ref="V9:V22" si="15">1-U9</f>
        <v>4.4405941046816499E-2</v>
      </c>
      <c r="W9" s="29">
        <f t="shared" si="11"/>
        <v>461185.59598349518</v>
      </c>
      <c r="X9" s="29">
        <f t="shared" si="4"/>
        <v>4500487.8560164552</v>
      </c>
      <c r="Y9" s="35">
        <f t="shared" si="12"/>
        <v>46.295495868540428</v>
      </c>
      <c r="Z9" s="36">
        <f t="shared" si="13"/>
        <v>5.8510390765253106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2345</v>
      </c>
      <c r="E10" s="51">
        <v>3</v>
      </c>
      <c r="F10" s="3">
        <f t="shared" si="5"/>
        <v>1.2793176972281451E-3</v>
      </c>
      <c r="G10" s="2">
        <v>0.5</v>
      </c>
      <c r="H10" s="3">
        <f t="shared" si="6"/>
        <v>6.3761955366631248E-3</v>
      </c>
      <c r="I10" s="3">
        <f t="shared" si="7"/>
        <v>0.99362380446333687</v>
      </c>
      <c r="J10" s="5">
        <f t="shared" si="14"/>
        <v>95834.438441793973</v>
      </c>
      <c r="K10" s="5">
        <f t="shared" si="8"/>
        <v>611.05911865118367</v>
      </c>
      <c r="L10" s="5">
        <f t="shared" si="9"/>
        <v>477644.54441234184</v>
      </c>
      <c r="M10" s="5">
        <f t="shared" si="0"/>
        <v>4586663.7025373019</v>
      </c>
      <c r="N10" s="33">
        <f t="shared" si="10"/>
        <v>47.860286731090504</v>
      </c>
      <c r="O10" s="4"/>
      <c r="Q10" s="27" t="s">
        <v>46</v>
      </c>
      <c r="R10" s="29">
        <f t="shared" si="1"/>
        <v>95834.438441793973</v>
      </c>
      <c r="S10" s="29">
        <f t="shared" si="2"/>
        <v>477644.54441234184</v>
      </c>
      <c r="T10" s="35">
        <f t="shared" si="3"/>
        <v>47.860286731090504</v>
      </c>
      <c r="U10" s="42">
        <v>0.96363095511775332</v>
      </c>
      <c r="V10" s="43">
        <f t="shared" si="15"/>
        <v>3.6369044882246682E-2</v>
      </c>
      <c r="W10" s="29">
        <f t="shared" si="11"/>
        <v>460273.06853884913</v>
      </c>
      <c r="X10" s="29">
        <f t="shared" si="4"/>
        <v>4039302.2600329597</v>
      </c>
      <c r="Y10" s="35">
        <f t="shared" si="12"/>
        <v>42.148754933084639</v>
      </c>
      <c r="Z10" s="36">
        <f t="shared" si="13"/>
        <v>5.7115317980058649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2501</v>
      </c>
      <c r="E11" s="51">
        <v>11</v>
      </c>
      <c r="F11" s="3">
        <f t="shared" si="5"/>
        <v>4.3982407037185126E-3</v>
      </c>
      <c r="G11" s="2">
        <v>0.5</v>
      </c>
      <c r="H11" s="3">
        <f t="shared" si="6"/>
        <v>2.1752026893415068E-2</v>
      </c>
      <c r="I11" s="3">
        <f t="shared" si="7"/>
        <v>0.97824797310658496</v>
      </c>
      <c r="J11" s="5">
        <f t="shared" si="14"/>
        <v>95223.379323142784</v>
      </c>
      <c r="K11" s="5">
        <f t="shared" si="8"/>
        <v>2071.3015079188663</v>
      </c>
      <c r="L11" s="5">
        <f t="shared" si="9"/>
        <v>470938.64284591679</v>
      </c>
      <c r="M11" s="5">
        <f t="shared" si="0"/>
        <v>4109019.15812496</v>
      </c>
      <c r="N11" s="33">
        <f t="shared" si="10"/>
        <v>43.151368784979859</v>
      </c>
      <c r="O11" s="4"/>
      <c r="Q11" s="27" t="s">
        <v>48</v>
      </c>
      <c r="R11" s="29">
        <f t="shared" si="1"/>
        <v>95223.379323142784</v>
      </c>
      <c r="S11" s="29">
        <f t="shared" si="2"/>
        <v>470938.64284591679</v>
      </c>
      <c r="T11" s="35">
        <f t="shared" si="3"/>
        <v>43.151368784979859</v>
      </c>
      <c r="U11" s="42">
        <v>0.96005435016735896</v>
      </c>
      <c r="V11" s="43">
        <f t="shared" si="15"/>
        <v>3.9945649832641039E-2</v>
      </c>
      <c r="W11" s="29">
        <f t="shared" si="11"/>
        <v>452126.69272613461</v>
      </c>
      <c r="X11" s="29">
        <f t="shared" si="4"/>
        <v>3579029.1914941105</v>
      </c>
      <c r="Y11" s="35">
        <f t="shared" si="12"/>
        <v>37.585614131048537</v>
      </c>
      <c r="Z11" s="36">
        <f t="shared" si="13"/>
        <v>5.5657546539313216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2631</v>
      </c>
      <c r="E12" s="51">
        <v>8</v>
      </c>
      <c r="F12" s="3">
        <f t="shared" si="5"/>
        <v>3.040668947168377E-3</v>
      </c>
      <c r="G12" s="2">
        <v>0.5</v>
      </c>
      <c r="H12" s="3">
        <f t="shared" si="6"/>
        <v>1.5088645794039986E-2</v>
      </c>
      <c r="I12" s="3">
        <f t="shared" si="7"/>
        <v>0.98491135420595999</v>
      </c>
      <c r="J12" s="5">
        <f t="shared" si="14"/>
        <v>93152.077815223922</v>
      </c>
      <c r="K12" s="5">
        <f t="shared" si="8"/>
        <v>1405.5387071327639</v>
      </c>
      <c r="L12" s="5">
        <f t="shared" si="9"/>
        <v>462246.5423082877</v>
      </c>
      <c r="M12" s="5">
        <f t="shared" si="0"/>
        <v>3638080.5152790435</v>
      </c>
      <c r="N12" s="33">
        <f t="shared" si="10"/>
        <v>39.055280360954747</v>
      </c>
      <c r="O12" s="4"/>
      <c r="Q12" s="27" t="s">
        <v>50</v>
      </c>
      <c r="R12" s="29">
        <f t="shared" si="1"/>
        <v>93152.077815223922</v>
      </c>
      <c r="S12" s="29">
        <f t="shared" si="2"/>
        <v>462246.5423082877</v>
      </c>
      <c r="T12" s="35">
        <f t="shared" si="3"/>
        <v>39.055280360954747</v>
      </c>
      <c r="U12" s="42">
        <v>0.94127750867207383</v>
      </c>
      <c r="V12" s="43">
        <f t="shared" si="15"/>
        <v>5.8722491327926174E-2</v>
      </c>
      <c r="W12" s="29">
        <f t="shared" si="11"/>
        <v>435102.27373622538</v>
      </c>
      <c r="X12" s="29">
        <f t="shared" si="4"/>
        <v>3126902.4987679757</v>
      </c>
      <c r="Y12" s="35">
        <f t="shared" si="12"/>
        <v>33.567716062871796</v>
      </c>
      <c r="Z12" s="36">
        <f t="shared" si="13"/>
        <v>5.4875642980829511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2695</v>
      </c>
      <c r="E13" s="51">
        <v>19</v>
      </c>
      <c r="F13" s="3">
        <f t="shared" si="5"/>
        <v>7.0500927643784789E-3</v>
      </c>
      <c r="G13" s="2">
        <v>0.5</v>
      </c>
      <c r="H13" s="3">
        <f t="shared" si="6"/>
        <v>3.4639927073837742E-2</v>
      </c>
      <c r="I13" s="3">
        <f t="shared" si="7"/>
        <v>0.96536007292616222</v>
      </c>
      <c r="J13" s="5">
        <f t="shared" si="14"/>
        <v>91746.53910809115</v>
      </c>
      <c r="K13" s="5">
        <f t="shared" si="8"/>
        <v>3178.09342398128</v>
      </c>
      <c r="L13" s="5">
        <f t="shared" si="9"/>
        <v>450787.46198050259</v>
      </c>
      <c r="M13" s="5">
        <f t="shared" si="0"/>
        <v>3175833.9729707558</v>
      </c>
      <c r="N13" s="33">
        <f t="shared" si="10"/>
        <v>34.615299975829586</v>
      </c>
      <c r="O13" s="4"/>
      <c r="Q13" s="27" t="s">
        <v>52</v>
      </c>
      <c r="R13" s="29">
        <f t="shared" si="1"/>
        <v>91746.53910809115</v>
      </c>
      <c r="S13" s="29">
        <f t="shared" si="2"/>
        <v>450787.46198050259</v>
      </c>
      <c r="T13" s="35">
        <f t="shared" si="3"/>
        <v>34.615299975829586</v>
      </c>
      <c r="U13" s="42">
        <v>0.95386474178345915</v>
      </c>
      <c r="V13" s="43">
        <f t="shared" si="15"/>
        <v>4.6135258216540853E-2</v>
      </c>
      <c r="W13" s="29">
        <f t="shared" si="11"/>
        <v>429990.26602125302</v>
      </c>
      <c r="X13" s="29">
        <f t="shared" si="4"/>
        <v>2691800.2250317503</v>
      </c>
      <c r="Y13" s="35">
        <f t="shared" si="12"/>
        <v>29.339528784409044</v>
      </c>
      <c r="Z13" s="36">
        <f t="shared" si="13"/>
        <v>5.2757711914205423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2459</v>
      </c>
      <c r="E14" s="51">
        <v>15</v>
      </c>
      <c r="F14" s="3">
        <f t="shared" si="5"/>
        <v>6.1000406669377795E-3</v>
      </c>
      <c r="G14" s="2">
        <v>0.5</v>
      </c>
      <c r="H14" s="3">
        <f t="shared" si="6"/>
        <v>3.0042058882435406E-2</v>
      </c>
      <c r="I14" s="3">
        <f t="shared" si="7"/>
        <v>0.96995794111756461</v>
      </c>
      <c r="J14" s="5">
        <f t="shared" si="14"/>
        <v>88568.445684109873</v>
      </c>
      <c r="K14" s="5">
        <f t="shared" si="8"/>
        <v>2660.778460367811</v>
      </c>
      <c r="L14" s="5">
        <f t="shared" si="9"/>
        <v>436190.28226962982</v>
      </c>
      <c r="M14" s="5">
        <f t="shared" si="0"/>
        <v>2725046.5109902532</v>
      </c>
      <c r="N14" s="33">
        <f t="shared" si="10"/>
        <v>30.767690343234236</v>
      </c>
      <c r="O14" s="4"/>
      <c r="Q14" s="27" t="s">
        <v>54</v>
      </c>
      <c r="R14" s="29">
        <f t="shared" si="1"/>
        <v>88568.445684109873</v>
      </c>
      <c r="S14" s="29">
        <f t="shared" si="2"/>
        <v>436190.28226962982</v>
      </c>
      <c r="T14" s="35">
        <f t="shared" si="3"/>
        <v>30.767690343234236</v>
      </c>
      <c r="U14" s="42">
        <v>0.94210046609890041</v>
      </c>
      <c r="V14" s="43">
        <f t="shared" si="15"/>
        <v>5.7899533901099587E-2</v>
      </c>
      <c r="W14" s="29">
        <f t="shared" si="11"/>
        <v>410935.06823402917</v>
      </c>
      <c r="X14" s="29">
        <f t="shared" si="4"/>
        <v>2261809.9590104972</v>
      </c>
      <c r="Y14" s="35">
        <f t="shared" si="12"/>
        <v>25.53742409658534</v>
      </c>
      <c r="Z14" s="36">
        <f t="shared" si="13"/>
        <v>5.2302662466488954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1884</v>
      </c>
      <c r="E15" s="51">
        <v>15</v>
      </c>
      <c r="F15" s="3">
        <f t="shared" si="5"/>
        <v>7.9617834394904458E-3</v>
      </c>
      <c r="G15" s="2">
        <v>0.5</v>
      </c>
      <c r="H15" s="3">
        <f t="shared" si="6"/>
        <v>3.9032006245121001E-2</v>
      </c>
      <c r="I15" s="3">
        <f t="shared" si="7"/>
        <v>0.96096799375487896</v>
      </c>
      <c r="J15" s="5">
        <f t="shared" si="14"/>
        <v>85907.667223742057</v>
      </c>
      <c r="K15" s="5">
        <f t="shared" si="8"/>
        <v>3353.1486035808766</v>
      </c>
      <c r="L15" s="5">
        <f t="shared" si="9"/>
        <v>421155.46460975806</v>
      </c>
      <c r="M15" s="5">
        <f t="shared" si="0"/>
        <v>2288856.2287206235</v>
      </c>
      <c r="N15" s="33">
        <f t="shared" si="10"/>
        <v>26.643212447608622</v>
      </c>
      <c r="O15" s="4"/>
      <c r="Q15" s="27" t="s">
        <v>56</v>
      </c>
      <c r="R15" s="29">
        <f t="shared" si="1"/>
        <v>85907.667223742057</v>
      </c>
      <c r="S15" s="29">
        <f t="shared" si="2"/>
        <v>421155.46460975806</v>
      </c>
      <c r="T15" s="35">
        <f t="shared" si="3"/>
        <v>26.643212447608622</v>
      </c>
      <c r="U15" s="42">
        <v>0.91645683631107144</v>
      </c>
      <c r="V15" s="43">
        <f t="shared" si="15"/>
        <v>8.3543163688928557E-2</v>
      </c>
      <c r="W15" s="29">
        <f t="shared" si="11"/>
        <v>385970.80469137826</v>
      </c>
      <c r="X15" s="29">
        <f t="shared" si="4"/>
        <v>1850874.8907764682</v>
      </c>
      <c r="Y15" s="35">
        <f t="shared" si="12"/>
        <v>21.544932490786422</v>
      </c>
      <c r="Z15" s="36">
        <f t="shared" si="13"/>
        <v>5.0982799568221999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1427</v>
      </c>
      <c r="E16" s="51">
        <v>14</v>
      </c>
      <c r="F16" s="3">
        <f t="shared" si="5"/>
        <v>9.8107918710581641E-3</v>
      </c>
      <c r="G16" s="2">
        <v>0.5</v>
      </c>
      <c r="H16" s="3">
        <f t="shared" si="6"/>
        <v>4.7879616963064288E-2</v>
      </c>
      <c r="I16" s="3">
        <f t="shared" si="7"/>
        <v>0.95212038303693569</v>
      </c>
      <c r="J16" s="5">
        <f t="shared" si="14"/>
        <v>82554.51862016118</v>
      </c>
      <c r="K16" s="5">
        <f t="shared" si="8"/>
        <v>3952.678730103476</v>
      </c>
      <c r="L16" s="5">
        <f t="shared" si="9"/>
        <v>402890.89627554722</v>
      </c>
      <c r="M16" s="5">
        <f t="shared" si="0"/>
        <v>1867700.7641108655</v>
      </c>
      <c r="N16" s="33">
        <f t="shared" si="10"/>
        <v>22.623846584392076</v>
      </c>
      <c r="O16" s="4"/>
      <c r="Q16" s="27" t="s">
        <v>58</v>
      </c>
      <c r="R16" s="29">
        <f t="shared" si="1"/>
        <v>82554.51862016118</v>
      </c>
      <c r="S16" s="29">
        <f t="shared" si="2"/>
        <v>402890.89627554722</v>
      </c>
      <c r="T16" s="35">
        <f t="shared" si="3"/>
        <v>22.623846584392076</v>
      </c>
      <c r="U16" s="42">
        <v>0.8859396016463057</v>
      </c>
      <c r="V16" s="43">
        <f t="shared" si="15"/>
        <v>0.1140603983536943</v>
      </c>
      <c r="W16" s="29">
        <f t="shared" si="11"/>
        <v>356937.00015328138</v>
      </c>
      <c r="X16" s="29">
        <f t="shared" si="4"/>
        <v>1464904.0860850899</v>
      </c>
      <c r="Y16" s="35">
        <f t="shared" si="12"/>
        <v>17.744686911993405</v>
      </c>
      <c r="Z16" s="36">
        <f t="shared" si="13"/>
        <v>4.8791596723986714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1034</v>
      </c>
      <c r="E17" s="51">
        <v>29</v>
      </c>
      <c r="F17" s="3">
        <f t="shared" si="5"/>
        <v>2.8046421663442941E-2</v>
      </c>
      <c r="G17" s="2">
        <v>0.5</v>
      </c>
      <c r="H17" s="3">
        <f t="shared" si="6"/>
        <v>0.13104383190239494</v>
      </c>
      <c r="I17" s="3">
        <f t="shared" si="7"/>
        <v>0.86895616809760501</v>
      </c>
      <c r="J17" s="5">
        <f t="shared" si="14"/>
        <v>78601.839890057701</v>
      </c>
      <c r="K17" s="5">
        <f t="shared" si="8"/>
        <v>10300.286293771682</v>
      </c>
      <c r="L17" s="5">
        <f t="shared" si="9"/>
        <v>367258.48371585924</v>
      </c>
      <c r="M17" s="5">
        <f t="shared" si="0"/>
        <v>1464809.8678353184</v>
      </c>
      <c r="N17" s="33">
        <f t="shared" si="10"/>
        <v>18.635821628147426</v>
      </c>
      <c r="O17" s="4"/>
      <c r="Q17" s="27" t="s">
        <v>60</v>
      </c>
      <c r="R17" s="29">
        <f t="shared" si="1"/>
        <v>78601.839890057701</v>
      </c>
      <c r="S17" s="29">
        <f t="shared" si="2"/>
        <v>367258.48371585924</v>
      </c>
      <c r="T17" s="35">
        <f t="shared" si="3"/>
        <v>18.635821628147426</v>
      </c>
      <c r="U17" s="42">
        <v>0.85631920960893304</v>
      </c>
      <c r="V17" s="43">
        <f t="shared" si="15"/>
        <v>0.14368079039106696</v>
      </c>
      <c r="W17" s="29">
        <f t="shared" si="11"/>
        <v>314490.49449773977</v>
      </c>
      <c r="X17" s="29">
        <f t="shared" si="4"/>
        <v>1107967.0859318085</v>
      </c>
      <c r="Y17" s="35">
        <f t="shared" si="12"/>
        <v>14.095943396255722</v>
      </c>
      <c r="Z17" s="36">
        <f t="shared" si="13"/>
        <v>4.5398782318917039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779</v>
      </c>
      <c r="E18" s="51">
        <v>27</v>
      </c>
      <c r="F18" s="3">
        <f t="shared" si="5"/>
        <v>3.4659820282413351E-2</v>
      </c>
      <c r="G18" s="2">
        <v>0.5</v>
      </c>
      <c r="H18" s="3">
        <f t="shared" si="6"/>
        <v>0.1594802126402835</v>
      </c>
      <c r="I18" s="3">
        <f t="shared" si="7"/>
        <v>0.84051978735971655</v>
      </c>
      <c r="J18" s="5">
        <f t="shared" si="14"/>
        <v>68301.553596286016</v>
      </c>
      <c r="K18" s="5">
        <f t="shared" si="8"/>
        <v>10892.746291197414</v>
      </c>
      <c r="L18" s="5">
        <f t="shared" si="9"/>
        <v>314275.90225343656</v>
      </c>
      <c r="M18" s="5">
        <f t="shared" si="0"/>
        <v>1097551.3841194592</v>
      </c>
      <c r="N18" s="33">
        <f t="shared" si="10"/>
        <v>16.069200864841527</v>
      </c>
      <c r="O18" s="4"/>
      <c r="Q18" s="27" t="s">
        <v>62</v>
      </c>
      <c r="R18" s="29">
        <f t="shared" si="1"/>
        <v>68301.553596286016</v>
      </c>
      <c r="S18" s="29">
        <f t="shared" si="2"/>
        <v>314275.90225343656</v>
      </c>
      <c r="T18" s="35">
        <f t="shared" si="3"/>
        <v>16.069200864841527</v>
      </c>
      <c r="U18" s="42">
        <v>0.77613843304153718</v>
      </c>
      <c r="V18" s="43">
        <f t="shared" si="15"/>
        <v>0.22386156695846282</v>
      </c>
      <c r="W18" s="29">
        <f t="shared" si="11"/>
        <v>243921.60631769756</v>
      </c>
      <c r="X18" s="29">
        <f t="shared" si="4"/>
        <v>793476.59143406875</v>
      </c>
      <c r="Y18" s="35">
        <f t="shared" si="12"/>
        <v>11.617255386665393</v>
      </c>
      <c r="Z18" s="36">
        <f t="shared" si="13"/>
        <v>4.4519454781761336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468</v>
      </c>
      <c r="E19" s="51">
        <v>27</v>
      </c>
      <c r="F19" s="3">
        <f t="shared" si="5"/>
        <v>5.7692307692307696E-2</v>
      </c>
      <c r="G19" s="2">
        <v>0.5</v>
      </c>
      <c r="H19" s="3">
        <f t="shared" si="6"/>
        <v>0.2521008403361345</v>
      </c>
      <c r="I19" s="3">
        <f t="shared" si="7"/>
        <v>0.74789915966386555</v>
      </c>
      <c r="J19" s="5">
        <f t="shared" si="14"/>
        <v>57408.807305088609</v>
      </c>
      <c r="K19" s="5">
        <f t="shared" si="8"/>
        <v>14472.808564308056</v>
      </c>
      <c r="L19" s="5">
        <f t="shared" si="9"/>
        <v>250862.01511467289</v>
      </c>
      <c r="M19" s="5">
        <f t="shared" si="0"/>
        <v>783275.48186602257</v>
      </c>
      <c r="N19" s="33">
        <f t="shared" si="10"/>
        <v>13.643820846223964</v>
      </c>
      <c r="O19" s="4"/>
      <c r="Q19" s="27" t="s">
        <v>64</v>
      </c>
      <c r="R19" s="29">
        <f t="shared" si="1"/>
        <v>57408.807305088609</v>
      </c>
      <c r="S19" s="29">
        <f t="shared" si="2"/>
        <v>250862.01511467289</v>
      </c>
      <c r="T19" s="35">
        <f t="shared" si="3"/>
        <v>13.643820846223964</v>
      </c>
      <c r="U19" s="42">
        <v>0.73716277889453141</v>
      </c>
      <c r="V19" s="43">
        <f t="shared" si="15"/>
        <v>0.26283722110546859</v>
      </c>
      <c r="W19" s="29">
        <f t="shared" si="11"/>
        <v>184926.1401810142</v>
      </c>
      <c r="X19" s="29">
        <f t="shared" si="4"/>
        <v>549554.98511637119</v>
      </c>
      <c r="Y19" s="35">
        <f t="shared" si="12"/>
        <v>9.5726598568031847</v>
      </c>
      <c r="Z19" s="36">
        <f t="shared" si="13"/>
        <v>4.071160989420779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318</v>
      </c>
      <c r="E20" s="51">
        <v>12</v>
      </c>
      <c r="F20" s="3">
        <f t="shared" si="5"/>
        <v>3.7735849056603772E-2</v>
      </c>
      <c r="G20" s="2">
        <v>0.5</v>
      </c>
      <c r="H20" s="3">
        <f t="shared" si="6"/>
        <v>0.17241379310344826</v>
      </c>
      <c r="I20" s="3">
        <f t="shared" si="7"/>
        <v>0.82758620689655171</v>
      </c>
      <c r="J20" s="5">
        <f t="shared" si="14"/>
        <v>42935.998740780553</v>
      </c>
      <c r="K20" s="5">
        <f t="shared" si="8"/>
        <v>7402.7584035828531</v>
      </c>
      <c r="L20" s="5">
        <f t="shared" si="9"/>
        <v>196173.09769494561</v>
      </c>
      <c r="M20" s="5">
        <f t="shared" si="0"/>
        <v>532413.46675134974</v>
      </c>
      <c r="N20" s="33">
        <f t="shared" si="10"/>
        <v>12.400164951692719</v>
      </c>
      <c r="O20" s="4"/>
      <c r="Q20" s="27" t="s">
        <v>66</v>
      </c>
      <c r="R20" s="29">
        <f t="shared" si="1"/>
        <v>42935.998740780553</v>
      </c>
      <c r="S20" s="29">
        <f t="shared" si="2"/>
        <v>196173.09769494561</v>
      </c>
      <c r="T20" s="35">
        <f t="shared" si="3"/>
        <v>12.400164951692719</v>
      </c>
      <c r="U20" s="42">
        <v>0.7271372759570951</v>
      </c>
      <c r="V20" s="43">
        <f t="shared" si="15"/>
        <v>0.2728627240429049</v>
      </c>
      <c r="W20" s="29">
        <f t="shared" si="11"/>
        <v>142644.77187396784</v>
      </c>
      <c r="X20" s="29">
        <f t="shared" si="4"/>
        <v>364628.84493535693</v>
      </c>
      <c r="Y20" s="35">
        <f t="shared" si="12"/>
        <v>8.4923806509485704</v>
      </c>
      <c r="Z20" s="36">
        <f t="shared" si="13"/>
        <v>3.9077843007441491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162</v>
      </c>
      <c r="E21" s="51">
        <v>23</v>
      </c>
      <c r="F21" s="3">
        <f t="shared" si="5"/>
        <v>0.1419753086419753</v>
      </c>
      <c r="G21" s="2">
        <v>0.5</v>
      </c>
      <c r="H21" s="3">
        <f t="shared" si="6"/>
        <v>0.52391799544419126</v>
      </c>
      <c r="I21" s="3">
        <f t="shared" si="7"/>
        <v>0.47608200455580874</v>
      </c>
      <c r="J21" s="5">
        <f t="shared" si="14"/>
        <v>35533.240337197698</v>
      </c>
      <c r="K21" s="5">
        <f t="shared" si="8"/>
        <v>18616.504049101295</v>
      </c>
      <c r="L21" s="5">
        <f t="shared" si="9"/>
        <v>131124.94156323525</v>
      </c>
      <c r="M21" s="5">
        <f>L21+M22</f>
        <v>336240.3690564041</v>
      </c>
      <c r="N21" s="33">
        <f t="shared" si="10"/>
        <v>9.4626993166287026</v>
      </c>
      <c r="O21" s="4"/>
      <c r="Q21" s="27" t="s">
        <v>68</v>
      </c>
      <c r="R21" s="29">
        <f t="shared" si="1"/>
        <v>35533.240337197698</v>
      </c>
      <c r="S21" s="29">
        <f t="shared" si="2"/>
        <v>131124.94156323525</v>
      </c>
      <c r="T21" s="35">
        <f t="shared" si="3"/>
        <v>9.4626993166287026</v>
      </c>
      <c r="U21" s="42">
        <v>0.68635947845240242</v>
      </c>
      <c r="V21" s="43">
        <f t="shared" si="15"/>
        <v>0.31364052154759758</v>
      </c>
      <c r="W21" s="29">
        <f t="shared" si="11"/>
        <v>89998.846503443885</v>
      </c>
      <c r="X21" s="29">
        <f>X22+W21</f>
        <v>221984.07306138909</v>
      </c>
      <c r="Y21" s="35">
        <f t="shared" si="12"/>
        <v>6.2472229088830602</v>
      </c>
      <c r="Z21" s="36">
        <f t="shared" si="13"/>
        <v>3.2154764077456424</v>
      </c>
    </row>
    <row r="22" spans="1:26" s="2" customFormat="1" x14ac:dyDescent="0.25">
      <c r="A22" s="12">
        <v>19</v>
      </c>
      <c r="B22" s="13" t="s">
        <v>69</v>
      </c>
      <c r="C22" s="12"/>
      <c r="D22">
        <v>97</v>
      </c>
      <c r="E22" s="51">
        <v>8</v>
      </c>
      <c r="F22" s="17">
        <f t="shared" si="5"/>
        <v>8.247422680412371E-2</v>
      </c>
      <c r="G22" s="12"/>
      <c r="H22" s="17">
        <v>1</v>
      </c>
      <c r="I22" s="17">
        <f t="shared" si="7"/>
        <v>0</v>
      </c>
      <c r="J22" s="21">
        <f t="shared" si="14"/>
        <v>16916.736288096403</v>
      </c>
      <c r="K22" s="21">
        <f t="shared" si="8"/>
        <v>16916.736288096403</v>
      </c>
      <c r="L22" s="21">
        <f>K22/F22</f>
        <v>205115.42749316889</v>
      </c>
      <c r="M22" s="21">
        <f>L22</f>
        <v>205115.42749316889</v>
      </c>
      <c r="N22" s="34">
        <f t="shared" si="10"/>
        <v>12.125</v>
      </c>
      <c r="O22" s="4"/>
      <c r="Q22" s="30" t="s">
        <v>69</v>
      </c>
      <c r="R22" s="31">
        <f t="shared" si="1"/>
        <v>16916.736288096403</v>
      </c>
      <c r="S22" s="31">
        <f t="shared" si="2"/>
        <v>205115.42749316889</v>
      </c>
      <c r="T22" s="38">
        <f t="shared" si="3"/>
        <v>12.125</v>
      </c>
      <c r="U22" s="44">
        <v>0.64346806172022719</v>
      </c>
      <c r="V22" s="45">
        <f t="shared" si="15"/>
        <v>0.35653193827977281</v>
      </c>
      <c r="W22" s="31">
        <f t="shared" si="11"/>
        <v>131985.22655794519</v>
      </c>
      <c r="X22" s="31">
        <f>W22</f>
        <v>131985.22655794519</v>
      </c>
      <c r="Y22" s="38">
        <f t="shared" si="12"/>
        <v>7.8020502483577552</v>
      </c>
      <c r="Z22" s="37">
        <f t="shared" si="13"/>
        <v>4.3229497516422448</v>
      </c>
    </row>
    <row r="23" spans="1:26" s="2" customFormat="1" ht="13.2" x14ac:dyDescent="0.25">
      <c r="B23" s="2" t="s">
        <v>70</v>
      </c>
      <c r="D23" s="25">
        <f>SUM(D4:D22)</f>
        <v>29603</v>
      </c>
      <c r="E23" s="25">
        <f>SUM(E4:E22)</f>
        <v>230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9" t="s">
        <v>88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8" t="s">
        <v>14</v>
      </c>
      <c r="S27" s="78"/>
      <c r="T27" s="78"/>
      <c r="U27" s="75" t="s">
        <v>15</v>
      </c>
      <c r="V27" s="79" t="s">
        <v>16</v>
      </c>
      <c r="W27" s="80" t="s">
        <v>17</v>
      </c>
      <c r="X27" s="80" t="s">
        <v>18</v>
      </c>
      <c r="Y27" s="81" t="s">
        <v>19</v>
      </c>
      <c r="Z27" s="81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5"/>
      <c r="V28" s="79"/>
      <c r="W28" s="80"/>
      <c r="X28" s="80"/>
      <c r="Y28" s="81"/>
      <c r="Z28" s="81"/>
    </row>
    <row r="29" spans="1:26" s="2" customFormat="1" x14ac:dyDescent="0.25">
      <c r="A29" s="2">
        <v>1</v>
      </c>
      <c r="B29" s="1">
        <v>0</v>
      </c>
      <c r="C29" s="1">
        <v>1</v>
      </c>
      <c r="D29">
        <v>320</v>
      </c>
      <c r="E29" s="51">
        <v>3</v>
      </c>
      <c r="F29" s="3">
        <f>E29/D29</f>
        <v>9.3749999999999997E-3</v>
      </c>
      <c r="G29" s="2">
        <v>0.3</v>
      </c>
      <c r="H29" s="18">
        <f>C29*F29/(1+(1-G29)*C29*F29)</f>
        <v>9.3138776777398312E-3</v>
      </c>
      <c r="I29" s="18">
        <f>1-H29</f>
        <v>0.99068612232226017</v>
      </c>
      <c r="J29" s="19">
        <v>100000</v>
      </c>
      <c r="K29" s="20">
        <f>J29*H29</f>
        <v>931.38776777398311</v>
      </c>
      <c r="L29" s="20">
        <f>C29*(J30+G29*K29)</f>
        <v>99348.028562558218</v>
      </c>
      <c r="M29" s="5">
        <f t="shared" ref="M29:M45" si="16">L29+M30</f>
        <v>7822327.2990281582</v>
      </c>
      <c r="N29" s="32">
        <f>M29/J29</f>
        <v>78.223272990281586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99348.028562558218</v>
      </c>
      <c r="T29" s="35">
        <f t="shared" ref="T29:T47" si="19">N29</f>
        <v>78.223272990281586</v>
      </c>
      <c r="U29" s="42">
        <v>0.95864674002964168</v>
      </c>
      <c r="V29" s="43">
        <f>1-U29</f>
        <v>4.1353259970358325E-2</v>
      </c>
      <c r="W29" s="29">
        <f>S29*U29</f>
        <v>95239.663709868168</v>
      </c>
      <c r="X29" s="29">
        <f t="shared" ref="X29:X45" si="20">X30+W29</f>
        <v>6943418.2509346334</v>
      </c>
      <c r="Y29" s="40">
        <f>X29/R29</f>
        <v>69.434182509346329</v>
      </c>
      <c r="Z29" s="36">
        <f>T29-Y29</f>
        <v>8.7890904809352577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1565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99068.61223222602</v>
      </c>
      <c r="K30" s="5">
        <f t="shared" ref="K30:K47" si="24">J30*H30</f>
        <v>0</v>
      </c>
      <c r="L30" s="5">
        <f t="shared" ref="L30:L46" si="25">C30*(J31+G30*K30)</f>
        <v>396274.44892890408</v>
      </c>
      <c r="M30" s="5">
        <f t="shared" si="16"/>
        <v>7722979.2704656003</v>
      </c>
      <c r="N30" s="33">
        <f t="shared" ref="N30:N47" si="26">M30/J30</f>
        <v>77.955864087025063</v>
      </c>
      <c r="O30" s="4"/>
      <c r="Q30" s="27" t="s">
        <v>36</v>
      </c>
      <c r="R30" s="29">
        <f t="shared" si="17"/>
        <v>99068.61223222602</v>
      </c>
      <c r="S30" s="29">
        <f t="shared" si="18"/>
        <v>396274.44892890408</v>
      </c>
      <c r="T30" s="35">
        <f t="shared" si="19"/>
        <v>77.955864087025063</v>
      </c>
      <c r="U30" s="42">
        <v>0.95864674002964168</v>
      </c>
      <c r="V30" s="43">
        <f>1-U30</f>
        <v>4.1353259970358325E-2</v>
      </c>
      <c r="W30" s="29">
        <f t="shared" ref="W30:W47" si="27">S30*U30</f>
        <v>379887.20862273662</v>
      </c>
      <c r="X30" s="29">
        <f t="shared" si="20"/>
        <v>6848178.5872247657</v>
      </c>
      <c r="Y30" s="35">
        <f t="shared" ref="Y30:Y47" si="28">X30/R30</f>
        <v>69.125613379664586</v>
      </c>
      <c r="Z30" s="36">
        <f t="shared" ref="Z30:Z47" si="29">T30-Y30</f>
        <v>8.8302507073604772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1935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99068.61223222602</v>
      </c>
      <c r="K31" s="5">
        <f t="shared" si="24"/>
        <v>0</v>
      </c>
      <c r="L31" s="5">
        <f t="shared" si="25"/>
        <v>495343.06116113008</v>
      </c>
      <c r="M31" s="5">
        <f t="shared" si="16"/>
        <v>7326704.8215366965</v>
      </c>
      <c r="N31" s="33">
        <f t="shared" si="26"/>
        <v>73.955864087025063</v>
      </c>
      <c r="O31" s="4"/>
      <c r="Q31" s="27" t="s">
        <v>38</v>
      </c>
      <c r="R31" s="29">
        <f t="shared" si="17"/>
        <v>99068.61223222602</v>
      </c>
      <c r="S31" s="29">
        <f t="shared" si="18"/>
        <v>495343.06116113008</v>
      </c>
      <c r="T31" s="35">
        <f t="shared" si="19"/>
        <v>73.955864087025063</v>
      </c>
      <c r="U31" s="42">
        <v>0.95864674002964168</v>
      </c>
      <c r="V31" s="43">
        <f>1-U31</f>
        <v>4.1353259970358325E-2</v>
      </c>
      <c r="W31" s="29">
        <f t="shared" si="27"/>
        <v>474859.01077842078</v>
      </c>
      <c r="X31" s="29">
        <f t="shared" si="20"/>
        <v>6468291.3786020288</v>
      </c>
      <c r="Y31" s="35">
        <f t="shared" si="28"/>
        <v>65.291026419546014</v>
      </c>
      <c r="Z31" s="36">
        <f t="shared" si="29"/>
        <v>8.6648376674790484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1933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99068.61223222602</v>
      </c>
      <c r="K32" s="5">
        <f t="shared" si="24"/>
        <v>0</v>
      </c>
      <c r="L32" s="5">
        <f t="shared" si="25"/>
        <v>495343.06116113008</v>
      </c>
      <c r="M32" s="5">
        <f t="shared" si="16"/>
        <v>6831361.7603755668</v>
      </c>
      <c r="N32" s="33">
        <f t="shared" si="26"/>
        <v>68.955864087025077</v>
      </c>
      <c r="O32" s="4"/>
      <c r="Q32" s="27" t="s">
        <v>40</v>
      </c>
      <c r="R32" s="29">
        <f t="shared" si="17"/>
        <v>99068.61223222602</v>
      </c>
      <c r="S32" s="29">
        <f t="shared" si="18"/>
        <v>495343.06116113008</v>
      </c>
      <c r="T32" s="35">
        <f t="shared" si="19"/>
        <v>68.955864087025077</v>
      </c>
      <c r="U32" s="42">
        <v>0.95864674002964168</v>
      </c>
      <c r="V32" s="43">
        <f>1-U32</f>
        <v>4.1353259970358325E-2</v>
      </c>
      <c r="W32" s="29">
        <f t="shared" si="27"/>
        <v>474859.01077842078</v>
      </c>
      <c r="X32" s="29">
        <f t="shared" si="20"/>
        <v>5993432.3678236082</v>
      </c>
      <c r="Y32" s="35">
        <f t="shared" si="28"/>
        <v>60.497792719397808</v>
      </c>
      <c r="Z32" s="36">
        <f t="shared" si="29"/>
        <v>8.4580713676272694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2292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99068.61223222602</v>
      </c>
      <c r="K33" s="5">
        <f t="shared" si="24"/>
        <v>0</v>
      </c>
      <c r="L33" s="5">
        <f t="shared" si="25"/>
        <v>495343.06116113008</v>
      </c>
      <c r="M33" s="5">
        <f t="shared" si="16"/>
        <v>6336018.699214437</v>
      </c>
      <c r="N33" s="33">
        <f t="shared" si="26"/>
        <v>63.955864087025077</v>
      </c>
      <c r="O33" s="4"/>
      <c r="Q33" s="27" t="s">
        <v>42</v>
      </c>
      <c r="R33" s="29">
        <f t="shared" si="17"/>
        <v>99068.61223222602</v>
      </c>
      <c r="S33" s="29">
        <f t="shared" si="18"/>
        <v>495343.06116113008</v>
      </c>
      <c r="T33" s="35">
        <f t="shared" si="19"/>
        <v>63.955864087025077</v>
      </c>
      <c r="U33" s="42">
        <v>0.95864674002964168</v>
      </c>
      <c r="V33" s="43">
        <f>1-U33</f>
        <v>4.1353259970358325E-2</v>
      </c>
      <c r="W33" s="29">
        <f t="shared" si="27"/>
        <v>474859.01077842078</v>
      </c>
      <c r="X33" s="29">
        <f t="shared" si="20"/>
        <v>5518573.3570451876</v>
      </c>
      <c r="Y33" s="35">
        <f t="shared" si="28"/>
        <v>55.704559019249608</v>
      </c>
      <c r="Z33" s="36">
        <f t="shared" si="29"/>
        <v>8.2513050677754691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2359</v>
      </c>
      <c r="E34" s="51">
        <v>1</v>
      </c>
      <c r="F34" s="3">
        <f t="shared" si="21"/>
        <v>4.2390843577787198E-4</v>
      </c>
      <c r="G34" s="2">
        <v>0.5</v>
      </c>
      <c r="H34" s="3">
        <f t="shared" si="22"/>
        <v>2.1172983273343212E-3</v>
      </c>
      <c r="I34" s="3">
        <f t="shared" si="23"/>
        <v>0.99788270167266568</v>
      </c>
      <c r="J34" s="5">
        <f t="shared" si="30"/>
        <v>99068.61223222602</v>
      </c>
      <c r="K34" s="5">
        <f t="shared" si="24"/>
        <v>209.75780697062461</v>
      </c>
      <c r="L34" s="5">
        <f t="shared" si="25"/>
        <v>494818.66664370353</v>
      </c>
      <c r="M34" s="5">
        <f t="shared" si="16"/>
        <v>5840675.6380533073</v>
      </c>
      <c r="N34" s="33">
        <f t="shared" si="26"/>
        <v>58.955864087025077</v>
      </c>
      <c r="O34" s="4"/>
      <c r="Q34" s="27" t="s">
        <v>44</v>
      </c>
      <c r="R34" s="29">
        <f t="shared" si="17"/>
        <v>99068.61223222602</v>
      </c>
      <c r="S34" s="29">
        <f t="shared" si="18"/>
        <v>494818.66664370353</v>
      </c>
      <c r="T34" s="35">
        <f t="shared" si="19"/>
        <v>58.955864087025077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479568.46284400084</v>
      </c>
      <c r="X34" s="29">
        <f t="shared" si="20"/>
        <v>5043714.346266767</v>
      </c>
      <c r="Y34" s="35">
        <f t="shared" si="28"/>
        <v>50.911325319101401</v>
      </c>
      <c r="Z34" s="36">
        <f t="shared" si="29"/>
        <v>8.0445387679236759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2327</v>
      </c>
      <c r="E35" s="51">
        <v>1</v>
      </c>
      <c r="F35" s="3">
        <f t="shared" si="21"/>
        <v>4.2973785990545768E-4</v>
      </c>
      <c r="G35" s="2">
        <v>0.5</v>
      </c>
      <c r="H35" s="3">
        <f t="shared" si="22"/>
        <v>2.1463833440652502E-3</v>
      </c>
      <c r="I35" s="3">
        <f t="shared" si="23"/>
        <v>0.99785361665593475</v>
      </c>
      <c r="J35" s="5">
        <f t="shared" si="30"/>
        <v>98858.854425255398</v>
      </c>
      <c r="K35" s="5">
        <f t="shared" si="24"/>
        <v>212.18899855173945</v>
      </c>
      <c r="L35" s="5">
        <f t="shared" si="25"/>
        <v>493763.79962989769</v>
      </c>
      <c r="M35" s="5">
        <f t="shared" si="16"/>
        <v>5345856.971409604</v>
      </c>
      <c r="N35" s="33">
        <f t="shared" si="26"/>
        <v>54.075651619567033</v>
      </c>
      <c r="O35" s="4"/>
      <c r="Q35" s="27" t="s">
        <v>46</v>
      </c>
      <c r="R35" s="29">
        <f t="shared" si="17"/>
        <v>98858.854425255398</v>
      </c>
      <c r="S35" s="29">
        <f t="shared" si="18"/>
        <v>493763.79962989769</v>
      </c>
      <c r="T35" s="35">
        <f t="shared" si="19"/>
        <v>54.075651619567033</v>
      </c>
      <c r="U35" s="42">
        <v>0.96192878092594225</v>
      </c>
      <c r="V35" s="43">
        <f t="shared" si="31"/>
        <v>3.8071219074057749E-2</v>
      </c>
      <c r="W35" s="29">
        <f t="shared" si="27"/>
        <v>474965.60984334868</v>
      </c>
      <c r="X35" s="29">
        <f t="shared" si="20"/>
        <v>4564145.8834227659</v>
      </c>
      <c r="Y35" s="35">
        <f t="shared" si="28"/>
        <v>46.168306419872565</v>
      </c>
      <c r="Z35" s="36">
        <f t="shared" si="29"/>
        <v>7.9073451996944684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2422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98646.665426703665</v>
      </c>
      <c r="K36" s="5">
        <f t="shared" si="24"/>
        <v>0</v>
      </c>
      <c r="L36" s="5">
        <f t="shared" si="25"/>
        <v>493233.32713351829</v>
      </c>
      <c r="M36" s="5">
        <f t="shared" si="16"/>
        <v>4852093.1717797061</v>
      </c>
      <c r="N36" s="33">
        <f t="shared" si="26"/>
        <v>49.186590857294647</v>
      </c>
      <c r="O36" s="4"/>
      <c r="Q36" s="27" t="s">
        <v>48</v>
      </c>
      <c r="R36" s="29">
        <f t="shared" si="17"/>
        <v>98646.665426703665</v>
      </c>
      <c r="S36" s="29">
        <f t="shared" si="18"/>
        <v>493233.32713351829</v>
      </c>
      <c r="T36" s="35">
        <f t="shared" si="19"/>
        <v>49.186590857294647</v>
      </c>
      <c r="U36" s="42">
        <v>0.95558309086652893</v>
      </c>
      <c r="V36" s="43">
        <f t="shared" si="31"/>
        <v>4.4416909133471072E-2</v>
      </c>
      <c r="W36" s="29">
        <f t="shared" si="27"/>
        <v>471325.42726062919</v>
      </c>
      <c r="X36" s="29">
        <f t="shared" si="20"/>
        <v>4089180.2735794173</v>
      </c>
      <c r="Y36" s="35">
        <f t="shared" si="28"/>
        <v>41.452797779746092</v>
      </c>
      <c r="Z36" s="36">
        <f t="shared" si="29"/>
        <v>7.7337930775485546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2473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98646.665426703665</v>
      </c>
      <c r="K37" s="5">
        <f t="shared" si="24"/>
        <v>0</v>
      </c>
      <c r="L37" s="5">
        <f t="shared" si="25"/>
        <v>493233.32713351829</v>
      </c>
      <c r="M37" s="5">
        <f t="shared" si="16"/>
        <v>4358859.8446461875</v>
      </c>
      <c r="N37" s="33">
        <f t="shared" si="26"/>
        <v>44.18659085729464</v>
      </c>
      <c r="O37" s="4"/>
      <c r="Q37" s="27" t="s">
        <v>50</v>
      </c>
      <c r="R37" s="29">
        <f t="shared" si="17"/>
        <v>98646.665426703665</v>
      </c>
      <c r="S37" s="29">
        <f t="shared" si="18"/>
        <v>493233.32713351829</v>
      </c>
      <c r="T37" s="35">
        <f t="shared" si="19"/>
        <v>44.18659085729464</v>
      </c>
      <c r="U37" s="42">
        <v>0.95343645724036619</v>
      </c>
      <c r="V37" s="43">
        <f t="shared" si="31"/>
        <v>4.6563542759633814E-2</v>
      </c>
      <c r="W37" s="29">
        <f t="shared" si="27"/>
        <v>470266.63601506024</v>
      </c>
      <c r="X37" s="29">
        <f t="shared" si="20"/>
        <v>3617854.8463187879</v>
      </c>
      <c r="Y37" s="35">
        <f t="shared" si="28"/>
        <v>36.674882325413449</v>
      </c>
      <c r="Z37" s="36">
        <f t="shared" si="29"/>
        <v>7.5117085318811903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2692</v>
      </c>
      <c r="E38" s="51">
        <v>3</v>
      </c>
      <c r="F38" s="3">
        <f t="shared" si="21"/>
        <v>1.1144130757800891E-3</v>
      </c>
      <c r="G38" s="2">
        <v>0.5</v>
      </c>
      <c r="H38" s="3">
        <f t="shared" si="22"/>
        <v>5.5565845526949426E-3</v>
      </c>
      <c r="I38" s="3">
        <f t="shared" si="23"/>
        <v>0.99444341544730508</v>
      </c>
      <c r="J38" s="5">
        <f t="shared" si="30"/>
        <v>98646.665426703665</v>
      </c>
      <c r="K38" s="5">
        <f t="shared" si="24"/>
        <v>548.13853728488789</v>
      </c>
      <c r="L38" s="5">
        <f t="shared" si="25"/>
        <v>491862.98079030612</v>
      </c>
      <c r="M38" s="5">
        <f t="shared" si="16"/>
        <v>3865626.5175126689</v>
      </c>
      <c r="N38" s="33">
        <f t="shared" si="26"/>
        <v>39.18659085729464</v>
      </c>
      <c r="O38" s="4"/>
      <c r="Q38" s="27" t="s">
        <v>52</v>
      </c>
      <c r="R38" s="29">
        <f t="shared" si="17"/>
        <v>98646.665426703665</v>
      </c>
      <c r="S38" s="29">
        <f t="shared" si="18"/>
        <v>491862.98079030612</v>
      </c>
      <c r="T38" s="35">
        <f t="shared" si="19"/>
        <v>39.18659085729464</v>
      </c>
      <c r="U38" s="42">
        <v>0.93748024841036759</v>
      </c>
      <c r="V38" s="43">
        <f t="shared" si="31"/>
        <v>6.2519751589632411E-2</v>
      </c>
      <c r="W38" s="29">
        <f t="shared" si="27"/>
        <v>461111.82941516006</v>
      </c>
      <c r="X38" s="29">
        <f t="shared" si="20"/>
        <v>3147588.2103037275</v>
      </c>
      <c r="Y38" s="35">
        <f t="shared" si="28"/>
        <v>31.907700039211615</v>
      </c>
      <c r="Z38" s="36">
        <f t="shared" si="29"/>
        <v>7.2788908180830241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2315</v>
      </c>
      <c r="E39" s="51">
        <v>6</v>
      </c>
      <c r="F39" s="3">
        <f t="shared" si="21"/>
        <v>2.5917926565874731E-3</v>
      </c>
      <c r="G39" s="2">
        <v>0.5</v>
      </c>
      <c r="H39" s="3">
        <f t="shared" si="22"/>
        <v>1.2875536480686697E-2</v>
      </c>
      <c r="I39" s="3">
        <f t="shared" si="23"/>
        <v>0.98712446351931327</v>
      </c>
      <c r="J39" s="5">
        <f t="shared" si="30"/>
        <v>98098.526889418776</v>
      </c>
      <c r="K39" s="5">
        <f t="shared" si="24"/>
        <v>1263.0711616663364</v>
      </c>
      <c r="L39" s="5">
        <f t="shared" si="25"/>
        <v>487334.956542928</v>
      </c>
      <c r="M39" s="5">
        <f t="shared" si="16"/>
        <v>3373763.536722363</v>
      </c>
      <c r="N39" s="33">
        <f t="shared" si="26"/>
        <v>34.391582052250655</v>
      </c>
      <c r="O39" s="4"/>
      <c r="Q39" s="27" t="s">
        <v>54</v>
      </c>
      <c r="R39" s="29">
        <f t="shared" si="17"/>
        <v>98098.526889418776</v>
      </c>
      <c r="S39" s="29">
        <f t="shared" si="18"/>
        <v>487334.956542928</v>
      </c>
      <c r="T39" s="35">
        <f t="shared" si="19"/>
        <v>34.391582052250655</v>
      </c>
      <c r="U39" s="42">
        <v>0.91788799906018037</v>
      </c>
      <c r="V39" s="43">
        <f t="shared" si="31"/>
        <v>8.2112000939819629E-2</v>
      </c>
      <c r="W39" s="29">
        <f t="shared" si="27"/>
        <v>447318.90813326812</v>
      </c>
      <c r="X39" s="29">
        <f t="shared" si="20"/>
        <v>2686476.3808885673</v>
      </c>
      <c r="Y39" s="35">
        <f t="shared" si="28"/>
        <v>27.385491567237178</v>
      </c>
      <c r="Z39" s="36">
        <f t="shared" si="29"/>
        <v>7.0060904850134769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1730</v>
      </c>
      <c r="E40" s="51">
        <v>15</v>
      </c>
      <c r="F40" s="3">
        <f t="shared" si="21"/>
        <v>8.670520231213872E-3</v>
      </c>
      <c r="G40" s="2">
        <v>0.5</v>
      </c>
      <c r="H40" s="3">
        <f t="shared" si="22"/>
        <v>4.2432814710042427E-2</v>
      </c>
      <c r="I40" s="3">
        <f t="shared" si="23"/>
        <v>0.95756718528995755</v>
      </c>
      <c r="J40" s="5">
        <f t="shared" si="30"/>
        <v>96835.455727752429</v>
      </c>
      <c r="K40" s="5">
        <f t="shared" si="24"/>
        <v>4109.0009502582352</v>
      </c>
      <c r="L40" s="5">
        <f t="shared" si="25"/>
        <v>473904.77626311651</v>
      </c>
      <c r="M40" s="5">
        <f t="shared" si="16"/>
        <v>2886428.5801794347</v>
      </c>
      <c r="N40" s="33">
        <f t="shared" si="26"/>
        <v>29.807559209453924</v>
      </c>
      <c r="O40" s="4"/>
      <c r="Q40" s="27" t="s">
        <v>56</v>
      </c>
      <c r="R40" s="29">
        <f t="shared" si="17"/>
        <v>96835.455727752429</v>
      </c>
      <c r="S40" s="29">
        <f t="shared" si="18"/>
        <v>473904.77626311651</v>
      </c>
      <c r="T40" s="35">
        <f t="shared" si="19"/>
        <v>29.807559209453924</v>
      </c>
      <c r="U40" s="42">
        <v>0.89571782863194893</v>
      </c>
      <c r="V40" s="43">
        <f t="shared" si="31"/>
        <v>0.10428217136805107</v>
      </c>
      <c r="W40" s="29">
        <f t="shared" si="27"/>
        <v>424484.95717270829</v>
      </c>
      <c r="X40" s="29">
        <f t="shared" si="20"/>
        <v>2239157.4727552994</v>
      </c>
      <c r="Y40" s="35">
        <f t="shared" si="28"/>
        <v>23.123322505452627</v>
      </c>
      <c r="Z40" s="36">
        <f t="shared" si="29"/>
        <v>6.6842367040012967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1315</v>
      </c>
      <c r="E41" s="51">
        <v>12</v>
      </c>
      <c r="F41" s="3">
        <f t="shared" si="21"/>
        <v>9.125475285171103E-3</v>
      </c>
      <c r="G41" s="2">
        <v>0.5</v>
      </c>
      <c r="H41" s="3">
        <f t="shared" si="22"/>
        <v>4.4609665427509299E-2</v>
      </c>
      <c r="I41" s="3">
        <f t="shared" si="23"/>
        <v>0.95539033457249067</v>
      </c>
      <c r="J41" s="5">
        <f t="shared" si="30"/>
        <v>92726.454777494189</v>
      </c>
      <c r="K41" s="5">
        <f t="shared" si="24"/>
        <v>4136.4961239030872</v>
      </c>
      <c r="L41" s="5">
        <f t="shared" si="25"/>
        <v>453291.03357771318</v>
      </c>
      <c r="M41" s="5">
        <f t="shared" si="16"/>
        <v>2412523.8039163183</v>
      </c>
      <c r="N41" s="33">
        <f t="shared" si="26"/>
        <v>26.017643073979212</v>
      </c>
      <c r="O41" s="4"/>
      <c r="Q41" s="27" t="s">
        <v>58</v>
      </c>
      <c r="R41" s="29">
        <f t="shared" si="17"/>
        <v>92726.454777494189</v>
      </c>
      <c r="S41" s="29">
        <f t="shared" si="18"/>
        <v>453291.03357771318</v>
      </c>
      <c r="T41" s="35">
        <f t="shared" si="19"/>
        <v>26.017643073979212</v>
      </c>
      <c r="U41" s="42">
        <v>0.86473435856680392</v>
      </c>
      <c r="V41" s="43">
        <f t="shared" si="31"/>
        <v>0.13526564143319608</v>
      </c>
      <c r="W41" s="29">
        <f t="shared" si="27"/>
        <v>391976.33116490737</v>
      </c>
      <c r="X41" s="29">
        <f t="shared" si="20"/>
        <v>1814672.5155825911</v>
      </c>
      <c r="Y41" s="35">
        <f t="shared" si="28"/>
        <v>19.570170346068636</v>
      </c>
      <c r="Z41" s="36">
        <f t="shared" si="29"/>
        <v>6.4474727279105757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1072</v>
      </c>
      <c r="E42" s="51">
        <v>8</v>
      </c>
      <c r="F42" s="3">
        <f t="shared" si="21"/>
        <v>7.462686567164179E-3</v>
      </c>
      <c r="G42" s="2">
        <v>0.5</v>
      </c>
      <c r="H42" s="3">
        <f t="shared" si="22"/>
        <v>3.6630036630036632E-2</v>
      </c>
      <c r="I42" s="3">
        <f t="shared" si="23"/>
        <v>0.96336996336996339</v>
      </c>
      <c r="J42" s="5">
        <f t="shared" si="30"/>
        <v>88589.958653591093</v>
      </c>
      <c r="K42" s="5">
        <f t="shared" si="24"/>
        <v>3245.0534305344722</v>
      </c>
      <c r="L42" s="5">
        <f t="shared" si="25"/>
        <v>434837.15969161922</v>
      </c>
      <c r="M42" s="5">
        <f t="shared" si="16"/>
        <v>1959232.7703386049</v>
      </c>
      <c r="N42" s="33">
        <f t="shared" si="26"/>
        <v>22.115743139690306</v>
      </c>
      <c r="O42" s="4"/>
      <c r="Q42" s="27" t="s">
        <v>60</v>
      </c>
      <c r="R42" s="29">
        <f t="shared" si="17"/>
        <v>88589.958653591093</v>
      </c>
      <c r="S42" s="29">
        <f t="shared" si="18"/>
        <v>434837.15969161922</v>
      </c>
      <c r="T42" s="35">
        <f t="shared" si="19"/>
        <v>22.115743139690306</v>
      </c>
      <c r="U42" s="42">
        <v>0.81758889711164551</v>
      </c>
      <c r="V42" s="43">
        <f t="shared" si="31"/>
        <v>0.18241110288835449</v>
      </c>
      <c r="W42" s="29">
        <f t="shared" si="27"/>
        <v>355518.03381543141</v>
      </c>
      <c r="X42" s="29">
        <f t="shared" si="20"/>
        <v>1422696.1844176836</v>
      </c>
      <c r="Y42" s="35">
        <f t="shared" si="28"/>
        <v>16.059339072284498</v>
      </c>
      <c r="Z42" s="36">
        <f t="shared" si="29"/>
        <v>6.0564040674058077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832</v>
      </c>
      <c r="E43" s="51">
        <v>19</v>
      </c>
      <c r="F43" s="3">
        <f t="shared" si="21"/>
        <v>2.283653846153846E-2</v>
      </c>
      <c r="G43" s="2">
        <v>0.5</v>
      </c>
      <c r="H43" s="3">
        <f t="shared" si="22"/>
        <v>0.10801591813530413</v>
      </c>
      <c r="I43" s="3">
        <f t="shared" si="23"/>
        <v>0.89198408186469591</v>
      </c>
      <c r="J43" s="5">
        <f t="shared" si="30"/>
        <v>85344.905223056616</v>
      </c>
      <c r="K43" s="5">
        <f t="shared" si="24"/>
        <v>9218.6082958389743</v>
      </c>
      <c r="L43" s="5">
        <f t="shared" si="25"/>
        <v>403678.00537568564</v>
      </c>
      <c r="M43" s="5">
        <f t="shared" si="16"/>
        <v>1524395.6106469857</v>
      </c>
      <c r="N43" s="33">
        <f t="shared" si="26"/>
        <v>17.86158888644659</v>
      </c>
      <c r="O43" s="4"/>
      <c r="Q43" s="27" t="s">
        <v>62</v>
      </c>
      <c r="R43" s="29">
        <f t="shared" si="17"/>
        <v>85344.905223056616</v>
      </c>
      <c r="S43" s="29">
        <f t="shared" si="18"/>
        <v>403678.00537568564</v>
      </c>
      <c r="T43" s="35">
        <f t="shared" si="19"/>
        <v>17.86158888644659</v>
      </c>
      <c r="U43" s="42">
        <v>0.77888026534586052</v>
      </c>
      <c r="V43" s="43">
        <f t="shared" si="31"/>
        <v>0.22111973465413948</v>
      </c>
      <c r="W43" s="29">
        <f t="shared" si="27"/>
        <v>314416.83194130176</v>
      </c>
      <c r="X43" s="29">
        <f t="shared" si="20"/>
        <v>1067178.1506022522</v>
      </c>
      <c r="Y43" s="35">
        <f t="shared" si="28"/>
        <v>12.504298268456514</v>
      </c>
      <c r="Z43" s="36">
        <f t="shared" si="29"/>
        <v>5.3572906179900759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519</v>
      </c>
      <c r="E44" s="51">
        <v>23</v>
      </c>
      <c r="F44" s="3">
        <f t="shared" si="21"/>
        <v>4.4315992292870907E-2</v>
      </c>
      <c r="G44" s="2">
        <v>0.5</v>
      </c>
      <c r="H44" s="3">
        <f t="shared" si="22"/>
        <v>0.19947961838681702</v>
      </c>
      <c r="I44" s="3">
        <f t="shared" si="23"/>
        <v>0.80052038161318295</v>
      </c>
      <c r="J44" s="5">
        <f t="shared" si="30"/>
        <v>76126.296927217641</v>
      </c>
      <c r="K44" s="5">
        <f t="shared" si="24"/>
        <v>15185.644660242897</v>
      </c>
      <c r="L44" s="5">
        <f t="shared" si="25"/>
        <v>342667.37298548099</v>
      </c>
      <c r="M44" s="5">
        <f t="shared" si="16"/>
        <v>1120717.6052713001</v>
      </c>
      <c r="N44" s="33">
        <f t="shared" si="26"/>
        <v>14.721819535538275</v>
      </c>
      <c r="O44" s="4"/>
      <c r="Q44" s="27" t="s">
        <v>64</v>
      </c>
      <c r="R44" s="29">
        <f t="shared" si="17"/>
        <v>76126.296927217641</v>
      </c>
      <c r="S44" s="29">
        <f t="shared" si="18"/>
        <v>342667.37298548099</v>
      </c>
      <c r="T44" s="35">
        <f t="shared" si="19"/>
        <v>14.721819535538275</v>
      </c>
      <c r="U44" s="42">
        <v>0.71980976748499381</v>
      </c>
      <c r="V44" s="43">
        <f t="shared" si="31"/>
        <v>0.28019023251500619</v>
      </c>
      <c r="W44" s="29">
        <f t="shared" si="27"/>
        <v>246655.32207337272</v>
      </c>
      <c r="X44" s="29">
        <f t="shared" si="20"/>
        <v>752761.31866095052</v>
      </c>
      <c r="Y44" s="35">
        <f t="shared" si="28"/>
        <v>9.8883217632488538</v>
      </c>
      <c r="Z44" s="36">
        <f t="shared" si="29"/>
        <v>4.8334977722894212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363</v>
      </c>
      <c r="E45" s="51">
        <v>10</v>
      </c>
      <c r="F45" s="3">
        <f t="shared" si="21"/>
        <v>2.7548209366391185E-2</v>
      </c>
      <c r="G45" s="2">
        <v>0.5</v>
      </c>
      <c r="H45" s="3">
        <f t="shared" si="22"/>
        <v>0.12886597938144331</v>
      </c>
      <c r="I45" s="3">
        <f t="shared" si="23"/>
        <v>0.87113402061855671</v>
      </c>
      <c r="J45" s="5">
        <f t="shared" si="30"/>
        <v>60940.652266974743</v>
      </c>
      <c r="K45" s="5">
        <f t="shared" si="24"/>
        <v>7853.1768385276737</v>
      </c>
      <c r="L45" s="5">
        <f t="shared" si="25"/>
        <v>285070.31923855451</v>
      </c>
      <c r="M45" s="5">
        <f t="shared" si="16"/>
        <v>778050.23228581902</v>
      </c>
      <c r="N45" s="33">
        <f t="shared" si="26"/>
        <v>12.767343363462222</v>
      </c>
      <c r="O45" s="4"/>
      <c r="Q45" s="27" t="s">
        <v>66</v>
      </c>
      <c r="R45" s="29">
        <f t="shared" si="17"/>
        <v>60940.652266974743</v>
      </c>
      <c r="S45" s="29">
        <f t="shared" si="18"/>
        <v>285070.31923855451</v>
      </c>
      <c r="T45" s="35">
        <f t="shared" si="19"/>
        <v>12.767343363462222</v>
      </c>
      <c r="U45" s="42">
        <v>0.68480776711742686</v>
      </c>
      <c r="V45" s="43">
        <f t="shared" si="31"/>
        <v>0.31519223288257314</v>
      </c>
      <c r="W45" s="29">
        <f t="shared" si="27"/>
        <v>195218.36878920658</v>
      </c>
      <c r="X45" s="29">
        <f t="shared" si="20"/>
        <v>506105.99658757774</v>
      </c>
      <c r="Y45" s="35">
        <f t="shared" si="28"/>
        <v>8.30489956639091</v>
      </c>
      <c r="Z45" s="36">
        <f t="shared" si="29"/>
        <v>4.4624437970713124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198</v>
      </c>
      <c r="E46" s="51">
        <v>16</v>
      </c>
      <c r="F46" s="3">
        <f t="shared" si="21"/>
        <v>8.0808080808080815E-2</v>
      </c>
      <c r="G46" s="2">
        <v>0.5</v>
      </c>
      <c r="H46" s="3">
        <f t="shared" si="22"/>
        <v>0.33613445378151263</v>
      </c>
      <c r="I46" s="3">
        <f t="shared" si="23"/>
        <v>0.66386554621848737</v>
      </c>
      <c r="J46" s="5">
        <f t="shared" si="30"/>
        <v>53087.475428447069</v>
      </c>
      <c r="K46" s="5">
        <f t="shared" si="24"/>
        <v>17844.529555780529</v>
      </c>
      <c r="L46" s="5">
        <f t="shared" si="25"/>
        <v>220826.05325278404</v>
      </c>
      <c r="M46" s="5">
        <f>L46+M47</f>
        <v>492979.91304726456</v>
      </c>
      <c r="N46" s="33">
        <f t="shared" si="26"/>
        <v>9.2861811391223164</v>
      </c>
      <c r="O46" s="4"/>
      <c r="Q46" s="27" t="s">
        <v>68</v>
      </c>
      <c r="R46" s="29">
        <f t="shared" si="17"/>
        <v>53087.475428447069</v>
      </c>
      <c r="S46" s="29">
        <f t="shared" si="18"/>
        <v>220826.05325278404</v>
      </c>
      <c r="T46" s="35">
        <f t="shared" si="19"/>
        <v>9.2861811391223164</v>
      </c>
      <c r="U46" s="42">
        <v>0.65629805890441617</v>
      </c>
      <c r="V46" s="43">
        <f t="shared" si="31"/>
        <v>0.34370194109558383</v>
      </c>
      <c r="W46" s="29">
        <f t="shared" si="27"/>
        <v>144927.71010532542</v>
      </c>
      <c r="X46" s="29">
        <f>X47+W46</f>
        <v>310887.62779837113</v>
      </c>
      <c r="Y46" s="35">
        <f t="shared" si="28"/>
        <v>5.8561388592945063</v>
      </c>
      <c r="Z46" s="36">
        <f t="shared" si="29"/>
        <v>3.4300422798278101</v>
      </c>
    </row>
    <row r="47" spans="1:26" s="2" customFormat="1" x14ac:dyDescent="0.25">
      <c r="A47" s="12">
        <v>19</v>
      </c>
      <c r="B47" s="13" t="s">
        <v>69</v>
      </c>
      <c r="C47" s="12"/>
      <c r="D47">
        <v>139</v>
      </c>
      <c r="E47" s="51">
        <v>18</v>
      </c>
      <c r="F47" s="17">
        <f t="shared" si="21"/>
        <v>0.12949640287769784</v>
      </c>
      <c r="G47" s="12"/>
      <c r="H47" s="17">
        <v>1</v>
      </c>
      <c r="I47" s="17">
        <f t="shared" si="23"/>
        <v>0</v>
      </c>
      <c r="J47" s="21">
        <f t="shared" si="30"/>
        <v>35242.94587266654</v>
      </c>
      <c r="K47" s="21">
        <f t="shared" si="24"/>
        <v>35242.94587266654</v>
      </c>
      <c r="L47" s="21">
        <f>K47/F47</f>
        <v>272153.85979448049</v>
      </c>
      <c r="M47" s="21">
        <f>L47</f>
        <v>272153.85979448049</v>
      </c>
      <c r="N47" s="34">
        <f t="shared" si="26"/>
        <v>7.7222222222222223</v>
      </c>
      <c r="O47" s="4"/>
      <c r="Q47" s="30" t="s">
        <v>69</v>
      </c>
      <c r="R47" s="31">
        <f t="shared" si="17"/>
        <v>35242.94587266654</v>
      </c>
      <c r="S47" s="31">
        <f t="shared" si="18"/>
        <v>272153.85979448049</v>
      </c>
      <c r="T47" s="38">
        <f t="shared" si="19"/>
        <v>7.7222222222222223</v>
      </c>
      <c r="U47" s="44">
        <v>0.6098018151143324</v>
      </c>
      <c r="V47" s="45">
        <f t="shared" si="31"/>
        <v>0.3901981848856676</v>
      </c>
      <c r="W47" s="31">
        <f t="shared" si="27"/>
        <v>165959.91769304575</v>
      </c>
      <c r="X47" s="31">
        <f>W47</f>
        <v>165959.91769304575</v>
      </c>
      <c r="Y47" s="38">
        <f t="shared" si="28"/>
        <v>4.7090251278273447</v>
      </c>
      <c r="Z47" s="37">
        <f t="shared" si="29"/>
        <v>3.0131970943948776</v>
      </c>
    </row>
    <row r="48" spans="1:26" s="2" customFormat="1" ht="13.2" x14ac:dyDescent="0.25">
      <c r="B48" s="2" t="s">
        <v>70</v>
      </c>
      <c r="D48" s="25">
        <f>SUM(D29:D47)</f>
        <v>28801</v>
      </c>
      <c r="E48" s="25">
        <f>SUM(E29:E47)</f>
        <v>135</v>
      </c>
    </row>
    <row r="51" spans="1:26" s="2" customFormat="1" ht="18" thickBot="1" x14ac:dyDescent="0.35">
      <c r="B51" s="70" t="s">
        <v>89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8" t="s">
        <v>14</v>
      </c>
      <c r="S52" s="78"/>
      <c r="T52" s="78"/>
      <c r="U52" s="75" t="s">
        <v>15</v>
      </c>
      <c r="V52" s="79" t="s">
        <v>16</v>
      </c>
      <c r="W52" s="80" t="s">
        <v>17</v>
      </c>
      <c r="X52" s="80" t="s">
        <v>18</v>
      </c>
      <c r="Y52" s="81" t="s">
        <v>19</v>
      </c>
      <c r="Z52" s="81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5"/>
      <c r="V53" s="79"/>
      <c r="W53" s="80"/>
      <c r="X53" s="80"/>
      <c r="Y53" s="81"/>
      <c r="Z53" s="81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670</v>
      </c>
      <c r="E54" s="49">
        <f>E4+E29</f>
        <v>5</v>
      </c>
      <c r="F54" s="3">
        <f>E54/D54</f>
        <v>7.462686567164179E-3</v>
      </c>
      <c r="G54" s="2">
        <v>0.3</v>
      </c>
      <c r="H54" s="18">
        <f>C54*F54/(1+(1-G54)*C54*F54)</f>
        <v>7.4239049740163331E-3</v>
      </c>
      <c r="I54" s="18">
        <f>1-H54</f>
        <v>0.99257609502598365</v>
      </c>
      <c r="J54" s="19">
        <v>100000</v>
      </c>
      <c r="K54" s="20">
        <f>J54*H54</f>
        <v>742.3904974016333</v>
      </c>
      <c r="L54" s="20">
        <f>C54*(J55+G54*K54)</f>
        <v>99480.326651818861</v>
      </c>
      <c r="M54" s="5">
        <f t="shared" ref="M54:M70" si="32">L54+M55</f>
        <v>7400813.9453191934</v>
      </c>
      <c r="N54" s="32">
        <f>M54/J54</f>
        <v>74.00813945319193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99480.326651818861</v>
      </c>
      <c r="T54" s="35">
        <f t="shared" ref="T54:T72" si="35">N54</f>
        <v>74.00813945319193</v>
      </c>
      <c r="U54" s="42">
        <v>0.96170886472285344</v>
      </c>
      <c r="V54" s="43">
        <f>1-U54</f>
        <v>3.829113527714656E-2</v>
      </c>
      <c r="W54" s="29">
        <f>S54*U54</f>
        <v>95671.112006579337</v>
      </c>
      <c r="X54" s="29">
        <f t="shared" ref="X54:X70" si="36">X55+W54</f>
        <v>6592947.977423002</v>
      </c>
      <c r="Y54" s="40">
        <f>X54/R54</f>
        <v>65.929479774230018</v>
      </c>
      <c r="Z54" s="36">
        <f>T54-Y54</f>
        <v>8.0786596789619125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3141</v>
      </c>
      <c r="E55" s="49">
        <f t="shared" si="37"/>
        <v>3</v>
      </c>
      <c r="F55" s="3">
        <f t="shared" ref="F55:F72" si="38">E55/D55</f>
        <v>9.5510983763132757E-4</v>
      </c>
      <c r="G55" s="2">
        <v>0.4</v>
      </c>
      <c r="H55" s="3">
        <f t="shared" ref="H55:H71" si="39">C55*F55/(1+(1-G55)*C55*F55)</f>
        <v>3.8117019249094722E-3</v>
      </c>
      <c r="I55" s="3">
        <f t="shared" ref="I55:I72" si="40">1-H55</f>
        <v>0.99618829807509057</v>
      </c>
      <c r="J55" s="5">
        <f>I54*J54</f>
        <v>99257.609502598367</v>
      </c>
      <c r="K55" s="5">
        <f t="shared" ref="K55:K72" si="41">J55*H55</f>
        <v>378.34042120296692</v>
      </c>
      <c r="L55" s="5">
        <f t="shared" ref="L55:L71" si="42">C55*(J56+G55*K55)</f>
        <v>396122.42099950637</v>
      </c>
      <c r="M55" s="5">
        <f t="shared" si="32"/>
        <v>7301333.6186673744</v>
      </c>
      <c r="N55" s="33">
        <f t="shared" ref="N55:N72" si="43">M55/J55</f>
        <v>73.55943443788297</v>
      </c>
      <c r="O55" s="4"/>
      <c r="Q55" s="27" t="s">
        <v>36</v>
      </c>
      <c r="R55" s="29">
        <f t="shared" si="33"/>
        <v>99257.609502598367</v>
      </c>
      <c r="S55" s="29">
        <f t="shared" si="34"/>
        <v>396122.42099950637</v>
      </c>
      <c r="T55" s="35">
        <f t="shared" si="35"/>
        <v>73.55943443788297</v>
      </c>
      <c r="U55" s="42">
        <v>0.96170886472285344</v>
      </c>
      <c r="V55" s="43">
        <f>1-U55</f>
        <v>3.829113527714656E-2</v>
      </c>
      <c r="W55" s="29">
        <f t="shared" ref="W55:W72" si="44">S55*U55</f>
        <v>380954.44379070349</v>
      </c>
      <c r="X55" s="29">
        <f t="shared" si="36"/>
        <v>6497276.8654164225</v>
      </c>
      <c r="Y55" s="35">
        <f t="shared" ref="Y55:Y72" si="45">X55/R55</f>
        <v>65.458728030784755</v>
      </c>
      <c r="Z55" s="36">
        <f t="shared" ref="Z55:Z72" si="46">T55-Y55</f>
        <v>8.1007064070982153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3975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98879.26908139541</v>
      </c>
      <c r="K56" s="5">
        <f t="shared" si="41"/>
        <v>0</v>
      </c>
      <c r="L56" s="5">
        <f t="shared" si="42"/>
        <v>494396.34540697705</v>
      </c>
      <c r="M56" s="5">
        <f t="shared" si="32"/>
        <v>6905211.1976678679</v>
      </c>
      <c r="N56" s="33">
        <f t="shared" si="43"/>
        <v>69.834771856814982</v>
      </c>
      <c r="O56" s="4"/>
      <c r="Q56" s="27" t="s">
        <v>38</v>
      </c>
      <c r="R56" s="29">
        <f t="shared" si="33"/>
        <v>98879.26908139541</v>
      </c>
      <c r="S56" s="29">
        <f t="shared" si="34"/>
        <v>494396.34540697705</v>
      </c>
      <c r="T56" s="35">
        <f t="shared" si="35"/>
        <v>69.834771856814982</v>
      </c>
      <c r="U56" s="42">
        <v>0.96170886472285344</v>
      </c>
      <c r="V56" s="43">
        <f>1-U56</f>
        <v>3.829113527714656E-2</v>
      </c>
      <c r="W56" s="29">
        <f t="shared" si="44"/>
        <v>475465.34806447162</v>
      </c>
      <c r="X56" s="29">
        <f t="shared" si="36"/>
        <v>6116322.4216257194</v>
      </c>
      <c r="Y56" s="35">
        <f t="shared" si="45"/>
        <v>61.856468787111346</v>
      </c>
      <c r="Z56" s="36">
        <f t="shared" si="46"/>
        <v>7.9783030697036352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3978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98879.26908139541</v>
      </c>
      <c r="K57" s="5">
        <f t="shared" si="41"/>
        <v>0</v>
      </c>
      <c r="L57" s="5">
        <f t="shared" si="42"/>
        <v>494396.34540697705</v>
      </c>
      <c r="M57" s="5">
        <f t="shared" si="32"/>
        <v>6410814.8522608904</v>
      </c>
      <c r="N57" s="33">
        <f t="shared" si="43"/>
        <v>64.834771856814982</v>
      </c>
      <c r="O57" s="4"/>
      <c r="Q57" s="27" t="s">
        <v>40</v>
      </c>
      <c r="R57" s="29">
        <f t="shared" si="33"/>
        <v>98879.26908139541</v>
      </c>
      <c r="S57" s="29">
        <f t="shared" si="34"/>
        <v>494396.34540697705</v>
      </c>
      <c r="T57" s="35">
        <f t="shared" si="35"/>
        <v>64.834771856814982</v>
      </c>
      <c r="U57" s="42">
        <v>0.96170886472285344</v>
      </c>
      <c r="V57" s="43">
        <f>1-U57</f>
        <v>3.829113527714656E-2</v>
      </c>
      <c r="W57" s="29">
        <f t="shared" si="44"/>
        <v>475465.34806447162</v>
      </c>
      <c r="X57" s="29">
        <f t="shared" si="36"/>
        <v>5640857.0735612474</v>
      </c>
      <c r="Y57" s="35">
        <f t="shared" si="45"/>
        <v>57.047924463497075</v>
      </c>
      <c r="Z57" s="36">
        <f t="shared" si="46"/>
        <v>7.7868473933179061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4632</v>
      </c>
      <c r="E58" s="49">
        <f t="shared" si="37"/>
        <v>7</v>
      </c>
      <c r="F58" s="3">
        <f t="shared" si="38"/>
        <v>1.5112262521588947E-3</v>
      </c>
      <c r="G58" s="2">
        <v>0.5</v>
      </c>
      <c r="H58" s="3">
        <f t="shared" si="39"/>
        <v>7.5276911495859777E-3</v>
      </c>
      <c r="I58" s="3">
        <f t="shared" si="40"/>
        <v>0.99247230885041404</v>
      </c>
      <c r="J58" s="5">
        <f t="shared" si="47"/>
        <v>98879.26908139541</v>
      </c>
      <c r="K58" s="5">
        <f t="shared" si="41"/>
        <v>744.33259874155067</v>
      </c>
      <c r="L58" s="5">
        <f t="shared" si="42"/>
        <v>492535.51391012321</v>
      </c>
      <c r="M58" s="5">
        <f t="shared" si="32"/>
        <v>5916418.506853913</v>
      </c>
      <c r="N58" s="33">
        <f t="shared" si="43"/>
        <v>59.834771856814974</v>
      </c>
      <c r="O58" s="4"/>
      <c r="Q58" s="27" t="s">
        <v>42</v>
      </c>
      <c r="R58" s="29">
        <f t="shared" si="33"/>
        <v>98879.26908139541</v>
      </c>
      <c r="S58" s="29">
        <f t="shared" si="34"/>
        <v>492535.51391012321</v>
      </c>
      <c r="T58" s="35">
        <f t="shared" si="35"/>
        <v>59.834771856814974</v>
      </c>
      <c r="U58" s="42">
        <v>0.96170886472285344</v>
      </c>
      <c r="V58" s="43">
        <f>1-U58</f>
        <v>3.829113527714656E-2</v>
      </c>
      <c r="W58" s="29">
        <f t="shared" si="44"/>
        <v>473675.76991819177</v>
      </c>
      <c r="X58" s="29">
        <f t="shared" si="36"/>
        <v>5165391.7254967755</v>
      </c>
      <c r="Y58" s="35">
        <f t="shared" si="45"/>
        <v>52.239380139882805</v>
      </c>
      <c r="Z58" s="36">
        <f t="shared" si="46"/>
        <v>7.5953917169321699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4811</v>
      </c>
      <c r="E59" s="49">
        <f t="shared" si="37"/>
        <v>8</v>
      </c>
      <c r="F59" s="3">
        <f t="shared" si="38"/>
        <v>1.6628559551028891E-3</v>
      </c>
      <c r="G59" s="2">
        <v>0.5</v>
      </c>
      <c r="H59" s="3">
        <f t="shared" si="39"/>
        <v>8.2798592423928789E-3</v>
      </c>
      <c r="I59" s="3">
        <f t="shared" si="40"/>
        <v>0.99172014075760717</v>
      </c>
      <c r="J59" s="5">
        <f t="shared" si="47"/>
        <v>98134.936482653866</v>
      </c>
      <c r="K59" s="5">
        <f t="shared" si="41"/>
        <v>812.54346083753967</v>
      </c>
      <c r="L59" s="5">
        <f t="shared" si="42"/>
        <v>488643.3237611755</v>
      </c>
      <c r="M59" s="5">
        <f t="shared" si="32"/>
        <v>5423882.9929437898</v>
      </c>
      <c r="N59" s="33">
        <f t="shared" si="43"/>
        <v>55.269643893869585</v>
      </c>
      <c r="O59" s="4"/>
      <c r="Q59" s="27" t="s">
        <v>44</v>
      </c>
      <c r="R59" s="29">
        <f t="shared" si="33"/>
        <v>98134.936482653866</v>
      </c>
      <c r="S59" s="29">
        <f t="shared" si="34"/>
        <v>488643.3237611755</v>
      </c>
      <c r="T59" s="35">
        <f t="shared" si="35"/>
        <v>55.269643893869585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470608.32405359921</v>
      </c>
      <c r="X59" s="29">
        <f t="shared" si="36"/>
        <v>4691715.9555785833</v>
      </c>
      <c r="Y59" s="35">
        <f t="shared" si="45"/>
        <v>47.808824499599915</v>
      </c>
      <c r="Z59" s="36">
        <f t="shared" si="46"/>
        <v>7.4608193942696701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4672</v>
      </c>
      <c r="E60" s="49">
        <f t="shared" si="37"/>
        <v>4</v>
      </c>
      <c r="F60" s="3">
        <f t="shared" si="38"/>
        <v>8.5616438356164379E-4</v>
      </c>
      <c r="G60" s="2">
        <v>0.5</v>
      </c>
      <c r="H60" s="3">
        <f t="shared" si="39"/>
        <v>4.2716787697565147E-3</v>
      </c>
      <c r="I60" s="3">
        <f t="shared" si="40"/>
        <v>0.99572832123024346</v>
      </c>
      <c r="J60" s="5">
        <f t="shared" si="47"/>
        <v>97322.39302181633</v>
      </c>
      <c r="K60" s="5">
        <f t="shared" si="41"/>
        <v>415.73000009319242</v>
      </c>
      <c r="L60" s="5">
        <f t="shared" si="42"/>
        <v>485572.64010884863</v>
      </c>
      <c r="M60" s="5">
        <f t="shared" si="32"/>
        <v>4935239.6691826144</v>
      </c>
      <c r="N60" s="33">
        <f t="shared" si="43"/>
        <v>50.710217000894168</v>
      </c>
      <c r="O60" s="4"/>
      <c r="Q60" s="27" t="s">
        <v>46</v>
      </c>
      <c r="R60" s="29">
        <f t="shared" si="33"/>
        <v>97322.39302181633</v>
      </c>
      <c r="S60" s="29">
        <f t="shared" si="34"/>
        <v>485572.64010884863</v>
      </c>
      <c r="T60" s="35">
        <f t="shared" si="35"/>
        <v>50.710217000894168</v>
      </c>
      <c r="U60" s="42">
        <v>0.95736753435116873</v>
      </c>
      <c r="V60" s="43">
        <f t="shared" si="48"/>
        <v>4.2632465648831275E-2</v>
      </c>
      <c r="W60" s="29">
        <f t="shared" si="44"/>
        <v>464871.4812093958</v>
      </c>
      <c r="X60" s="29">
        <f t="shared" si="36"/>
        <v>4221107.6315249838</v>
      </c>
      <c r="Y60" s="35">
        <f t="shared" si="45"/>
        <v>43.372419239411393</v>
      </c>
      <c r="Z60" s="36">
        <f t="shared" si="46"/>
        <v>7.3377977614827756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4923</v>
      </c>
      <c r="E61" s="49">
        <f t="shared" si="37"/>
        <v>11</v>
      </c>
      <c r="F61" s="3">
        <f t="shared" si="38"/>
        <v>2.2344099126548854E-3</v>
      </c>
      <c r="G61" s="2">
        <v>0.5</v>
      </c>
      <c r="H61" s="3">
        <f t="shared" si="39"/>
        <v>1.1109988890011109E-2</v>
      </c>
      <c r="I61" s="3">
        <f t="shared" si="40"/>
        <v>0.98889001110998886</v>
      </c>
      <c r="J61" s="5">
        <f t="shared" si="47"/>
        <v>96906.663021723129</v>
      </c>
      <c r="K61" s="5">
        <f t="shared" si="41"/>
        <v>1076.6319495393943</v>
      </c>
      <c r="L61" s="5">
        <f t="shared" si="42"/>
        <v>481841.73523476708</v>
      </c>
      <c r="M61" s="5">
        <f t="shared" si="32"/>
        <v>4449667.0290737655</v>
      </c>
      <c r="N61" s="33">
        <f t="shared" si="43"/>
        <v>45.917039038650046</v>
      </c>
      <c r="O61" s="4"/>
      <c r="Q61" s="27" t="s">
        <v>48</v>
      </c>
      <c r="R61" s="29">
        <f t="shared" si="33"/>
        <v>96906.663021723129</v>
      </c>
      <c r="S61" s="29">
        <f t="shared" si="34"/>
        <v>481841.73523476708</v>
      </c>
      <c r="T61" s="35">
        <f t="shared" si="35"/>
        <v>45.917039038650046</v>
      </c>
      <c r="U61" s="42">
        <v>0.95681081085376496</v>
      </c>
      <c r="V61" s="43">
        <f t="shared" si="48"/>
        <v>4.3189189146235041E-2</v>
      </c>
      <c r="W61" s="29">
        <f t="shared" si="44"/>
        <v>461031.38139316265</v>
      </c>
      <c r="X61" s="29">
        <f t="shared" si="36"/>
        <v>3756236.1503155879</v>
      </c>
      <c r="Y61" s="35">
        <f t="shared" si="45"/>
        <v>38.761381655186803</v>
      </c>
      <c r="Z61" s="36">
        <f t="shared" si="46"/>
        <v>7.1556573834632431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5104</v>
      </c>
      <c r="E62" s="49">
        <f t="shared" si="37"/>
        <v>8</v>
      </c>
      <c r="F62" s="3">
        <f t="shared" si="38"/>
        <v>1.567398119122257E-3</v>
      </c>
      <c r="G62" s="2">
        <v>0.5</v>
      </c>
      <c r="H62" s="3">
        <f t="shared" si="39"/>
        <v>7.8064012490241981E-3</v>
      </c>
      <c r="I62" s="3">
        <f t="shared" si="40"/>
        <v>0.99219359875097579</v>
      </c>
      <c r="J62" s="5">
        <f t="shared" si="47"/>
        <v>95830.03107218373</v>
      </c>
      <c r="K62" s="5">
        <f t="shared" si="41"/>
        <v>748.08767425592282</v>
      </c>
      <c r="L62" s="5">
        <f t="shared" si="42"/>
        <v>477279.93617527885</v>
      </c>
      <c r="M62" s="5">
        <f t="shared" si="32"/>
        <v>3967825.2938389988</v>
      </c>
      <c r="N62" s="33">
        <f t="shared" si="43"/>
        <v>41.404821113438274</v>
      </c>
      <c r="O62" s="4"/>
      <c r="Q62" s="27" t="s">
        <v>50</v>
      </c>
      <c r="R62" s="29">
        <f t="shared" si="33"/>
        <v>95830.03107218373</v>
      </c>
      <c r="S62" s="29">
        <f t="shared" si="34"/>
        <v>477279.93617527885</v>
      </c>
      <c r="T62" s="35">
        <f t="shared" si="35"/>
        <v>41.404821113438274</v>
      </c>
      <c r="U62" s="42">
        <v>0.94800928093814252</v>
      </c>
      <c r="V62" s="43">
        <f t="shared" si="48"/>
        <v>5.1990719061857482E-2</v>
      </c>
      <c r="W62" s="29">
        <f t="shared" si="44"/>
        <v>452465.80909972865</v>
      </c>
      <c r="X62" s="29">
        <f t="shared" si="36"/>
        <v>3295204.7689224253</v>
      </c>
      <c r="Y62" s="35">
        <f t="shared" si="45"/>
        <v>34.385930298199746</v>
      </c>
      <c r="Z62" s="36">
        <f t="shared" si="46"/>
        <v>7.0188908152385281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5387</v>
      </c>
      <c r="E63" s="49">
        <f t="shared" si="37"/>
        <v>22</v>
      </c>
      <c r="F63" s="3">
        <f t="shared" si="38"/>
        <v>4.0839056989047705E-3</v>
      </c>
      <c r="G63" s="2">
        <v>0.5</v>
      </c>
      <c r="H63" s="3">
        <f t="shared" si="39"/>
        <v>2.0213156927600145E-2</v>
      </c>
      <c r="I63" s="3">
        <f t="shared" si="40"/>
        <v>0.97978684307239983</v>
      </c>
      <c r="J63" s="5">
        <f t="shared" si="47"/>
        <v>95081.943397927811</v>
      </c>
      <c r="K63" s="5">
        <f t="shared" si="41"/>
        <v>1921.9062428835095</v>
      </c>
      <c r="L63" s="5">
        <f t="shared" si="42"/>
        <v>470604.95138243021</v>
      </c>
      <c r="M63" s="5">
        <f t="shared" si="32"/>
        <v>3490545.3576637199</v>
      </c>
      <c r="N63" s="33">
        <f t="shared" si="43"/>
        <v>36.710917266966504</v>
      </c>
      <c r="O63" s="4"/>
      <c r="Q63" s="27" t="s">
        <v>52</v>
      </c>
      <c r="R63" s="29">
        <f t="shared" si="33"/>
        <v>95081.943397927811</v>
      </c>
      <c r="S63" s="29">
        <f t="shared" si="34"/>
        <v>470604.95138243021</v>
      </c>
      <c r="T63" s="35">
        <f t="shared" si="35"/>
        <v>36.710917266966504</v>
      </c>
      <c r="U63" s="42">
        <v>0.94216194080535964</v>
      </c>
      <c r="V63" s="43">
        <f t="shared" si="48"/>
        <v>5.7838059194640357E-2</v>
      </c>
      <c r="W63" s="29">
        <f t="shared" si="44"/>
        <v>443386.07434708235</v>
      </c>
      <c r="X63" s="29">
        <f t="shared" si="36"/>
        <v>2842738.9598226966</v>
      </c>
      <c r="Y63" s="35">
        <f t="shared" si="45"/>
        <v>29.897779307323777</v>
      </c>
      <c r="Z63" s="36">
        <f t="shared" si="46"/>
        <v>6.8131379596427273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4774</v>
      </c>
      <c r="E64" s="49">
        <f t="shared" si="37"/>
        <v>21</v>
      </c>
      <c r="F64" s="3">
        <f t="shared" si="38"/>
        <v>4.3988269794721412E-3</v>
      </c>
      <c r="G64" s="2">
        <v>0.5</v>
      </c>
      <c r="H64" s="3">
        <f t="shared" si="39"/>
        <v>2.1754894851341553E-2</v>
      </c>
      <c r="I64" s="3">
        <f t="shared" si="40"/>
        <v>0.97824510514865848</v>
      </c>
      <c r="J64" s="5">
        <f t="shared" si="47"/>
        <v>93160.037155044294</v>
      </c>
      <c r="K64" s="5">
        <f t="shared" si="41"/>
        <v>2026.686812655061</v>
      </c>
      <c r="L64" s="5">
        <f t="shared" si="42"/>
        <v>460733.46874358389</v>
      </c>
      <c r="M64" s="5">
        <f t="shared" si="32"/>
        <v>3019940.4062812896</v>
      </c>
      <c r="N64" s="33">
        <f t="shared" si="43"/>
        <v>32.416693879750888</v>
      </c>
      <c r="O64" s="4"/>
      <c r="Q64" s="27" t="s">
        <v>54</v>
      </c>
      <c r="R64" s="29">
        <f t="shared" si="33"/>
        <v>93160.037155044294</v>
      </c>
      <c r="S64" s="29">
        <f t="shared" si="34"/>
        <v>460733.46874358389</v>
      </c>
      <c r="T64" s="35">
        <f t="shared" si="35"/>
        <v>32.416693879750888</v>
      </c>
      <c r="U64" s="42">
        <v>0.92489605986448908</v>
      </c>
      <c r="V64" s="43">
        <f t="shared" si="48"/>
        <v>7.5103940135510916E-2</v>
      </c>
      <c r="W64" s="29">
        <f t="shared" si="44"/>
        <v>426130.5698886395</v>
      </c>
      <c r="X64" s="29">
        <f t="shared" si="36"/>
        <v>2399352.8854756141</v>
      </c>
      <c r="Y64" s="35">
        <f t="shared" si="45"/>
        <v>25.755173127318759</v>
      </c>
      <c r="Z64" s="36">
        <f t="shared" si="46"/>
        <v>6.6615207524321285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3614</v>
      </c>
      <c r="E65" s="49">
        <f t="shared" si="37"/>
        <v>30</v>
      </c>
      <c r="F65" s="3">
        <f t="shared" si="38"/>
        <v>8.3010514665190927E-3</v>
      </c>
      <c r="G65" s="2">
        <v>0.5</v>
      </c>
      <c r="H65" s="3">
        <f t="shared" si="39"/>
        <v>4.0661425860666844E-2</v>
      </c>
      <c r="I65" s="3">
        <f t="shared" si="40"/>
        <v>0.95933857413933321</v>
      </c>
      <c r="J65" s="5">
        <f t="shared" si="47"/>
        <v>91133.35034238924</v>
      </c>
      <c r="K65" s="5">
        <f t="shared" si="41"/>
        <v>3705.6119683812376</v>
      </c>
      <c r="L65" s="5">
        <f t="shared" si="42"/>
        <v>446402.72179099318</v>
      </c>
      <c r="M65" s="5">
        <f t="shared" si="32"/>
        <v>2559206.937537706</v>
      </c>
      <c r="N65" s="33">
        <f t="shared" si="43"/>
        <v>28.082002120219773</v>
      </c>
      <c r="O65" s="4"/>
      <c r="Q65" s="27" t="s">
        <v>56</v>
      </c>
      <c r="R65" s="29">
        <f t="shared" si="33"/>
        <v>91133.35034238924</v>
      </c>
      <c r="S65" s="29">
        <f t="shared" si="34"/>
        <v>446402.72179099318</v>
      </c>
      <c r="T65" s="35">
        <f t="shared" si="35"/>
        <v>28.082002120219773</v>
      </c>
      <c r="U65" s="42">
        <v>0.89970667843387275</v>
      </c>
      <c r="V65" s="43">
        <f t="shared" si="48"/>
        <v>0.10029332156612725</v>
      </c>
      <c r="W65" s="29">
        <f t="shared" si="44"/>
        <v>401631.51006641466</v>
      </c>
      <c r="X65" s="29">
        <f t="shared" si="36"/>
        <v>1973222.3155869744</v>
      </c>
      <c r="Y65" s="35">
        <f t="shared" si="45"/>
        <v>21.652033072125093</v>
      </c>
      <c r="Z65" s="36">
        <f t="shared" si="46"/>
        <v>6.4299690480946801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2742</v>
      </c>
      <c r="E66" s="49">
        <f t="shared" si="37"/>
        <v>26</v>
      </c>
      <c r="F66" s="3">
        <f t="shared" si="38"/>
        <v>9.4821298322392417E-3</v>
      </c>
      <c r="G66" s="2">
        <v>0.5</v>
      </c>
      <c r="H66" s="3">
        <f t="shared" si="39"/>
        <v>4.6312789454934097E-2</v>
      </c>
      <c r="I66" s="3">
        <f t="shared" si="40"/>
        <v>0.95368721054506589</v>
      </c>
      <c r="J66" s="5">
        <f t="shared" si="47"/>
        <v>87427.738374008011</v>
      </c>
      <c r="K66" s="5">
        <f t="shared" si="41"/>
        <v>4049.0224398364953</v>
      </c>
      <c r="L66" s="5">
        <f t="shared" si="42"/>
        <v>427016.13577044883</v>
      </c>
      <c r="M66" s="5">
        <f t="shared" si="32"/>
        <v>2112804.2157467129</v>
      </c>
      <c r="N66" s="33">
        <f t="shared" si="43"/>
        <v>24.166291557358218</v>
      </c>
      <c r="O66" s="4"/>
      <c r="Q66" s="27" t="s">
        <v>58</v>
      </c>
      <c r="R66" s="29">
        <f t="shared" si="33"/>
        <v>87427.738374008011</v>
      </c>
      <c r="S66" s="29">
        <f t="shared" si="34"/>
        <v>427016.13577044883</v>
      </c>
      <c r="T66" s="35">
        <f t="shared" si="35"/>
        <v>24.166291557358218</v>
      </c>
      <c r="U66" s="42">
        <v>0.86438699185239576</v>
      </c>
      <c r="V66" s="43">
        <f t="shared" si="48"/>
        <v>0.13561300814760424</v>
      </c>
      <c r="W66" s="29">
        <f t="shared" si="44"/>
        <v>369107.19307105249</v>
      </c>
      <c r="X66" s="29">
        <f t="shared" si="36"/>
        <v>1571590.8055205597</v>
      </c>
      <c r="Y66" s="35">
        <f t="shared" si="45"/>
        <v>17.975883109287757</v>
      </c>
      <c r="Z66" s="36">
        <f t="shared" si="46"/>
        <v>6.1904084480704604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2106</v>
      </c>
      <c r="E67" s="49">
        <f t="shared" si="37"/>
        <v>37</v>
      </c>
      <c r="F67" s="3">
        <f t="shared" si="38"/>
        <v>1.7568850902184234E-2</v>
      </c>
      <c r="G67" s="2">
        <v>0.5</v>
      </c>
      <c r="H67" s="3">
        <f t="shared" si="39"/>
        <v>8.4148282920172846E-2</v>
      </c>
      <c r="I67" s="3">
        <f t="shared" si="40"/>
        <v>0.91585171707982715</v>
      </c>
      <c r="J67" s="5">
        <f t="shared" si="47"/>
        <v>83378.715934171516</v>
      </c>
      <c r="K67" s="5">
        <f t="shared" si="41"/>
        <v>7016.1757779493882</v>
      </c>
      <c r="L67" s="5">
        <f t="shared" si="42"/>
        <v>399353.1402259841</v>
      </c>
      <c r="M67" s="5">
        <f t="shared" si="32"/>
        <v>1685788.0799762639</v>
      </c>
      <c r="N67" s="33">
        <f t="shared" si="43"/>
        <v>20.218446171649052</v>
      </c>
      <c r="O67" s="4"/>
      <c r="Q67" s="27" t="s">
        <v>60</v>
      </c>
      <c r="R67" s="29">
        <f t="shared" si="33"/>
        <v>83378.715934171516</v>
      </c>
      <c r="S67" s="29">
        <f t="shared" si="34"/>
        <v>399353.1402259841</v>
      </c>
      <c r="T67" s="35">
        <f t="shared" si="35"/>
        <v>20.218446171649052</v>
      </c>
      <c r="U67" s="42">
        <v>0.82345390469096191</v>
      </c>
      <c r="V67" s="43">
        <f t="shared" si="48"/>
        <v>0.17654609530903809</v>
      </c>
      <c r="W67" s="29">
        <f t="shared" si="44"/>
        <v>328848.90266968386</v>
      </c>
      <c r="X67" s="29">
        <f t="shared" si="36"/>
        <v>1202483.6124495072</v>
      </c>
      <c r="Y67" s="35">
        <f t="shared" si="45"/>
        <v>14.421949282582887</v>
      </c>
      <c r="Z67" s="36">
        <f t="shared" si="46"/>
        <v>5.7964968890661659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1611</v>
      </c>
      <c r="E68" s="49">
        <f t="shared" si="37"/>
        <v>46</v>
      </c>
      <c r="F68" s="3">
        <f t="shared" si="38"/>
        <v>2.8553693358162633E-2</v>
      </c>
      <c r="G68" s="2">
        <v>0.5</v>
      </c>
      <c r="H68" s="3">
        <f t="shared" si="39"/>
        <v>0.13325608342989573</v>
      </c>
      <c r="I68" s="3">
        <f t="shared" si="40"/>
        <v>0.8667439165701043</v>
      </c>
      <c r="J68" s="5">
        <f t="shared" si="47"/>
        <v>76362.540156222123</v>
      </c>
      <c r="K68" s="5">
        <f t="shared" si="41"/>
        <v>10175.773021976298</v>
      </c>
      <c r="L68" s="5">
        <f t="shared" si="42"/>
        <v>356373.26822616986</v>
      </c>
      <c r="M68" s="5">
        <f t="shared" si="32"/>
        <v>1286434.9397502798</v>
      </c>
      <c r="N68" s="33">
        <f t="shared" si="43"/>
        <v>16.846413661966945</v>
      </c>
      <c r="O68" s="4"/>
      <c r="Q68" s="27" t="s">
        <v>62</v>
      </c>
      <c r="R68" s="29">
        <f t="shared" si="33"/>
        <v>76362.540156222123</v>
      </c>
      <c r="S68" s="29">
        <f t="shared" si="34"/>
        <v>356373.26822616986</v>
      </c>
      <c r="T68" s="35">
        <f t="shared" si="35"/>
        <v>16.846413661966945</v>
      </c>
      <c r="U68" s="42">
        <v>0.7557222850963411</v>
      </c>
      <c r="V68" s="43">
        <f t="shared" si="48"/>
        <v>0.2442777149036589</v>
      </c>
      <c r="W68" s="29">
        <f t="shared" si="44"/>
        <v>269319.22061113239</v>
      </c>
      <c r="X68" s="29">
        <f t="shared" si="36"/>
        <v>873634.70977982343</v>
      </c>
      <c r="Y68" s="35">
        <f t="shared" si="45"/>
        <v>11.440618764024162</v>
      </c>
      <c r="Z68" s="36">
        <f t="shared" si="46"/>
        <v>5.4057948979427835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987</v>
      </c>
      <c r="E69" s="49">
        <f t="shared" si="37"/>
        <v>50</v>
      </c>
      <c r="F69" s="3">
        <f t="shared" si="38"/>
        <v>5.0658561296859167E-2</v>
      </c>
      <c r="G69" s="2">
        <v>0.5</v>
      </c>
      <c r="H69" s="3">
        <f t="shared" si="39"/>
        <v>0.2248201438848921</v>
      </c>
      <c r="I69" s="3">
        <f t="shared" si="40"/>
        <v>0.77517985611510787</v>
      </c>
      <c r="J69" s="5">
        <f t="shared" si="47"/>
        <v>66186.767134245834</v>
      </c>
      <c r="K69" s="5">
        <f t="shared" si="41"/>
        <v>14880.118510396996</v>
      </c>
      <c r="L69" s="5">
        <f t="shared" si="42"/>
        <v>293733.53939523664</v>
      </c>
      <c r="M69" s="5">
        <f t="shared" si="32"/>
        <v>930061.67152411002</v>
      </c>
      <c r="N69" s="33">
        <f t="shared" si="43"/>
        <v>14.052078864007317</v>
      </c>
      <c r="O69" s="4"/>
      <c r="Q69" s="27" t="s">
        <v>64</v>
      </c>
      <c r="R69" s="29">
        <f t="shared" si="33"/>
        <v>66186.767134245834</v>
      </c>
      <c r="S69" s="29">
        <f t="shared" si="34"/>
        <v>293733.53939523664</v>
      </c>
      <c r="T69" s="35">
        <f t="shared" si="35"/>
        <v>14.052078864007317</v>
      </c>
      <c r="U69" s="42">
        <v>0.69850988448397933</v>
      </c>
      <c r="V69" s="43">
        <f t="shared" si="48"/>
        <v>0.30149011551602067</v>
      </c>
      <c r="W69" s="29">
        <f t="shared" si="44"/>
        <v>205175.78067203713</v>
      </c>
      <c r="X69" s="29">
        <f t="shared" si="36"/>
        <v>604315.4891686911</v>
      </c>
      <c r="Y69" s="35">
        <f t="shared" si="45"/>
        <v>9.1304578745017899</v>
      </c>
      <c r="Z69" s="36">
        <f t="shared" si="46"/>
        <v>4.9216209895055272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681</v>
      </c>
      <c r="E70" s="49">
        <f t="shared" si="37"/>
        <v>22</v>
      </c>
      <c r="F70" s="3">
        <f t="shared" si="38"/>
        <v>3.2305433186490456E-2</v>
      </c>
      <c r="G70" s="2">
        <v>0.5</v>
      </c>
      <c r="H70" s="3">
        <f t="shared" si="39"/>
        <v>0.14945652173913043</v>
      </c>
      <c r="I70" s="3">
        <f t="shared" si="40"/>
        <v>0.85054347826086962</v>
      </c>
      <c r="J70" s="5">
        <f t="shared" si="47"/>
        <v>51306.648623848836</v>
      </c>
      <c r="K70" s="5">
        <f t="shared" si="41"/>
        <v>7668.1132454121898</v>
      </c>
      <c r="L70" s="5">
        <f t="shared" si="42"/>
        <v>237362.96000571368</v>
      </c>
      <c r="M70" s="5">
        <f t="shared" si="32"/>
        <v>636328.13212887337</v>
      </c>
      <c r="N70" s="33">
        <f t="shared" si="43"/>
        <v>12.402449764241458</v>
      </c>
      <c r="O70" s="4"/>
      <c r="Q70" s="27" t="s">
        <v>66</v>
      </c>
      <c r="R70" s="29">
        <f t="shared" si="33"/>
        <v>51306.648623848836</v>
      </c>
      <c r="S70" s="29">
        <f t="shared" si="34"/>
        <v>237362.96000571368</v>
      </c>
      <c r="T70" s="35">
        <f t="shared" si="35"/>
        <v>12.402449764241458</v>
      </c>
      <c r="U70" s="42">
        <v>0.67065690345363116</v>
      </c>
      <c r="V70" s="43">
        <f t="shared" si="48"/>
        <v>0.32934309654636884</v>
      </c>
      <c r="W70" s="29">
        <f t="shared" si="44"/>
        <v>159189.10775202003</v>
      </c>
      <c r="X70" s="29">
        <f t="shared" si="36"/>
        <v>399139.70849665394</v>
      </c>
      <c r="Y70" s="35">
        <f t="shared" si="45"/>
        <v>7.779492896192056</v>
      </c>
      <c r="Z70" s="36">
        <f t="shared" si="46"/>
        <v>4.6229568680494024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360</v>
      </c>
      <c r="E71" s="49">
        <f t="shared" si="49"/>
        <v>39</v>
      </c>
      <c r="F71" s="3">
        <f t="shared" si="38"/>
        <v>0.10833333333333334</v>
      </c>
      <c r="G71" s="2">
        <v>0.5</v>
      </c>
      <c r="H71" s="3">
        <f t="shared" si="39"/>
        <v>0.42622950819672134</v>
      </c>
      <c r="I71" s="3">
        <f t="shared" si="40"/>
        <v>0.57377049180327866</v>
      </c>
      <c r="J71" s="5">
        <f t="shared" si="47"/>
        <v>43638.535378436645</v>
      </c>
      <c r="K71" s="5">
        <f t="shared" si="41"/>
        <v>18600.031472776278</v>
      </c>
      <c r="L71" s="5">
        <f t="shared" si="42"/>
        <v>171692.59821024255</v>
      </c>
      <c r="M71" s="5">
        <f>L71+M72</f>
        <v>398965.17212315975</v>
      </c>
      <c r="N71" s="33">
        <f t="shared" si="43"/>
        <v>9.1424968474148809</v>
      </c>
      <c r="O71" s="4"/>
      <c r="Q71" s="27" t="s">
        <v>68</v>
      </c>
      <c r="R71" s="29">
        <f t="shared" si="33"/>
        <v>43638.535378436645</v>
      </c>
      <c r="S71" s="29">
        <f t="shared" si="34"/>
        <v>171692.59821024255</v>
      </c>
      <c r="T71" s="35">
        <f t="shared" si="35"/>
        <v>9.1424968474148809</v>
      </c>
      <c r="U71" s="42">
        <v>0.63527807449444496</v>
      </c>
      <c r="V71" s="43">
        <f t="shared" si="48"/>
        <v>0.36472192550555504</v>
      </c>
      <c r="W71" s="29">
        <f t="shared" si="44"/>
        <v>109072.54319595128</v>
      </c>
      <c r="X71" s="29">
        <f>X72+W71</f>
        <v>239950.60074463394</v>
      </c>
      <c r="Y71" s="35">
        <f t="shared" si="45"/>
        <v>5.4985942737024596</v>
      </c>
      <c r="Z71" s="36">
        <f t="shared" si="46"/>
        <v>3.6439025737124213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236</v>
      </c>
      <c r="E72" s="50">
        <f t="shared" si="49"/>
        <v>26</v>
      </c>
      <c r="F72" s="17">
        <f t="shared" si="38"/>
        <v>0.11016949152542373</v>
      </c>
      <c r="G72" s="12"/>
      <c r="H72" s="17">
        <v>1</v>
      </c>
      <c r="I72" s="17">
        <f t="shared" si="40"/>
        <v>0</v>
      </c>
      <c r="J72" s="21">
        <f t="shared" si="47"/>
        <v>25038.503905660367</v>
      </c>
      <c r="K72" s="21">
        <f t="shared" si="41"/>
        <v>25038.503905660367</v>
      </c>
      <c r="L72" s="21">
        <f>K72/F72</f>
        <v>227272.57391291717</v>
      </c>
      <c r="M72" s="21">
        <f>L72</f>
        <v>227272.57391291717</v>
      </c>
      <c r="N72" s="34">
        <f t="shared" si="43"/>
        <v>9.0769230769230766</v>
      </c>
      <c r="O72" s="4"/>
      <c r="Q72" s="30" t="s">
        <v>69</v>
      </c>
      <c r="R72" s="31">
        <f t="shared" si="33"/>
        <v>25038.503905660367</v>
      </c>
      <c r="S72" s="31">
        <f t="shared" si="34"/>
        <v>227272.57391291717</v>
      </c>
      <c r="T72" s="38">
        <f t="shared" si="35"/>
        <v>9.0769230769230766</v>
      </c>
      <c r="U72" s="44">
        <v>0.57586384179742911</v>
      </c>
      <c r="V72" s="45">
        <f t="shared" si="48"/>
        <v>0.42413615820257089</v>
      </c>
      <c r="W72" s="31">
        <f t="shared" si="44"/>
        <v>130878.05754868264</v>
      </c>
      <c r="X72" s="31">
        <f>W72</f>
        <v>130878.05754868264</v>
      </c>
      <c r="Y72" s="38">
        <f t="shared" si="45"/>
        <v>5.2270717947766636</v>
      </c>
      <c r="Z72" s="37">
        <f t="shared" si="46"/>
        <v>3.849851282146413</v>
      </c>
    </row>
    <row r="73" spans="1:26" s="2" customFormat="1" ht="13.2" x14ac:dyDescent="0.25">
      <c r="B73" s="2" t="s">
        <v>70</v>
      </c>
      <c r="D73" s="25">
        <f>SUM(D54:D72)</f>
        <v>58404</v>
      </c>
      <c r="E73" s="25">
        <f>SUM(E54:E72)</f>
        <v>365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70.41292171974473</v>
      </c>
      <c r="F78" s="55">
        <f>$Y$4</f>
        <v>64.070327197962257</v>
      </c>
      <c r="G78" s="55">
        <f>E78-F78</f>
        <v>6.3425945217824733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78.223272990281586</v>
      </c>
      <c r="F79" s="55">
        <f>$Y$29</f>
        <v>69.434182509346329</v>
      </c>
      <c r="G79" s="55">
        <f t="shared" ref="G79:G80" si="50">E79-F79</f>
        <v>8.7890904809352577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74.00813945319193</v>
      </c>
      <c r="F80" s="55">
        <f>$Y$54</f>
        <v>65.929479774230018</v>
      </c>
      <c r="G80" s="55">
        <f t="shared" si="50"/>
        <v>8.0786596789619125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topLeftCell="A46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6" t="s">
        <v>87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4" t="s">
        <v>14</v>
      </c>
      <c r="S2" s="74"/>
      <c r="T2" s="74"/>
      <c r="U2" s="75" t="s">
        <v>15</v>
      </c>
      <c r="V2" s="75" t="s">
        <v>16</v>
      </c>
      <c r="W2" s="76" t="s">
        <v>17</v>
      </c>
      <c r="X2" s="76" t="s">
        <v>18</v>
      </c>
      <c r="Y2" s="77" t="s">
        <v>19</v>
      </c>
      <c r="Z2" s="77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5"/>
      <c r="V3" s="75"/>
      <c r="W3" s="76"/>
      <c r="X3" s="76"/>
      <c r="Y3" s="77"/>
      <c r="Z3" s="77"/>
    </row>
    <row r="4" spans="1:26" s="2" customFormat="1" x14ac:dyDescent="0.25">
      <c r="A4" s="2">
        <v>1</v>
      </c>
      <c r="B4" s="1">
        <v>0</v>
      </c>
      <c r="C4" s="1">
        <v>1</v>
      </c>
      <c r="D4">
        <v>327</v>
      </c>
      <c r="E4" s="51">
        <v>2</v>
      </c>
      <c r="F4" s="3">
        <f>E4/D4</f>
        <v>6.1162079510703364E-3</v>
      </c>
      <c r="G4" s="2">
        <v>0.3</v>
      </c>
      <c r="H4" s="18">
        <f>C4*F4/(1+(1-G4)*C4*F4)</f>
        <v>6.0901339829476245E-3</v>
      </c>
      <c r="I4" s="18">
        <f>1-H4</f>
        <v>0.99390986601705233</v>
      </c>
      <c r="J4" s="41">
        <v>100000</v>
      </c>
      <c r="K4" s="20">
        <f>J4*H4</f>
        <v>609.0133982947624</v>
      </c>
      <c r="L4" s="20">
        <f>C4*(J5+G4*K4)</f>
        <v>99573.690621193658</v>
      </c>
      <c r="M4" s="5">
        <f t="shared" ref="M4:M20" si="0">L4+M5</f>
        <v>7035302.3701650817</v>
      </c>
      <c r="N4" s="32">
        <f>M4/J4</f>
        <v>70.353023701650812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99573.690621193658</v>
      </c>
      <c r="T4" s="35">
        <f t="shared" ref="T4:T22" si="3">N4</f>
        <v>70.353023701650812</v>
      </c>
      <c r="U4" s="42">
        <v>0.96680194174873568</v>
      </c>
      <c r="V4" s="43">
        <f>1-U4</f>
        <v>3.3198058251264317E-2</v>
      </c>
      <c r="W4" s="29">
        <f>S4*U4</f>
        <v>96268.037439657899</v>
      </c>
      <c r="X4" s="29">
        <f t="shared" ref="X4:X20" si="4">X5+W4</f>
        <v>6412382.6885321178</v>
      </c>
      <c r="Y4" s="40">
        <f>X4/R4</f>
        <v>64.123826885321179</v>
      </c>
      <c r="Z4" s="36">
        <f>T4-Y4</f>
        <v>6.2291968163296332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1534</v>
      </c>
      <c r="E5" s="51">
        <v>4</v>
      </c>
      <c r="F5" s="3">
        <f t="shared" ref="F5:F22" si="5">E5/D5</f>
        <v>2.6075619295958278E-3</v>
      </c>
      <c r="G5" s="2">
        <v>0.4</v>
      </c>
      <c r="H5" s="3">
        <f t="shared" ref="H5:H21" si="6">C5*F5/(1+(1-G5)*C5*F5)</f>
        <v>1.0365379632029022E-2</v>
      </c>
      <c r="I5" s="3">
        <f t="shared" ref="I5:I22" si="7">1-H5</f>
        <v>0.98963462036797101</v>
      </c>
      <c r="J5" s="5">
        <f>I4*J4</f>
        <v>99390.986601705226</v>
      </c>
      <c r="K5" s="5">
        <f t="shared" ref="K5:K22" si="8">J5*H5</f>
        <v>1030.2253081285849</v>
      </c>
      <c r="L5" s="5">
        <f t="shared" ref="L5:L21" si="9">C5*(J6+G5*K5)</f>
        <v>395091.40566731227</v>
      </c>
      <c r="M5" s="5">
        <f t="shared" si="0"/>
        <v>6935728.6795438882</v>
      </c>
      <c r="N5" s="33">
        <f t="shared" ref="N5:N22" si="10">M5/J5</f>
        <v>69.782270170410939</v>
      </c>
      <c r="O5" s="4"/>
      <c r="Q5" s="27" t="s">
        <v>36</v>
      </c>
      <c r="R5" s="29">
        <f t="shared" si="1"/>
        <v>99390.986601705226</v>
      </c>
      <c r="S5" s="29">
        <f t="shared" si="2"/>
        <v>395091.40566731227</v>
      </c>
      <c r="T5" s="35">
        <f t="shared" si="3"/>
        <v>69.782270170410939</v>
      </c>
      <c r="U5" s="42">
        <v>0.96680194174873568</v>
      </c>
      <c r="V5" s="43">
        <f>1-U5</f>
        <v>3.3198058251264317E-2</v>
      </c>
      <c r="W5" s="29">
        <f t="shared" ref="W5:W22" si="11">S5*U5</f>
        <v>381975.13816739491</v>
      </c>
      <c r="X5" s="29">
        <f t="shared" si="4"/>
        <v>6316114.6510924594</v>
      </c>
      <c r="Y5" s="35">
        <f t="shared" ref="Y5:Y22" si="12">X5/R5</f>
        <v>63.548163340035657</v>
      </c>
      <c r="Z5" s="36">
        <f t="shared" ref="Z5:Z22" si="13">T5-Y5</f>
        <v>6.234106830375282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2023</v>
      </c>
      <c r="E6" s="51">
        <v>1</v>
      </c>
      <c r="F6" s="3">
        <f t="shared" si="5"/>
        <v>4.9431537320810673E-4</v>
      </c>
      <c r="G6" s="2">
        <v>0.5</v>
      </c>
      <c r="H6" s="3">
        <f t="shared" si="6"/>
        <v>2.468526289804986E-3</v>
      </c>
      <c r="I6" s="3">
        <f t="shared" si="7"/>
        <v>0.99753147371019502</v>
      </c>
      <c r="J6" s="5">
        <f t="shared" ref="J6:J22" si="14">I5*J5</f>
        <v>98360.761293576637</v>
      </c>
      <c r="K6" s="5">
        <f t="shared" si="8"/>
        <v>242.80612513842661</v>
      </c>
      <c r="L6" s="5">
        <f t="shared" si="9"/>
        <v>491196.79115503712</v>
      </c>
      <c r="M6" s="5">
        <f t="shared" si="0"/>
        <v>6540637.2738765758</v>
      </c>
      <c r="N6" s="33">
        <f t="shared" si="10"/>
        <v>66.496407590368108</v>
      </c>
      <c r="O6" s="4"/>
      <c r="Q6" s="27" t="s">
        <v>38</v>
      </c>
      <c r="R6" s="29">
        <f t="shared" si="1"/>
        <v>98360.761293576637</v>
      </c>
      <c r="S6" s="29">
        <f t="shared" si="2"/>
        <v>491196.79115503712</v>
      </c>
      <c r="T6" s="35">
        <f t="shared" si="3"/>
        <v>66.496407590368108</v>
      </c>
      <c r="U6" s="42">
        <v>0.96680194174873568</v>
      </c>
      <c r="V6" s="43">
        <f>1-U6</f>
        <v>3.3198058251264317E-2</v>
      </c>
      <c r="W6" s="29">
        <f t="shared" si="11"/>
        <v>474890.01146943809</v>
      </c>
      <c r="X6" s="29">
        <f t="shared" si="4"/>
        <v>5934139.5129250642</v>
      </c>
      <c r="Y6" s="35">
        <f t="shared" si="12"/>
        <v>60.330353637803611</v>
      </c>
      <c r="Z6" s="36">
        <f t="shared" si="13"/>
        <v>6.1660539525644964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2015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98117.955168438217</v>
      </c>
      <c r="K7" s="5">
        <f t="shared" si="8"/>
        <v>0</v>
      </c>
      <c r="L7" s="5">
        <f t="shared" si="9"/>
        <v>490589.77584219107</v>
      </c>
      <c r="M7" s="5">
        <f t="shared" si="0"/>
        <v>6049440.4827215383</v>
      </c>
      <c r="N7" s="33">
        <f t="shared" si="10"/>
        <v>61.654775339911211</v>
      </c>
      <c r="O7" s="4"/>
      <c r="Q7" s="27" t="s">
        <v>40</v>
      </c>
      <c r="R7" s="29">
        <f t="shared" si="1"/>
        <v>98117.955168438217</v>
      </c>
      <c r="S7" s="29">
        <f t="shared" si="2"/>
        <v>490589.77584219107</v>
      </c>
      <c r="T7" s="35">
        <f t="shared" si="3"/>
        <v>61.654775339911211</v>
      </c>
      <c r="U7" s="42">
        <v>0.96680194174873568</v>
      </c>
      <c r="V7" s="43">
        <f>1-U7</f>
        <v>3.3198058251264317E-2</v>
      </c>
      <c r="W7" s="29">
        <f t="shared" si="11"/>
        <v>474303.14788630733</v>
      </c>
      <c r="X7" s="29">
        <f t="shared" si="4"/>
        <v>5459249.5014556265</v>
      </c>
      <c r="Y7" s="35">
        <f t="shared" si="12"/>
        <v>55.639658328425021</v>
      </c>
      <c r="Z7" s="36">
        <f t="shared" si="13"/>
        <v>6.0151170114861898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2247</v>
      </c>
      <c r="E8" s="51">
        <v>5</v>
      </c>
      <c r="F8" s="3">
        <f t="shared" si="5"/>
        <v>2.2251891410769915E-3</v>
      </c>
      <c r="G8" s="2">
        <v>0.5</v>
      </c>
      <c r="H8" s="3">
        <f t="shared" si="6"/>
        <v>1.1064394777605664E-2</v>
      </c>
      <c r="I8" s="3">
        <f t="shared" si="7"/>
        <v>0.98893560522239432</v>
      </c>
      <c r="J8" s="5">
        <f t="shared" si="14"/>
        <v>98117.955168438217</v>
      </c>
      <c r="K8" s="5">
        <f t="shared" si="8"/>
        <v>1085.6157907550144</v>
      </c>
      <c r="L8" s="5">
        <f t="shared" si="9"/>
        <v>487875.73636530351</v>
      </c>
      <c r="M8" s="5">
        <f t="shared" si="0"/>
        <v>5558850.7068793476</v>
      </c>
      <c r="N8" s="33">
        <f t="shared" si="10"/>
        <v>56.654775339911211</v>
      </c>
      <c r="O8" s="4"/>
      <c r="Q8" s="27" t="s">
        <v>42</v>
      </c>
      <c r="R8" s="29">
        <f t="shared" si="1"/>
        <v>98117.955168438217</v>
      </c>
      <c r="S8" s="29">
        <f t="shared" si="2"/>
        <v>487875.73636530351</v>
      </c>
      <c r="T8" s="35">
        <f t="shared" si="3"/>
        <v>56.654775339911211</v>
      </c>
      <c r="U8" s="42">
        <v>0.96680194174873568</v>
      </c>
      <c r="V8" s="43">
        <f>1-U8</f>
        <v>3.3198058251264317E-2</v>
      </c>
      <c r="W8" s="29">
        <f t="shared" si="11"/>
        <v>471679.20925006969</v>
      </c>
      <c r="X8" s="29">
        <f t="shared" si="4"/>
        <v>4984946.3535693195</v>
      </c>
      <c r="Y8" s="35">
        <f t="shared" si="12"/>
        <v>50.805648619681349</v>
      </c>
      <c r="Z8" s="36">
        <f t="shared" si="13"/>
        <v>5.8491267202298616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2382</v>
      </c>
      <c r="E9" s="51">
        <v>5</v>
      </c>
      <c r="F9" s="3">
        <f t="shared" si="5"/>
        <v>2.0990764063811922E-3</v>
      </c>
      <c r="G9" s="2">
        <v>0.5</v>
      </c>
      <c r="H9" s="3">
        <f t="shared" si="6"/>
        <v>1.0440593025683859E-2</v>
      </c>
      <c r="I9" s="3">
        <f t="shared" si="7"/>
        <v>0.9895594069743161</v>
      </c>
      <c r="J9" s="5">
        <f t="shared" si="14"/>
        <v>97032.339377683194</v>
      </c>
      <c r="K9" s="5">
        <f t="shared" si="8"/>
        <v>1013.0751657724285</v>
      </c>
      <c r="L9" s="5">
        <f t="shared" si="9"/>
        <v>482629.00897398486</v>
      </c>
      <c r="M9" s="5">
        <f t="shared" si="0"/>
        <v>5070974.9705140442</v>
      </c>
      <c r="N9" s="33">
        <f t="shared" si="10"/>
        <v>52.260669000013159</v>
      </c>
      <c r="O9" s="4"/>
      <c r="Q9" s="27" t="s">
        <v>44</v>
      </c>
      <c r="R9" s="29">
        <f t="shared" si="1"/>
        <v>97032.339377683194</v>
      </c>
      <c r="S9" s="29">
        <f t="shared" si="2"/>
        <v>482629.00897398486</v>
      </c>
      <c r="T9" s="35">
        <f t="shared" si="3"/>
        <v>52.260669000013159</v>
      </c>
      <c r="U9" s="42">
        <v>0.9555940589531835</v>
      </c>
      <c r="V9" s="43">
        <f t="shared" ref="V9:V22" si="15">1-U9</f>
        <v>4.4405941046816499E-2</v>
      </c>
      <c r="W9" s="29">
        <f t="shared" si="11"/>
        <v>461197.41365400259</v>
      </c>
      <c r="X9" s="29">
        <f t="shared" si="4"/>
        <v>4513267.1443192493</v>
      </c>
      <c r="Y9" s="35">
        <f t="shared" si="12"/>
        <v>46.513020022655162</v>
      </c>
      <c r="Z9" s="36">
        <f t="shared" si="13"/>
        <v>5.7476489773579971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2439</v>
      </c>
      <c r="E10" s="51">
        <v>4</v>
      </c>
      <c r="F10" s="3">
        <f t="shared" si="5"/>
        <v>1.6400164001640015E-3</v>
      </c>
      <c r="G10" s="2">
        <v>0.5</v>
      </c>
      <c r="H10" s="3">
        <f t="shared" si="6"/>
        <v>8.1665986116782364E-3</v>
      </c>
      <c r="I10" s="3">
        <f t="shared" si="7"/>
        <v>0.99183340138832177</v>
      </c>
      <c r="J10" s="5">
        <f t="shared" si="14"/>
        <v>96019.264211910762</v>
      </c>
      <c r="K10" s="5">
        <f t="shared" si="8"/>
        <v>784.1507898073562</v>
      </c>
      <c r="L10" s="5">
        <f t="shared" si="9"/>
        <v>478135.94408503536</v>
      </c>
      <c r="M10" s="5">
        <f t="shared" si="0"/>
        <v>4588345.9615400592</v>
      </c>
      <c r="N10" s="33">
        <f t="shared" si="10"/>
        <v>47.785681333839001</v>
      </c>
      <c r="O10" s="4"/>
      <c r="Q10" s="27" t="s">
        <v>46</v>
      </c>
      <c r="R10" s="29">
        <f t="shared" si="1"/>
        <v>96019.264211910762</v>
      </c>
      <c r="S10" s="29">
        <f t="shared" si="2"/>
        <v>478135.94408503536</v>
      </c>
      <c r="T10" s="35">
        <f t="shared" si="3"/>
        <v>47.785681333839001</v>
      </c>
      <c r="U10" s="42">
        <v>0.96363095511775332</v>
      </c>
      <c r="V10" s="43">
        <f t="shared" si="15"/>
        <v>3.6369044882246682E-2</v>
      </c>
      <c r="W10" s="29">
        <f t="shared" si="11"/>
        <v>460746.59647479129</v>
      </c>
      <c r="X10" s="29">
        <f t="shared" si="4"/>
        <v>4052069.7306652465</v>
      </c>
      <c r="Y10" s="35">
        <f t="shared" si="12"/>
        <v>42.200591349278483</v>
      </c>
      <c r="Z10" s="36">
        <f t="shared" si="13"/>
        <v>5.5850899845605184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2448</v>
      </c>
      <c r="E11" s="51">
        <v>13</v>
      </c>
      <c r="F11" s="3">
        <f t="shared" si="5"/>
        <v>5.3104575163398695E-3</v>
      </c>
      <c r="G11" s="2">
        <v>0.5</v>
      </c>
      <c r="H11" s="3">
        <f t="shared" si="6"/>
        <v>2.6204394275347712E-2</v>
      </c>
      <c r="I11" s="3">
        <f t="shared" si="7"/>
        <v>0.97379560572465229</v>
      </c>
      <c r="J11" s="5">
        <f t="shared" si="14"/>
        <v>95235.113422103401</v>
      </c>
      <c r="K11" s="5">
        <f t="shared" si="8"/>
        <v>2495.5784609702564</v>
      </c>
      <c r="L11" s="5">
        <f t="shared" si="9"/>
        <v>469936.62095809134</v>
      </c>
      <c r="M11" s="5">
        <f t="shared" si="0"/>
        <v>4110210.0174550242</v>
      </c>
      <c r="N11" s="33">
        <f t="shared" si="10"/>
        <v>43.15855643745234</v>
      </c>
      <c r="O11" s="4"/>
      <c r="Q11" s="27" t="s">
        <v>48</v>
      </c>
      <c r="R11" s="29">
        <f t="shared" si="1"/>
        <v>95235.113422103401</v>
      </c>
      <c r="S11" s="29">
        <f t="shared" si="2"/>
        <v>469936.62095809134</v>
      </c>
      <c r="T11" s="35">
        <f t="shared" si="3"/>
        <v>43.15855643745234</v>
      </c>
      <c r="U11" s="42">
        <v>0.96005435016735896</v>
      </c>
      <c r="V11" s="43">
        <f t="shared" si="15"/>
        <v>3.9945649832641039E-2</v>
      </c>
      <c r="W11" s="29">
        <f t="shared" si="11"/>
        <v>451164.69725376484</v>
      </c>
      <c r="X11" s="29">
        <f t="shared" si="4"/>
        <v>3591323.1341904551</v>
      </c>
      <c r="Y11" s="35">
        <f t="shared" si="12"/>
        <v>37.71007357625443</v>
      </c>
      <c r="Z11" s="36">
        <f t="shared" si="13"/>
        <v>5.4484828611979097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2561</v>
      </c>
      <c r="E12" s="51">
        <v>12</v>
      </c>
      <c r="F12" s="3">
        <f t="shared" si="5"/>
        <v>4.6856696602889493E-3</v>
      </c>
      <c r="G12" s="2">
        <v>0.5</v>
      </c>
      <c r="H12" s="3">
        <f t="shared" si="6"/>
        <v>2.3157082207641837E-2</v>
      </c>
      <c r="I12" s="3">
        <f t="shared" si="7"/>
        <v>0.97684291779235821</v>
      </c>
      <c r="J12" s="5">
        <f t="shared" si="14"/>
        <v>92739.534961133148</v>
      </c>
      <c r="K12" s="5">
        <f t="shared" si="8"/>
        <v>2147.5770349934346</v>
      </c>
      <c r="L12" s="5">
        <f t="shared" si="9"/>
        <v>458328.73221818218</v>
      </c>
      <c r="M12" s="5">
        <f t="shared" si="0"/>
        <v>3640273.396496933</v>
      </c>
      <c r="N12" s="33">
        <f t="shared" si="10"/>
        <v>39.252659591430564</v>
      </c>
      <c r="O12" s="4"/>
      <c r="Q12" s="27" t="s">
        <v>50</v>
      </c>
      <c r="R12" s="29">
        <f t="shared" si="1"/>
        <v>92739.534961133148</v>
      </c>
      <c r="S12" s="29">
        <f t="shared" si="2"/>
        <v>458328.73221818218</v>
      </c>
      <c r="T12" s="35">
        <f t="shared" si="3"/>
        <v>39.252659591430564</v>
      </c>
      <c r="U12" s="42">
        <v>0.94127750867207383</v>
      </c>
      <c r="V12" s="43">
        <f t="shared" si="15"/>
        <v>5.8722491327926174E-2</v>
      </c>
      <c r="W12" s="29">
        <f t="shared" si="11"/>
        <v>431414.5272151606</v>
      </c>
      <c r="X12" s="29">
        <f t="shared" si="4"/>
        <v>3140158.43693669</v>
      </c>
      <c r="Y12" s="35">
        <f t="shared" si="12"/>
        <v>33.859976095984528</v>
      </c>
      <c r="Z12" s="36">
        <f t="shared" si="13"/>
        <v>5.3926834954460361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2709</v>
      </c>
      <c r="E13" s="51">
        <v>11</v>
      </c>
      <c r="F13" s="3">
        <f t="shared" si="5"/>
        <v>4.0605389442598741E-3</v>
      </c>
      <c r="G13" s="2">
        <v>0.5</v>
      </c>
      <c r="H13" s="3">
        <f t="shared" si="6"/>
        <v>2.0098666179426274E-2</v>
      </c>
      <c r="I13" s="3">
        <f t="shared" si="7"/>
        <v>0.97990133382057376</v>
      </c>
      <c r="J13" s="5">
        <f t="shared" si="14"/>
        <v>90591.957926139716</v>
      </c>
      <c r="K13" s="5">
        <f t="shared" si="8"/>
        <v>1820.7775208981122</v>
      </c>
      <c r="L13" s="5">
        <f t="shared" si="9"/>
        <v>448407.84582845337</v>
      </c>
      <c r="M13" s="5">
        <f t="shared" si="0"/>
        <v>3181944.6642787508</v>
      </c>
      <c r="N13" s="33">
        <f t="shared" si="10"/>
        <v>35.123919795099397</v>
      </c>
      <c r="O13" s="4"/>
      <c r="Q13" s="27" t="s">
        <v>52</v>
      </c>
      <c r="R13" s="29">
        <f t="shared" si="1"/>
        <v>90591.957926139716</v>
      </c>
      <c r="S13" s="29">
        <f t="shared" si="2"/>
        <v>448407.84582845337</v>
      </c>
      <c r="T13" s="35">
        <f t="shared" si="3"/>
        <v>35.123919795099397</v>
      </c>
      <c r="U13" s="42">
        <v>0.95386474178345915</v>
      </c>
      <c r="V13" s="43">
        <f t="shared" si="15"/>
        <v>4.6135258216540853E-2</v>
      </c>
      <c r="W13" s="29">
        <f t="shared" si="11"/>
        <v>427720.4340748348</v>
      </c>
      <c r="X13" s="29">
        <f t="shared" si="4"/>
        <v>2708743.9097215296</v>
      </c>
      <c r="Y13" s="35">
        <f t="shared" si="12"/>
        <v>29.900489753516403</v>
      </c>
      <c r="Z13" s="36">
        <f t="shared" si="13"/>
        <v>5.2234300415829935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2547</v>
      </c>
      <c r="E14" s="51">
        <v>9</v>
      </c>
      <c r="F14" s="3">
        <f t="shared" si="5"/>
        <v>3.5335689045936395E-3</v>
      </c>
      <c r="G14" s="2">
        <v>0.5</v>
      </c>
      <c r="H14" s="3">
        <f t="shared" si="6"/>
        <v>1.7513134851138354E-2</v>
      </c>
      <c r="I14" s="3">
        <f t="shared" si="7"/>
        <v>0.98248686514886163</v>
      </c>
      <c r="J14" s="5">
        <f t="shared" si="14"/>
        <v>88771.180405241612</v>
      </c>
      <c r="K14" s="5">
        <f t="shared" si="8"/>
        <v>1554.6616533317269</v>
      </c>
      <c r="L14" s="5">
        <f t="shared" si="9"/>
        <v>439969.24789287872</v>
      </c>
      <c r="M14" s="5">
        <f t="shared" si="0"/>
        <v>2733536.8184502972</v>
      </c>
      <c r="N14" s="33">
        <f t="shared" si="10"/>
        <v>30.793066015024984</v>
      </c>
      <c r="O14" s="4"/>
      <c r="Q14" s="27" t="s">
        <v>54</v>
      </c>
      <c r="R14" s="29">
        <f t="shared" si="1"/>
        <v>88771.180405241612</v>
      </c>
      <c r="S14" s="29">
        <f t="shared" si="2"/>
        <v>439969.24789287872</v>
      </c>
      <c r="T14" s="35">
        <f t="shared" si="3"/>
        <v>30.793066015024984</v>
      </c>
      <c r="U14" s="42">
        <v>0.94210046609890041</v>
      </c>
      <c r="V14" s="43">
        <f t="shared" si="15"/>
        <v>5.7899533901099587E-2</v>
      </c>
      <c r="W14" s="29">
        <f t="shared" si="11"/>
        <v>414495.23350906372</v>
      </c>
      <c r="X14" s="29">
        <f t="shared" si="4"/>
        <v>2281023.4756466947</v>
      </c>
      <c r="Y14" s="35">
        <f t="shared" si="12"/>
        <v>25.695540661212256</v>
      </c>
      <c r="Z14" s="36">
        <f t="shared" si="13"/>
        <v>5.0975253538127276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1982</v>
      </c>
      <c r="E15" s="51">
        <v>13</v>
      </c>
      <c r="F15" s="3">
        <f t="shared" si="5"/>
        <v>6.559031281533804E-3</v>
      </c>
      <c r="G15" s="2">
        <v>0.5</v>
      </c>
      <c r="H15" s="3">
        <f t="shared" si="6"/>
        <v>3.2266070985356166E-2</v>
      </c>
      <c r="I15" s="3">
        <f t="shared" si="7"/>
        <v>0.96773392901464383</v>
      </c>
      <c r="J15" s="5">
        <f t="shared" si="14"/>
        <v>87216.518751909884</v>
      </c>
      <c r="K15" s="5">
        <f t="shared" si="8"/>
        <v>2814.1343851447714</v>
      </c>
      <c r="L15" s="5">
        <f t="shared" si="9"/>
        <v>429047.25779668748</v>
      </c>
      <c r="M15" s="5">
        <f t="shared" si="0"/>
        <v>2293567.5705574183</v>
      </c>
      <c r="N15" s="33">
        <f t="shared" si="10"/>
        <v>26.297398742565534</v>
      </c>
      <c r="O15" s="4"/>
      <c r="Q15" s="27" t="s">
        <v>56</v>
      </c>
      <c r="R15" s="29">
        <f t="shared" si="1"/>
        <v>87216.518751909884</v>
      </c>
      <c r="S15" s="29">
        <f t="shared" si="2"/>
        <v>429047.25779668748</v>
      </c>
      <c r="T15" s="35">
        <f t="shared" si="3"/>
        <v>26.297398742565534</v>
      </c>
      <c r="U15" s="42">
        <v>0.91645683631107144</v>
      </c>
      <c r="V15" s="43">
        <f t="shared" si="15"/>
        <v>8.3543163688928557E-2</v>
      </c>
      <c r="W15" s="29">
        <f t="shared" si="11"/>
        <v>393203.29250829289</v>
      </c>
      <c r="X15" s="29">
        <f t="shared" si="4"/>
        <v>1866528.2421376309</v>
      </c>
      <c r="Y15" s="35">
        <f t="shared" si="12"/>
        <v>21.401086271822301</v>
      </c>
      <c r="Z15" s="36">
        <f t="shared" si="13"/>
        <v>4.8963124707432328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1499</v>
      </c>
      <c r="E16" s="51">
        <v>18</v>
      </c>
      <c r="F16" s="3">
        <f t="shared" si="5"/>
        <v>1.200800533689126E-2</v>
      </c>
      <c r="G16" s="2">
        <v>0.5</v>
      </c>
      <c r="H16" s="3">
        <f t="shared" si="6"/>
        <v>5.8290155440414507E-2</v>
      </c>
      <c r="I16" s="3">
        <f t="shared" si="7"/>
        <v>0.94170984455958551</v>
      </c>
      <c r="J16" s="5">
        <f t="shared" si="14"/>
        <v>84402.384366765109</v>
      </c>
      <c r="K16" s="5">
        <f t="shared" si="8"/>
        <v>4919.8281042803492</v>
      </c>
      <c r="L16" s="5">
        <f t="shared" si="9"/>
        <v>409712.3515731247</v>
      </c>
      <c r="M16" s="5">
        <f t="shared" si="0"/>
        <v>1864520.312760731</v>
      </c>
      <c r="N16" s="33">
        <f t="shared" si="10"/>
        <v>22.090848816054514</v>
      </c>
      <c r="O16" s="4"/>
      <c r="Q16" s="27" t="s">
        <v>58</v>
      </c>
      <c r="R16" s="29">
        <f t="shared" si="1"/>
        <v>84402.384366765109</v>
      </c>
      <c r="S16" s="29">
        <f t="shared" si="2"/>
        <v>409712.3515731247</v>
      </c>
      <c r="T16" s="35">
        <f t="shared" si="3"/>
        <v>22.090848816054514</v>
      </c>
      <c r="U16" s="42">
        <v>0.8859396016463057</v>
      </c>
      <c r="V16" s="43">
        <f t="shared" si="15"/>
        <v>0.1140603983536943</v>
      </c>
      <c r="W16" s="29">
        <f t="shared" si="11"/>
        <v>362980.39754226524</v>
      </c>
      <c r="X16" s="29">
        <f t="shared" si="4"/>
        <v>1473324.949629338</v>
      </c>
      <c r="Y16" s="35">
        <f t="shared" si="12"/>
        <v>17.455963604382308</v>
      </c>
      <c r="Z16" s="36">
        <f t="shared" si="13"/>
        <v>4.6348852116722057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1077</v>
      </c>
      <c r="E17" s="51">
        <v>22</v>
      </c>
      <c r="F17" s="3">
        <f t="shared" si="5"/>
        <v>2.0427112349117919E-2</v>
      </c>
      <c r="G17" s="2">
        <v>0.5</v>
      </c>
      <c r="H17" s="3">
        <f t="shared" si="6"/>
        <v>9.7173144876325085E-2</v>
      </c>
      <c r="I17" s="3">
        <f t="shared" si="7"/>
        <v>0.90282685512367489</v>
      </c>
      <c r="J17" s="5">
        <f t="shared" si="14"/>
        <v>79482.556262484766</v>
      </c>
      <c r="K17" s="5">
        <f t="shared" si="8"/>
        <v>7723.5699548350922</v>
      </c>
      <c r="L17" s="5">
        <f t="shared" si="9"/>
        <v>378103.85642533604</v>
      </c>
      <c r="M17" s="5">
        <f t="shared" si="0"/>
        <v>1454807.9611876062</v>
      </c>
      <c r="N17" s="33">
        <f t="shared" si="10"/>
        <v>18.30348732598911</v>
      </c>
      <c r="O17" s="4"/>
      <c r="Q17" s="27" t="s">
        <v>60</v>
      </c>
      <c r="R17" s="29">
        <f t="shared" si="1"/>
        <v>79482.556262484766</v>
      </c>
      <c r="S17" s="29">
        <f t="shared" si="2"/>
        <v>378103.85642533604</v>
      </c>
      <c r="T17" s="35">
        <f t="shared" si="3"/>
        <v>18.30348732598911</v>
      </c>
      <c r="U17" s="42">
        <v>0.85631920960893304</v>
      </c>
      <c r="V17" s="43">
        <f t="shared" si="15"/>
        <v>0.14368079039106696</v>
      </c>
      <c r="W17" s="29">
        <f t="shared" si="11"/>
        <v>323777.59548423323</v>
      </c>
      <c r="X17" s="29">
        <f t="shared" si="4"/>
        <v>1110344.5520870727</v>
      </c>
      <c r="Y17" s="35">
        <f t="shared" si="12"/>
        <v>13.969663336194786</v>
      </c>
      <c r="Z17" s="36">
        <f t="shared" si="13"/>
        <v>4.3338239897943236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823</v>
      </c>
      <c r="E18" s="51">
        <v>27</v>
      </c>
      <c r="F18" s="3">
        <f t="shared" si="5"/>
        <v>3.2806804374240585E-2</v>
      </c>
      <c r="G18" s="2">
        <v>0.5</v>
      </c>
      <c r="H18" s="3">
        <f t="shared" si="6"/>
        <v>0.15160022459292533</v>
      </c>
      <c r="I18" s="3">
        <f t="shared" si="7"/>
        <v>0.84839977540707467</v>
      </c>
      <c r="J18" s="5">
        <f t="shared" si="14"/>
        <v>71758.986307649669</v>
      </c>
      <c r="K18" s="5">
        <f t="shared" si="8"/>
        <v>10878.678440800342</v>
      </c>
      <c r="L18" s="5">
        <f t="shared" si="9"/>
        <v>331598.23543624749</v>
      </c>
      <c r="M18" s="5">
        <f t="shared" si="0"/>
        <v>1076704.1047622701</v>
      </c>
      <c r="N18" s="33">
        <f t="shared" si="10"/>
        <v>15.004449758336275</v>
      </c>
      <c r="O18" s="4"/>
      <c r="Q18" s="27" t="s">
        <v>62</v>
      </c>
      <c r="R18" s="29">
        <f t="shared" si="1"/>
        <v>71758.986307649669</v>
      </c>
      <c r="S18" s="29">
        <f t="shared" si="2"/>
        <v>331598.23543624749</v>
      </c>
      <c r="T18" s="35">
        <f t="shared" si="3"/>
        <v>15.004449758336275</v>
      </c>
      <c r="U18" s="42">
        <v>0.77613843304153718</v>
      </c>
      <c r="V18" s="43">
        <f t="shared" si="15"/>
        <v>0.22386156695846282</v>
      </c>
      <c r="W18" s="29">
        <f t="shared" si="11"/>
        <v>257366.13485082786</v>
      </c>
      <c r="X18" s="29">
        <f t="shared" si="4"/>
        <v>786566.95660283964</v>
      </c>
      <c r="Y18" s="35">
        <f t="shared" si="12"/>
        <v>10.961232830556161</v>
      </c>
      <c r="Z18" s="36">
        <f t="shared" si="13"/>
        <v>4.0432169277801133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473</v>
      </c>
      <c r="E19" s="51">
        <v>21</v>
      </c>
      <c r="F19" s="3">
        <f t="shared" si="5"/>
        <v>4.4397463002114168E-2</v>
      </c>
      <c r="G19" s="2">
        <v>0.5</v>
      </c>
      <c r="H19" s="3">
        <f t="shared" si="6"/>
        <v>0.19980970504281637</v>
      </c>
      <c r="I19" s="3">
        <f t="shared" si="7"/>
        <v>0.80019029495718363</v>
      </c>
      <c r="J19" s="5">
        <f t="shared" si="14"/>
        <v>60880.307866849325</v>
      </c>
      <c r="K19" s="5">
        <f t="shared" si="8"/>
        <v>12164.476357791016</v>
      </c>
      <c r="L19" s="5">
        <f t="shared" si="9"/>
        <v>273990.34843976906</v>
      </c>
      <c r="M19" s="5">
        <f t="shared" si="0"/>
        <v>745105.86932602257</v>
      </c>
      <c r="N19" s="33">
        <f t="shared" si="10"/>
        <v>12.238865003042292</v>
      </c>
      <c r="O19" s="4"/>
      <c r="Q19" s="27" t="s">
        <v>64</v>
      </c>
      <c r="R19" s="29">
        <f t="shared" si="1"/>
        <v>60880.307866849325</v>
      </c>
      <c r="S19" s="29">
        <f t="shared" si="2"/>
        <v>273990.34843976906</v>
      </c>
      <c r="T19" s="35">
        <f t="shared" si="3"/>
        <v>12.238865003042292</v>
      </c>
      <c r="U19" s="42">
        <v>0.73716277889453141</v>
      </c>
      <c r="V19" s="43">
        <f t="shared" si="15"/>
        <v>0.26283722110546859</v>
      </c>
      <c r="W19" s="29">
        <f t="shared" si="11"/>
        <v>201975.4866461411</v>
      </c>
      <c r="X19" s="29">
        <f t="shared" si="4"/>
        <v>529200.82175201178</v>
      </c>
      <c r="Y19" s="35">
        <f t="shared" si="12"/>
        <v>8.6924793959554414</v>
      </c>
      <c r="Z19" s="36">
        <f t="shared" si="13"/>
        <v>3.5463856070868509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331</v>
      </c>
      <c r="E20" s="51">
        <v>21</v>
      </c>
      <c r="F20" s="3">
        <f t="shared" si="5"/>
        <v>6.3444108761329304E-2</v>
      </c>
      <c r="G20" s="2">
        <v>0.5</v>
      </c>
      <c r="H20" s="3">
        <f t="shared" si="6"/>
        <v>0.27379400260756193</v>
      </c>
      <c r="I20" s="3">
        <f t="shared" si="7"/>
        <v>0.72620599739243807</v>
      </c>
      <c r="J20" s="5">
        <f t="shared" si="14"/>
        <v>48715.831509058306</v>
      </c>
      <c r="K20" s="5">
        <f t="shared" si="8"/>
        <v>13338.102499220657</v>
      </c>
      <c r="L20" s="5">
        <f t="shared" si="9"/>
        <v>210233.90129723988</v>
      </c>
      <c r="M20" s="5">
        <f t="shared" si="0"/>
        <v>471115.52088625351</v>
      </c>
      <c r="N20" s="33">
        <f t="shared" si="10"/>
        <v>9.6706862285344233</v>
      </c>
      <c r="O20" s="4"/>
      <c r="Q20" s="27" t="s">
        <v>66</v>
      </c>
      <c r="R20" s="29">
        <f t="shared" si="1"/>
        <v>48715.831509058306</v>
      </c>
      <c r="S20" s="29">
        <f t="shared" si="2"/>
        <v>210233.90129723988</v>
      </c>
      <c r="T20" s="35">
        <f t="shared" si="3"/>
        <v>9.6706862285344233</v>
      </c>
      <c r="U20" s="42">
        <v>0.7271372759570951</v>
      </c>
      <c r="V20" s="43">
        <f t="shared" si="15"/>
        <v>0.2728627240429049</v>
      </c>
      <c r="W20" s="29">
        <f t="shared" si="11"/>
        <v>152868.9063031078</v>
      </c>
      <c r="X20" s="29">
        <f t="shared" si="4"/>
        <v>327225.33510587068</v>
      </c>
      <c r="Y20" s="35">
        <f t="shared" si="12"/>
        <v>6.717022474409081</v>
      </c>
      <c r="Z20" s="36">
        <f t="shared" si="13"/>
        <v>2.9536637541253423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177</v>
      </c>
      <c r="E21" s="51">
        <v>12</v>
      </c>
      <c r="F21" s="3">
        <f t="shared" si="5"/>
        <v>6.7796610169491525E-2</v>
      </c>
      <c r="G21" s="2">
        <v>0.5</v>
      </c>
      <c r="H21" s="3">
        <f t="shared" si="6"/>
        <v>0.28985507246376813</v>
      </c>
      <c r="I21" s="3">
        <f t="shared" si="7"/>
        <v>0.71014492753623193</v>
      </c>
      <c r="J21" s="5">
        <f t="shared" si="14"/>
        <v>35377.729009837647</v>
      </c>
      <c r="K21" s="5">
        <f t="shared" si="8"/>
        <v>10254.414205750043</v>
      </c>
      <c r="L21" s="5">
        <f t="shared" si="9"/>
        <v>151252.60953481315</v>
      </c>
      <c r="M21" s="5">
        <f>L21+M22</f>
        <v>260881.61958901363</v>
      </c>
      <c r="N21" s="33">
        <f t="shared" si="10"/>
        <v>7.3741765480895927</v>
      </c>
      <c r="O21" s="4"/>
      <c r="Q21" s="27" t="s">
        <v>68</v>
      </c>
      <c r="R21" s="29">
        <f t="shared" si="1"/>
        <v>35377.729009837647</v>
      </c>
      <c r="S21" s="29">
        <f t="shared" si="2"/>
        <v>151252.60953481315</v>
      </c>
      <c r="T21" s="35">
        <f t="shared" si="3"/>
        <v>7.3741765480895927</v>
      </c>
      <c r="U21" s="42">
        <v>0.68635947845240242</v>
      </c>
      <c r="V21" s="43">
        <f t="shared" si="15"/>
        <v>0.31364052154759758</v>
      </c>
      <c r="W21" s="29">
        <f t="shared" si="11"/>
        <v>103813.66219487922</v>
      </c>
      <c r="X21" s="29">
        <f>X22+W21</f>
        <v>174356.42880276288</v>
      </c>
      <c r="Y21" s="35">
        <f t="shared" si="12"/>
        <v>4.9284234370803954</v>
      </c>
      <c r="Z21" s="36">
        <f t="shared" si="13"/>
        <v>2.4457531110091972</v>
      </c>
    </row>
    <row r="22" spans="1:26" s="2" customFormat="1" x14ac:dyDescent="0.25">
      <c r="A22" s="12">
        <v>19</v>
      </c>
      <c r="B22" s="13" t="s">
        <v>69</v>
      </c>
      <c r="C22" s="12"/>
      <c r="D22">
        <v>96</v>
      </c>
      <c r="E22" s="51">
        <v>22</v>
      </c>
      <c r="F22" s="17">
        <f t="shared" si="5"/>
        <v>0.22916666666666666</v>
      </c>
      <c r="G22" s="12"/>
      <c r="H22" s="17">
        <v>1</v>
      </c>
      <c r="I22" s="17">
        <f t="shared" si="7"/>
        <v>0</v>
      </c>
      <c r="J22" s="21">
        <f t="shared" si="14"/>
        <v>25123.314804087608</v>
      </c>
      <c r="K22" s="21">
        <f t="shared" si="8"/>
        <v>25123.314804087608</v>
      </c>
      <c r="L22" s="21">
        <f>K22/F22</f>
        <v>109629.01005420048</v>
      </c>
      <c r="M22" s="21">
        <f>L22</f>
        <v>109629.01005420048</v>
      </c>
      <c r="N22" s="34">
        <f t="shared" si="10"/>
        <v>4.3636363636363642</v>
      </c>
      <c r="O22" s="4"/>
      <c r="Q22" s="30" t="s">
        <v>69</v>
      </c>
      <c r="R22" s="31">
        <f t="shared" si="1"/>
        <v>25123.314804087608</v>
      </c>
      <c r="S22" s="31">
        <f t="shared" si="2"/>
        <v>109629.01005420048</v>
      </c>
      <c r="T22" s="38">
        <f t="shared" si="3"/>
        <v>4.3636363636363642</v>
      </c>
      <c r="U22" s="44">
        <v>0.64346806172022719</v>
      </c>
      <c r="V22" s="45">
        <f t="shared" si="15"/>
        <v>0.35653193827977281</v>
      </c>
      <c r="W22" s="31">
        <f t="shared" si="11"/>
        <v>70542.766607883677</v>
      </c>
      <c r="X22" s="31">
        <f>W22</f>
        <v>70542.766607883677</v>
      </c>
      <c r="Y22" s="38">
        <f t="shared" si="12"/>
        <v>2.8078606329609914</v>
      </c>
      <c r="Z22" s="37">
        <f t="shared" si="13"/>
        <v>1.5557757306753728</v>
      </c>
    </row>
    <row r="23" spans="1:26" s="2" customFormat="1" ht="13.2" x14ac:dyDescent="0.25">
      <c r="B23" s="2" t="s">
        <v>70</v>
      </c>
      <c r="D23" s="25">
        <f>SUM(D4:D22)</f>
        <v>29690</v>
      </c>
      <c r="E23" s="25">
        <f>SUM(E4:E22)</f>
        <v>222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9" t="s">
        <v>88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8" t="s">
        <v>14</v>
      </c>
      <c r="S27" s="78"/>
      <c r="T27" s="78"/>
      <c r="U27" s="75" t="s">
        <v>15</v>
      </c>
      <c r="V27" s="79" t="s">
        <v>16</v>
      </c>
      <c r="W27" s="80" t="s">
        <v>17</v>
      </c>
      <c r="X27" s="80" t="s">
        <v>18</v>
      </c>
      <c r="Y27" s="81" t="s">
        <v>19</v>
      </c>
      <c r="Z27" s="81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5"/>
      <c r="V28" s="79"/>
      <c r="W28" s="80"/>
      <c r="X28" s="80"/>
      <c r="Y28" s="81"/>
      <c r="Z28" s="81"/>
    </row>
    <row r="29" spans="1:26" s="2" customFormat="1" x14ac:dyDescent="0.25">
      <c r="A29" s="2">
        <v>1</v>
      </c>
      <c r="B29" s="1">
        <v>0</v>
      </c>
      <c r="C29" s="1">
        <v>1</v>
      </c>
      <c r="D29">
        <v>335</v>
      </c>
      <c r="E29" s="51">
        <v>2</v>
      </c>
      <c r="F29" s="3">
        <f>E29/D29</f>
        <v>5.9701492537313433E-3</v>
      </c>
      <c r="G29" s="2">
        <v>0.3</v>
      </c>
      <c r="H29" s="18">
        <f>C29*F29/(1+(1-G29)*C29*F29)</f>
        <v>5.9453032104637331E-3</v>
      </c>
      <c r="I29" s="18">
        <f>1-H29</f>
        <v>0.99405469678953629</v>
      </c>
      <c r="J29" s="19">
        <v>100000</v>
      </c>
      <c r="K29" s="20">
        <f>J29*H29</f>
        <v>594.53032104637327</v>
      </c>
      <c r="L29" s="20">
        <f>C29*(J30+G29*K29)</f>
        <v>99583.828775267539</v>
      </c>
      <c r="M29" s="5">
        <f t="shared" ref="M29:M45" si="16">L29+M30</f>
        <v>7804463.8688159334</v>
      </c>
      <c r="N29" s="32">
        <f>M29/J29</f>
        <v>78.044638688159338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99583.828775267539</v>
      </c>
      <c r="T29" s="35">
        <f t="shared" ref="T29:T47" si="19">N29</f>
        <v>78.044638688159338</v>
      </c>
      <c r="U29" s="42">
        <v>0.95864674002964168</v>
      </c>
      <c r="V29" s="43">
        <f>1-U29</f>
        <v>4.1353259970358325E-2</v>
      </c>
      <c r="W29" s="29">
        <f>S29*U29</f>
        <v>95465.712815080245</v>
      </c>
      <c r="X29" s="29">
        <f t="shared" ref="X29:X45" si="20">X30+W29</f>
        <v>6925302.2511602649</v>
      </c>
      <c r="Y29" s="40">
        <f>X29/R29</f>
        <v>69.253022511602651</v>
      </c>
      <c r="Z29" s="36">
        <f>T29-Y29</f>
        <v>8.7916161765566869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1532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99405.469678953625</v>
      </c>
      <c r="K30" s="5">
        <f t="shared" ref="K30:K47" si="24">J30*H30</f>
        <v>0</v>
      </c>
      <c r="L30" s="5">
        <f t="shared" ref="L30:L46" si="25">C30*(J31+G30*K30)</f>
        <v>397621.8787158145</v>
      </c>
      <c r="M30" s="5">
        <f t="shared" si="16"/>
        <v>7704880.0400406662</v>
      </c>
      <c r="N30" s="33">
        <f t="shared" ref="N30:N47" si="26">M30/J30</f>
        <v>77.509618584619616</v>
      </c>
      <c r="O30" s="4"/>
      <c r="Q30" s="27" t="s">
        <v>36</v>
      </c>
      <c r="R30" s="29">
        <f t="shared" si="17"/>
        <v>99405.469678953625</v>
      </c>
      <c r="S30" s="29">
        <f t="shared" si="18"/>
        <v>397621.8787158145</v>
      </c>
      <c r="T30" s="35">
        <f t="shared" si="19"/>
        <v>77.509618584619616</v>
      </c>
      <c r="U30" s="42">
        <v>0.95864674002964168</v>
      </c>
      <c r="V30" s="43">
        <f>1-U30</f>
        <v>4.1353259970358325E-2</v>
      </c>
      <c r="W30" s="29">
        <f t="shared" ref="W30:W47" si="27">S30*U30</f>
        <v>381178.91779537714</v>
      </c>
      <c r="X30" s="29">
        <f t="shared" si="20"/>
        <v>6829836.5383451851</v>
      </c>
      <c r="Y30" s="35">
        <f t="shared" ref="Y30:Y47" si="28">X30/R30</f>
        <v>68.706848430003603</v>
      </c>
      <c r="Z30" s="36">
        <f t="shared" ref="Z30:Z47" si="29">T30-Y30</f>
        <v>8.8027701546160131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1919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99405.469678953625</v>
      </c>
      <c r="K31" s="5">
        <f t="shared" si="24"/>
        <v>0</v>
      </c>
      <c r="L31" s="5">
        <f t="shared" si="25"/>
        <v>497027.34839476814</v>
      </c>
      <c r="M31" s="5">
        <f t="shared" si="16"/>
        <v>7307258.1613248521</v>
      </c>
      <c r="N31" s="33">
        <f t="shared" si="26"/>
        <v>73.509618584619631</v>
      </c>
      <c r="O31" s="4"/>
      <c r="Q31" s="27" t="s">
        <v>38</v>
      </c>
      <c r="R31" s="29">
        <f t="shared" si="17"/>
        <v>99405.469678953625</v>
      </c>
      <c r="S31" s="29">
        <f t="shared" si="18"/>
        <v>497027.34839476814</v>
      </c>
      <c r="T31" s="35">
        <f t="shared" si="19"/>
        <v>73.509618584619631</v>
      </c>
      <c r="U31" s="42">
        <v>0.95864674002964168</v>
      </c>
      <c r="V31" s="43">
        <f>1-U31</f>
        <v>4.1353259970358325E-2</v>
      </c>
      <c r="W31" s="29">
        <f t="shared" si="27"/>
        <v>476473.64724422141</v>
      </c>
      <c r="X31" s="29">
        <f t="shared" si="20"/>
        <v>6448657.6205498083</v>
      </c>
      <c r="Y31" s="35">
        <f t="shared" si="28"/>
        <v>64.872261469885032</v>
      </c>
      <c r="Z31" s="36">
        <f t="shared" si="29"/>
        <v>8.6373571147345984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1905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99405.469678953625</v>
      </c>
      <c r="K32" s="5">
        <f t="shared" si="24"/>
        <v>0</v>
      </c>
      <c r="L32" s="5">
        <f t="shared" si="25"/>
        <v>497027.34839476814</v>
      </c>
      <c r="M32" s="5">
        <f t="shared" si="16"/>
        <v>6810230.8129300838</v>
      </c>
      <c r="N32" s="33">
        <f t="shared" si="26"/>
        <v>68.509618584619631</v>
      </c>
      <c r="O32" s="4"/>
      <c r="Q32" s="27" t="s">
        <v>40</v>
      </c>
      <c r="R32" s="29">
        <f t="shared" si="17"/>
        <v>99405.469678953625</v>
      </c>
      <c r="S32" s="29">
        <f t="shared" si="18"/>
        <v>497027.34839476814</v>
      </c>
      <c r="T32" s="35">
        <f t="shared" si="19"/>
        <v>68.509618584619631</v>
      </c>
      <c r="U32" s="42">
        <v>0.95864674002964168</v>
      </c>
      <c r="V32" s="43">
        <f>1-U32</f>
        <v>4.1353259970358325E-2</v>
      </c>
      <c r="W32" s="29">
        <f t="shared" si="27"/>
        <v>476473.64724422141</v>
      </c>
      <c r="X32" s="29">
        <f t="shared" si="20"/>
        <v>5972183.9733055867</v>
      </c>
      <c r="Y32" s="35">
        <f t="shared" si="28"/>
        <v>60.079027769736825</v>
      </c>
      <c r="Z32" s="36">
        <f t="shared" si="29"/>
        <v>8.4305908148828053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2174</v>
      </c>
      <c r="E33" s="51">
        <v>1</v>
      </c>
      <c r="F33" s="3">
        <f t="shared" si="21"/>
        <v>4.5998160073597056E-4</v>
      </c>
      <c r="G33" s="2">
        <v>0.5</v>
      </c>
      <c r="H33" s="3">
        <f t="shared" si="22"/>
        <v>2.2972662531587406E-3</v>
      </c>
      <c r="I33" s="3">
        <f t="shared" si="23"/>
        <v>0.99770273374684126</v>
      </c>
      <c r="J33" s="5">
        <f t="shared" si="30"/>
        <v>99405.469678953625</v>
      </c>
      <c r="K33" s="5">
        <f t="shared" si="24"/>
        <v>228.36083087285459</v>
      </c>
      <c r="L33" s="5">
        <f t="shared" si="25"/>
        <v>496456.44631758594</v>
      </c>
      <c r="M33" s="5">
        <f t="shared" si="16"/>
        <v>6313203.4645353155</v>
      </c>
      <c r="N33" s="33">
        <f t="shared" si="26"/>
        <v>63.509618584619624</v>
      </c>
      <c r="O33" s="4"/>
      <c r="Q33" s="27" t="s">
        <v>42</v>
      </c>
      <c r="R33" s="29">
        <f t="shared" si="17"/>
        <v>99405.469678953625</v>
      </c>
      <c r="S33" s="29">
        <f t="shared" si="18"/>
        <v>496456.44631758594</v>
      </c>
      <c r="T33" s="35">
        <f t="shared" si="19"/>
        <v>63.509618584619624</v>
      </c>
      <c r="U33" s="42">
        <v>0.95864674002964168</v>
      </c>
      <c r="V33" s="43">
        <f>1-U33</f>
        <v>4.1353259970358325E-2</v>
      </c>
      <c r="W33" s="29">
        <f t="shared" si="27"/>
        <v>475926.35382905457</v>
      </c>
      <c r="X33" s="29">
        <f t="shared" si="20"/>
        <v>5495710.3260613652</v>
      </c>
      <c r="Y33" s="35">
        <f t="shared" si="28"/>
        <v>55.285794069588619</v>
      </c>
      <c r="Z33" s="36">
        <f t="shared" si="29"/>
        <v>8.223824515031005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2386</v>
      </c>
      <c r="E34" s="51">
        <v>1</v>
      </c>
      <c r="F34" s="3">
        <f t="shared" si="21"/>
        <v>4.1911148365465214E-4</v>
      </c>
      <c r="G34" s="2">
        <v>0.5</v>
      </c>
      <c r="H34" s="3">
        <f t="shared" si="22"/>
        <v>2.0933640360058618E-3</v>
      </c>
      <c r="I34" s="3">
        <f t="shared" si="23"/>
        <v>0.99790663596399409</v>
      </c>
      <c r="J34" s="5">
        <f t="shared" si="30"/>
        <v>99177.108848080767</v>
      </c>
      <c r="K34" s="5">
        <f t="shared" si="24"/>
        <v>207.61379285761103</v>
      </c>
      <c r="L34" s="5">
        <f t="shared" si="25"/>
        <v>495366.50975825975</v>
      </c>
      <c r="M34" s="5">
        <f t="shared" si="16"/>
        <v>5816747.0182177294</v>
      </c>
      <c r="N34" s="33">
        <f t="shared" si="26"/>
        <v>58.650096638003504</v>
      </c>
      <c r="O34" s="4"/>
      <c r="Q34" s="27" t="s">
        <v>44</v>
      </c>
      <c r="R34" s="29">
        <f t="shared" si="17"/>
        <v>99177.108848080767</v>
      </c>
      <c r="S34" s="29">
        <f t="shared" si="18"/>
        <v>495366.50975825975</v>
      </c>
      <c r="T34" s="35">
        <f t="shared" si="19"/>
        <v>58.650096638003504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480099.42155279295</v>
      </c>
      <c r="X34" s="29">
        <f t="shared" si="20"/>
        <v>5019783.972232311</v>
      </c>
      <c r="Y34" s="35">
        <f t="shared" si="28"/>
        <v>50.614340653160227</v>
      </c>
      <c r="Z34" s="36">
        <f t="shared" si="29"/>
        <v>8.0357559848432771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2305</v>
      </c>
      <c r="E35" s="51">
        <v>2</v>
      </c>
      <c r="F35" s="3">
        <f t="shared" si="21"/>
        <v>8.6767895878524942E-4</v>
      </c>
      <c r="G35" s="2">
        <v>0.5</v>
      </c>
      <c r="H35" s="3">
        <f t="shared" si="22"/>
        <v>4.329004329004329E-3</v>
      </c>
      <c r="I35" s="3">
        <f t="shared" si="23"/>
        <v>0.99567099567099571</v>
      </c>
      <c r="J35" s="5">
        <f t="shared" si="30"/>
        <v>98969.495055223146</v>
      </c>
      <c r="K35" s="5">
        <f t="shared" si="24"/>
        <v>428.43937253343353</v>
      </c>
      <c r="L35" s="5">
        <f t="shared" si="25"/>
        <v>493776.37684478221</v>
      </c>
      <c r="M35" s="5">
        <f t="shared" si="16"/>
        <v>5321380.5084594693</v>
      </c>
      <c r="N35" s="33">
        <f t="shared" si="26"/>
        <v>53.767885806532988</v>
      </c>
      <c r="O35" s="4"/>
      <c r="Q35" s="27" t="s">
        <v>46</v>
      </c>
      <c r="R35" s="29">
        <f t="shared" si="17"/>
        <v>98969.495055223146</v>
      </c>
      <c r="S35" s="29">
        <f t="shared" si="18"/>
        <v>493776.37684478221</v>
      </c>
      <c r="T35" s="35">
        <f t="shared" si="19"/>
        <v>53.767885806532988</v>
      </c>
      <c r="U35" s="42">
        <v>0.96192878092594225</v>
      </c>
      <c r="V35" s="43">
        <f t="shared" si="31"/>
        <v>3.8071219074057749E-2</v>
      </c>
      <c r="W35" s="29">
        <f t="shared" si="27"/>
        <v>474977.70822833001</v>
      </c>
      <c r="X35" s="29">
        <f t="shared" si="20"/>
        <v>4539684.5506795179</v>
      </c>
      <c r="Y35" s="35">
        <f t="shared" si="28"/>
        <v>45.869533315760151</v>
      </c>
      <c r="Z35" s="36">
        <f t="shared" si="29"/>
        <v>7.8983524907728366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2392</v>
      </c>
      <c r="E36" s="51">
        <v>2</v>
      </c>
      <c r="F36" s="3">
        <f t="shared" si="21"/>
        <v>8.3612040133779263E-4</v>
      </c>
      <c r="G36" s="2">
        <v>0.5</v>
      </c>
      <c r="H36" s="3">
        <f t="shared" si="22"/>
        <v>4.171881518564873E-3</v>
      </c>
      <c r="I36" s="3">
        <f t="shared" si="23"/>
        <v>0.99582811848143515</v>
      </c>
      <c r="J36" s="5">
        <f t="shared" si="30"/>
        <v>98541.055682689723</v>
      </c>
      <c r="K36" s="5">
        <f t="shared" si="24"/>
        <v>411.10160902248532</v>
      </c>
      <c r="L36" s="5">
        <f t="shared" si="25"/>
        <v>491677.52439089236</v>
      </c>
      <c r="M36" s="5">
        <f t="shared" si="16"/>
        <v>4827604.1316146869</v>
      </c>
      <c r="N36" s="33">
        <f t="shared" si="26"/>
        <v>48.990789657865733</v>
      </c>
      <c r="O36" s="4"/>
      <c r="Q36" s="27" t="s">
        <v>48</v>
      </c>
      <c r="R36" s="29">
        <f t="shared" si="17"/>
        <v>98541.055682689723</v>
      </c>
      <c r="S36" s="29">
        <f t="shared" si="18"/>
        <v>491677.52439089236</v>
      </c>
      <c r="T36" s="35">
        <f t="shared" si="19"/>
        <v>48.990789657865733</v>
      </c>
      <c r="U36" s="42">
        <v>0.95558309086652893</v>
      </c>
      <c r="V36" s="43">
        <f t="shared" si="31"/>
        <v>4.4416909133471072E-2</v>
      </c>
      <c r="W36" s="29">
        <f t="shared" si="27"/>
        <v>469838.7284670521</v>
      </c>
      <c r="X36" s="29">
        <f t="shared" si="20"/>
        <v>4064706.8424511878</v>
      </c>
      <c r="Y36" s="35">
        <f t="shared" si="28"/>
        <v>41.248866417058458</v>
      </c>
      <c r="Z36" s="36">
        <f t="shared" si="29"/>
        <v>7.7419232408072745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2445</v>
      </c>
      <c r="E37" s="51">
        <v>5</v>
      </c>
      <c r="F37" s="3">
        <f t="shared" si="21"/>
        <v>2.0449897750511249E-3</v>
      </c>
      <c r="G37" s="2">
        <v>0.5</v>
      </c>
      <c r="H37" s="3">
        <f t="shared" si="22"/>
        <v>1.0172939979654121E-2</v>
      </c>
      <c r="I37" s="3">
        <f t="shared" si="23"/>
        <v>0.98982706002034593</v>
      </c>
      <c r="J37" s="5">
        <f t="shared" si="30"/>
        <v>98129.954073667235</v>
      </c>
      <c r="K37" s="5">
        <f t="shared" si="24"/>
        <v>998.27013299763212</v>
      </c>
      <c r="L37" s="5">
        <f t="shared" si="25"/>
        <v>488154.0950358421</v>
      </c>
      <c r="M37" s="5">
        <f t="shared" si="16"/>
        <v>4335926.6072237948</v>
      </c>
      <c r="N37" s="33">
        <f t="shared" si="26"/>
        <v>44.185556267240962</v>
      </c>
      <c r="O37" s="4"/>
      <c r="Q37" s="27" t="s">
        <v>50</v>
      </c>
      <c r="R37" s="29">
        <f t="shared" si="17"/>
        <v>98129.954073667235</v>
      </c>
      <c r="S37" s="29">
        <f t="shared" si="18"/>
        <v>488154.0950358421</v>
      </c>
      <c r="T37" s="35">
        <f t="shared" si="19"/>
        <v>44.185556267240962</v>
      </c>
      <c r="U37" s="42">
        <v>0.95343645724036619</v>
      </c>
      <c r="V37" s="43">
        <f t="shared" si="31"/>
        <v>4.6563542759633814E-2</v>
      </c>
      <c r="W37" s="29">
        <f t="shared" si="27"/>
        <v>465423.91095835029</v>
      </c>
      <c r="X37" s="29">
        <f t="shared" si="20"/>
        <v>3594868.1139841354</v>
      </c>
      <c r="Y37" s="35">
        <f t="shared" si="28"/>
        <v>36.633749072025736</v>
      </c>
      <c r="Z37" s="36">
        <f t="shared" si="29"/>
        <v>7.5518071952152255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2627</v>
      </c>
      <c r="E38" s="51">
        <v>6</v>
      </c>
      <c r="F38" s="3">
        <f t="shared" si="21"/>
        <v>2.2839741149600305E-3</v>
      </c>
      <c r="G38" s="2">
        <v>0.5</v>
      </c>
      <c r="H38" s="3">
        <f t="shared" si="22"/>
        <v>1.1355034065102194E-2</v>
      </c>
      <c r="I38" s="3">
        <f t="shared" si="23"/>
        <v>0.98864496593489781</v>
      </c>
      <c r="J38" s="5">
        <f t="shared" si="30"/>
        <v>97131.683940669609</v>
      </c>
      <c r="K38" s="5">
        <f t="shared" si="24"/>
        <v>1102.9335799470432</v>
      </c>
      <c r="L38" s="5">
        <f t="shared" si="25"/>
        <v>482901.08575348044</v>
      </c>
      <c r="M38" s="5">
        <f t="shared" si="16"/>
        <v>3847772.5121879526</v>
      </c>
      <c r="N38" s="33">
        <f t="shared" si="26"/>
        <v>39.613979250460289</v>
      </c>
      <c r="O38" s="4"/>
      <c r="Q38" s="27" t="s">
        <v>52</v>
      </c>
      <c r="R38" s="29">
        <f t="shared" si="17"/>
        <v>97131.683940669609</v>
      </c>
      <c r="S38" s="29">
        <f t="shared" si="18"/>
        <v>482901.08575348044</v>
      </c>
      <c r="T38" s="35">
        <f t="shared" si="19"/>
        <v>39.613979250460289</v>
      </c>
      <c r="U38" s="42">
        <v>0.93748024841036759</v>
      </c>
      <c r="V38" s="43">
        <f t="shared" si="31"/>
        <v>6.2519751589632411E-2</v>
      </c>
      <c r="W38" s="29">
        <f t="shared" si="27"/>
        <v>452710.22982980905</v>
      </c>
      <c r="X38" s="29">
        <f t="shared" si="20"/>
        <v>3129444.2030257853</v>
      </c>
      <c r="Y38" s="35">
        <f t="shared" si="28"/>
        <v>32.218572519934135</v>
      </c>
      <c r="Z38" s="36">
        <f t="shared" si="29"/>
        <v>7.3954067305261546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2484</v>
      </c>
      <c r="E39" s="51">
        <v>8</v>
      </c>
      <c r="F39" s="3">
        <f t="shared" si="21"/>
        <v>3.2206119162640902E-3</v>
      </c>
      <c r="G39" s="2">
        <v>0.5</v>
      </c>
      <c r="H39" s="3">
        <f t="shared" si="22"/>
        <v>1.5974440894568689E-2</v>
      </c>
      <c r="I39" s="3">
        <f t="shared" si="23"/>
        <v>0.98402555910543132</v>
      </c>
      <c r="J39" s="5">
        <f t="shared" si="30"/>
        <v>96028.750360722566</v>
      </c>
      <c r="K39" s="5">
        <f t="shared" si="24"/>
        <v>1534.0055968166544</v>
      </c>
      <c r="L39" s="5">
        <f t="shared" si="25"/>
        <v>476308.73781157122</v>
      </c>
      <c r="M39" s="5">
        <f t="shared" si="16"/>
        <v>3364871.4264344722</v>
      </c>
      <c r="N39" s="33">
        <f t="shared" si="26"/>
        <v>35.040250068804013</v>
      </c>
      <c r="O39" s="4"/>
      <c r="Q39" s="27" t="s">
        <v>54</v>
      </c>
      <c r="R39" s="29">
        <f t="shared" si="17"/>
        <v>96028.750360722566</v>
      </c>
      <c r="S39" s="29">
        <f t="shared" si="18"/>
        <v>476308.73781157122</v>
      </c>
      <c r="T39" s="35">
        <f t="shared" si="19"/>
        <v>35.040250068804013</v>
      </c>
      <c r="U39" s="42">
        <v>0.91788799906018037</v>
      </c>
      <c r="V39" s="43">
        <f t="shared" si="31"/>
        <v>8.2112000939819629E-2</v>
      </c>
      <c r="W39" s="29">
        <f t="shared" si="27"/>
        <v>437198.07428474317</v>
      </c>
      <c r="X39" s="29">
        <f t="shared" si="20"/>
        <v>2676733.9731959761</v>
      </c>
      <c r="Y39" s="35">
        <f t="shared" si="28"/>
        <v>27.874297677946323</v>
      </c>
      <c r="Z39" s="36">
        <f t="shared" si="29"/>
        <v>7.1659523908576901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1792</v>
      </c>
      <c r="E40" s="51">
        <v>6</v>
      </c>
      <c r="F40" s="3">
        <f t="shared" si="21"/>
        <v>3.3482142857142855E-3</v>
      </c>
      <c r="G40" s="2">
        <v>0.5</v>
      </c>
      <c r="H40" s="3">
        <f t="shared" si="22"/>
        <v>1.6602102933038182E-2</v>
      </c>
      <c r="I40" s="3">
        <f t="shared" si="23"/>
        <v>0.98339789706696179</v>
      </c>
      <c r="J40" s="5">
        <f t="shared" si="30"/>
        <v>94494.74476390591</v>
      </c>
      <c r="K40" s="5">
        <f t="shared" si="24"/>
        <v>1568.8114792015367</v>
      </c>
      <c r="L40" s="5">
        <f t="shared" si="25"/>
        <v>468551.69512152567</v>
      </c>
      <c r="M40" s="5">
        <f t="shared" si="16"/>
        <v>2888562.6886229008</v>
      </c>
      <c r="N40" s="33">
        <f t="shared" si="26"/>
        <v>30.568500881609271</v>
      </c>
      <c r="O40" s="4"/>
      <c r="Q40" s="27" t="s">
        <v>56</v>
      </c>
      <c r="R40" s="29">
        <f t="shared" si="17"/>
        <v>94494.74476390591</v>
      </c>
      <c r="S40" s="29">
        <f t="shared" si="18"/>
        <v>468551.69512152567</v>
      </c>
      <c r="T40" s="35">
        <f t="shared" si="19"/>
        <v>30.568500881609271</v>
      </c>
      <c r="U40" s="42">
        <v>0.89571782863194893</v>
      </c>
      <c r="V40" s="43">
        <f t="shared" si="31"/>
        <v>0.10428217136805107</v>
      </c>
      <c r="W40" s="29">
        <f t="shared" si="27"/>
        <v>419690.10695607192</v>
      </c>
      <c r="X40" s="29">
        <f t="shared" si="20"/>
        <v>2239535.8989112331</v>
      </c>
      <c r="Y40" s="35">
        <f t="shared" si="28"/>
        <v>23.70011056706581</v>
      </c>
      <c r="Z40" s="36">
        <f t="shared" si="29"/>
        <v>6.8683903145434613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1371</v>
      </c>
      <c r="E41" s="51">
        <v>13</v>
      </c>
      <c r="F41" s="3">
        <f t="shared" si="21"/>
        <v>9.4821298322392417E-3</v>
      </c>
      <c r="G41" s="2">
        <v>0.5</v>
      </c>
      <c r="H41" s="3">
        <f t="shared" si="22"/>
        <v>4.6312789454934097E-2</v>
      </c>
      <c r="I41" s="3">
        <f t="shared" si="23"/>
        <v>0.95368721054506589</v>
      </c>
      <c r="J41" s="5">
        <f t="shared" si="30"/>
        <v>92925.93328470437</v>
      </c>
      <c r="K41" s="5">
        <f t="shared" si="24"/>
        <v>4303.6591831177657</v>
      </c>
      <c r="L41" s="5">
        <f t="shared" si="25"/>
        <v>453870.51846572745</v>
      </c>
      <c r="M41" s="5">
        <f t="shared" si="16"/>
        <v>2420010.993501375</v>
      </c>
      <c r="N41" s="33">
        <f t="shared" si="26"/>
        <v>26.042364149165984</v>
      </c>
      <c r="O41" s="4"/>
      <c r="Q41" s="27" t="s">
        <v>58</v>
      </c>
      <c r="R41" s="29">
        <f t="shared" si="17"/>
        <v>92925.93328470437</v>
      </c>
      <c r="S41" s="29">
        <f t="shared" si="18"/>
        <v>453870.51846572745</v>
      </c>
      <c r="T41" s="35">
        <f t="shared" si="19"/>
        <v>26.042364149165984</v>
      </c>
      <c r="U41" s="42">
        <v>0.86473435856680392</v>
      </c>
      <c r="V41" s="43">
        <f t="shared" si="31"/>
        <v>0.13526564143319608</v>
      </c>
      <c r="W41" s="29">
        <f t="shared" si="27"/>
        <v>392477.43165784358</v>
      </c>
      <c r="X41" s="29">
        <f t="shared" si="20"/>
        <v>1819845.7919551611</v>
      </c>
      <c r="Y41" s="35">
        <f t="shared" si="28"/>
        <v>19.583831204358841</v>
      </c>
      <c r="Z41" s="36">
        <f t="shared" si="29"/>
        <v>6.4585329448071427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1103</v>
      </c>
      <c r="E42" s="51">
        <v>12</v>
      </c>
      <c r="F42" s="3">
        <f t="shared" si="21"/>
        <v>1.0879419764279238E-2</v>
      </c>
      <c r="G42" s="2">
        <v>0.5</v>
      </c>
      <c r="H42" s="3">
        <f t="shared" si="22"/>
        <v>5.2956751985878202E-2</v>
      </c>
      <c r="I42" s="3">
        <f t="shared" si="23"/>
        <v>0.94704324801412176</v>
      </c>
      <c r="J42" s="5">
        <f t="shared" si="30"/>
        <v>88622.274101586605</v>
      </c>
      <c r="K42" s="5">
        <f t="shared" si="24"/>
        <v>4693.147790022239</v>
      </c>
      <c r="L42" s="5">
        <f t="shared" si="25"/>
        <v>431378.50103287748</v>
      </c>
      <c r="M42" s="5">
        <f t="shared" si="16"/>
        <v>1966140.4750356476</v>
      </c>
      <c r="N42" s="33">
        <f t="shared" si="26"/>
        <v>22.1856242684755</v>
      </c>
      <c r="O42" s="4"/>
      <c r="Q42" s="27" t="s">
        <v>60</v>
      </c>
      <c r="R42" s="29">
        <f t="shared" si="17"/>
        <v>88622.274101586605</v>
      </c>
      <c r="S42" s="29">
        <f t="shared" si="18"/>
        <v>431378.50103287748</v>
      </c>
      <c r="T42" s="35">
        <f t="shared" si="19"/>
        <v>22.1856242684755</v>
      </c>
      <c r="U42" s="42">
        <v>0.81758889711164551</v>
      </c>
      <c r="V42" s="43">
        <f t="shared" si="31"/>
        <v>0.18241110288835449</v>
      </c>
      <c r="W42" s="29">
        <f t="shared" si="27"/>
        <v>352690.27289714513</v>
      </c>
      <c r="X42" s="29">
        <f t="shared" si="20"/>
        <v>1427368.3602973176</v>
      </c>
      <c r="Y42" s="35">
        <f t="shared" si="28"/>
        <v>16.106203262863048</v>
      </c>
      <c r="Z42" s="36">
        <f t="shared" si="29"/>
        <v>6.0794210056124527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867</v>
      </c>
      <c r="E43" s="51">
        <v>15</v>
      </c>
      <c r="F43" s="3">
        <f t="shared" si="21"/>
        <v>1.7301038062283738E-2</v>
      </c>
      <c r="G43" s="2">
        <v>0.5</v>
      </c>
      <c r="H43" s="3">
        <f t="shared" si="22"/>
        <v>8.2918739635157543E-2</v>
      </c>
      <c r="I43" s="3">
        <f t="shared" si="23"/>
        <v>0.9170812603648425</v>
      </c>
      <c r="J43" s="5">
        <f t="shared" si="30"/>
        <v>83929.126311564367</v>
      </c>
      <c r="K43" s="5">
        <f t="shared" si="24"/>
        <v>6959.2973724348558</v>
      </c>
      <c r="L43" s="5">
        <f t="shared" si="25"/>
        <v>402247.38812673476</v>
      </c>
      <c r="M43" s="5">
        <f t="shared" si="16"/>
        <v>1534761.9740027701</v>
      </c>
      <c r="N43" s="33">
        <f t="shared" si="26"/>
        <v>18.286404749471334</v>
      </c>
      <c r="O43" s="4"/>
      <c r="Q43" s="27" t="s">
        <v>62</v>
      </c>
      <c r="R43" s="29">
        <f t="shared" si="17"/>
        <v>83929.126311564367</v>
      </c>
      <c r="S43" s="29">
        <f t="shared" si="18"/>
        <v>402247.38812673476</v>
      </c>
      <c r="T43" s="35">
        <f t="shared" si="19"/>
        <v>18.286404749471334</v>
      </c>
      <c r="U43" s="42">
        <v>0.77888026534586052</v>
      </c>
      <c r="V43" s="43">
        <f t="shared" si="31"/>
        <v>0.22111973465413948</v>
      </c>
      <c r="W43" s="29">
        <f t="shared" si="27"/>
        <v>313302.55239883054</v>
      </c>
      <c r="X43" s="29">
        <f t="shared" si="20"/>
        <v>1074678.0874001724</v>
      </c>
      <c r="Y43" s="35">
        <f t="shared" si="28"/>
        <v>12.804590428008487</v>
      </c>
      <c r="Z43" s="36">
        <f t="shared" si="29"/>
        <v>5.4818143214628474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555</v>
      </c>
      <c r="E44" s="51">
        <v>19</v>
      </c>
      <c r="F44" s="3">
        <f t="shared" si="21"/>
        <v>3.4234234234234232E-2</v>
      </c>
      <c r="G44" s="2">
        <v>0.5</v>
      </c>
      <c r="H44" s="3">
        <f t="shared" si="22"/>
        <v>0.15767634854771781</v>
      </c>
      <c r="I44" s="3">
        <f t="shared" si="23"/>
        <v>0.84232365145228216</v>
      </c>
      <c r="J44" s="5">
        <f t="shared" si="30"/>
        <v>76969.828939129511</v>
      </c>
      <c r="K44" s="5">
        <f t="shared" si="24"/>
        <v>12136.321575464402</v>
      </c>
      <c r="L44" s="5">
        <f t="shared" si="25"/>
        <v>354508.34075698652</v>
      </c>
      <c r="M44" s="5">
        <f t="shared" si="16"/>
        <v>1132514.5858760355</v>
      </c>
      <c r="N44" s="33">
        <f t="shared" si="26"/>
        <v>14.713746951051021</v>
      </c>
      <c r="O44" s="4"/>
      <c r="Q44" s="27" t="s">
        <v>64</v>
      </c>
      <c r="R44" s="29">
        <f t="shared" si="17"/>
        <v>76969.828939129511</v>
      </c>
      <c r="S44" s="29">
        <f t="shared" si="18"/>
        <v>354508.34075698652</v>
      </c>
      <c r="T44" s="35">
        <f t="shared" si="19"/>
        <v>14.713746951051021</v>
      </c>
      <c r="U44" s="42">
        <v>0.71980976748499381</v>
      </c>
      <c r="V44" s="43">
        <f t="shared" si="31"/>
        <v>0.28019023251500619</v>
      </c>
      <c r="W44" s="29">
        <f t="shared" si="27"/>
        <v>255178.56633177743</v>
      </c>
      <c r="X44" s="29">
        <f t="shared" si="20"/>
        <v>761375.53500134195</v>
      </c>
      <c r="Y44" s="35">
        <f t="shared" si="28"/>
        <v>9.8918699118256441</v>
      </c>
      <c r="Z44" s="36">
        <f t="shared" si="29"/>
        <v>4.8218770392253774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398</v>
      </c>
      <c r="E45" s="51">
        <v>18</v>
      </c>
      <c r="F45" s="3">
        <f t="shared" si="21"/>
        <v>4.5226130653266333E-2</v>
      </c>
      <c r="G45" s="2">
        <v>0.5</v>
      </c>
      <c r="H45" s="3">
        <f t="shared" si="22"/>
        <v>0.20316027088036118</v>
      </c>
      <c r="I45" s="3">
        <f t="shared" si="23"/>
        <v>0.79683972911963885</v>
      </c>
      <c r="J45" s="5">
        <f t="shared" si="30"/>
        <v>64833.507363665107</v>
      </c>
      <c r="K45" s="5">
        <f t="shared" si="24"/>
        <v>13171.592918126094</v>
      </c>
      <c r="L45" s="5">
        <f t="shared" si="25"/>
        <v>291238.55452301033</v>
      </c>
      <c r="M45" s="5">
        <f t="shared" si="16"/>
        <v>778006.24511904898</v>
      </c>
      <c r="N45" s="33">
        <f t="shared" si="26"/>
        <v>12.000064114301951</v>
      </c>
      <c r="O45" s="4"/>
      <c r="Q45" s="27" t="s">
        <v>66</v>
      </c>
      <c r="R45" s="29">
        <f t="shared" si="17"/>
        <v>64833.507363665107</v>
      </c>
      <c r="S45" s="29">
        <f t="shared" si="18"/>
        <v>291238.55452301033</v>
      </c>
      <c r="T45" s="35">
        <f t="shared" si="19"/>
        <v>12.000064114301951</v>
      </c>
      <c r="U45" s="42">
        <v>0.68480776711742686</v>
      </c>
      <c r="V45" s="43">
        <f t="shared" si="31"/>
        <v>0.31519223288257314</v>
      </c>
      <c r="W45" s="29">
        <f t="shared" si="27"/>
        <v>199442.42422140969</v>
      </c>
      <c r="X45" s="29">
        <f t="shared" si="20"/>
        <v>506196.96866956458</v>
      </c>
      <c r="Y45" s="35">
        <f t="shared" si="28"/>
        <v>7.8076443686780168</v>
      </c>
      <c r="Z45" s="36">
        <f t="shared" si="29"/>
        <v>4.1924197456239343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202</v>
      </c>
      <c r="E46" s="51">
        <v>17</v>
      </c>
      <c r="F46" s="3">
        <f t="shared" si="21"/>
        <v>8.4158415841584164E-2</v>
      </c>
      <c r="G46" s="2">
        <v>0.5</v>
      </c>
      <c r="H46" s="3">
        <f t="shared" si="22"/>
        <v>0.34764826175869123</v>
      </c>
      <c r="I46" s="3">
        <f t="shared" si="23"/>
        <v>0.65235173824130877</v>
      </c>
      <c r="J46" s="5">
        <f t="shared" si="30"/>
        <v>51661.914445539012</v>
      </c>
      <c r="K46" s="5">
        <f t="shared" si="24"/>
        <v>17960.17475611786</v>
      </c>
      <c r="L46" s="5">
        <f t="shared" si="25"/>
        <v>213409.13533740042</v>
      </c>
      <c r="M46" s="5">
        <f>L46+M47</f>
        <v>486767.69059603871</v>
      </c>
      <c r="N46" s="33">
        <f t="shared" si="26"/>
        <v>9.4221767780049994</v>
      </c>
      <c r="O46" s="4"/>
      <c r="Q46" s="27" t="s">
        <v>68</v>
      </c>
      <c r="R46" s="29">
        <f t="shared" si="17"/>
        <v>51661.914445539012</v>
      </c>
      <c r="S46" s="29">
        <f t="shared" si="18"/>
        <v>213409.13533740042</v>
      </c>
      <c r="T46" s="35">
        <f t="shared" si="19"/>
        <v>9.4221767780049994</v>
      </c>
      <c r="U46" s="42">
        <v>0.65629805890441617</v>
      </c>
      <c r="V46" s="43">
        <f t="shared" si="31"/>
        <v>0.34370194109558383</v>
      </c>
      <c r="W46" s="29">
        <f t="shared" si="27"/>
        <v>140060.00127440575</v>
      </c>
      <c r="X46" s="29">
        <f>X47+W46</f>
        <v>306754.54444815492</v>
      </c>
      <c r="Y46" s="35">
        <f t="shared" si="28"/>
        <v>5.9377308746761521</v>
      </c>
      <c r="Z46" s="36">
        <f t="shared" si="29"/>
        <v>3.4844459033288473</v>
      </c>
    </row>
    <row r="47" spans="1:26" s="2" customFormat="1" x14ac:dyDescent="0.25">
      <c r="A47" s="12">
        <v>19</v>
      </c>
      <c r="B47" s="13" t="s">
        <v>69</v>
      </c>
      <c r="C47" s="12"/>
      <c r="D47">
        <v>146</v>
      </c>
      <c r="E47" s="51">
        <v>18</v>
      </c>
      <c r="F47" s="17">
        <f t="shared" si="21"/>
        <v>0.12328767123287671</v>
      </c>
      <c r="G47" s="12"/>
      <c r="H47" s="17">
        <v>1</v>
      </c>
      <c r="I47" s="17">
        <f t="shared" si="23"/>
        <v>0</v>
      </c>
      <c r="J47" s="21">
        <f t="shared" si="30"/>
        <v>33701.739689421156</v>
      </c>
      <c r="K47" s="21">
        <f t="shared" si="24"/>
        <v>33701.739689421156</v>
      </c>
      <c r="L47" s="21">
        <f>K47/F47</f>
        <v>273358.55525863828</v>
      </c>
      <c r="M47" s="21">
        <f>L47</f>
        <v>273358.55525863828</v>
      </c>
      <c r="N47" s="34">
        <f t="shared" si="26"/>
        <v>8.1111111111111125</v>
      </c>
      <c r="O47" s="4"/>
      <c r="Q47" s="30" t="s">
        <v>69</v>
      </c>
      <c r="R47" s="31">
        <f t="shared" si="17"/>
        <v>33701.739689421156</v>
      </c>
      <c r="S47" s="31">
        <f t="shared" si="18"/>
        <v>273358.55525863828</v>
      </c>
      <c r="T47" s="38">
        <f t="shared" si="19"/>
        <v>8.1111111111111125</v>
      </c>
      <c r="U47" s="44">
        <v>0.6098018151143324</v>
      </c>
      <c r="V47" s="45">
        <f t="shared" si="31"/>
        <v>0.3901981848856676</v>
      </c>
      <c r="W47" s="31">
        <f t="shared" si="27"/>
        <v>166694.54317374917</v>
      </c>
      <c r="X47" s="31">
        <f>W47</f>
        <v>166694.54317374917</v>
      </c>
      <c r="Y47" s="38">
        <f t="shared" si="28"/>
        <v>4.9461702781495855</v>
      </c>
      <c r="Z47" s="37">
        <f t="shared" si="29"/>
        <v>3.164940832961527</v>
      </c>
    </row>
    <row r="48" spans="1:26" s="2" customFormat="1" ht="13.2" x14ac:dyDescent="0.25">
      <c r="B48" s="2" t="s">
        <v>70</v>
      </c>
      <c r="D48" s="25">
        <f>SUM(D29:D47)</f>
        <v>28938</v>
      </c>
      <c r="E48" s="25">
        <f>SUM(E29:E47)</f>
        <v>145</v>
      </c>
    </row>
    <row r="51" spans="1:26" s="2" customFormat="1" ht="18" thickBot="1" x14ac:dyDescent="0.35">
      <c r="B51" s="70" t="s">
        <v>89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8" t="s">
        <v>14</v>
      </c>
      <c r="S52" s="78"/>
      <c r="T52" s="78"/>
      <c r="U52" s="75" t="s">
        <v>15</v>
      </c>
      <c r="V52" s="79" t="s">
        <v>16</v>
      </c>
      <c r="W52" s="80" t="s">
        <v>17</v>
      </c>
      <c r="X52" s="80" t="s">
        <v>18</v>
      </c>
      <c r="Y52" s="81" t="s">
        <v>19</v>
      </c>
      <c r="Z52" s="81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5"/>
      <c r="V53" s="79"/>
      <c r="W53" s="80"/>
      <c r="X53" s="80"/>
      <c r="Y53" s="81"/>
      <c r="Z53" s="81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662</v>
      </c>
      <c r="E54" s="49">
        <f>E4+E29</f>
        <v>4</v>
      </c>
      <c r="F54" s="3">
        <f>E54/D54</f>
        <v>6.0422960725075529E-3</v>
      </c>
      <c r="G54" s="2">
        <v>0.3</v>
      </c>
      <c r="H54" s="18">
        <f>C54*F54/(1+(1-G54)*C54*F54)</f>
        <v>6.0168471720818293E-3</v>
      </c>
      <c r="I54" s="18">
        <f>1-H54</f>
        <v>0.99398315282791816</v>
      </c>
      <c r="J54" s="19">
        <v>100000</v>
      </c>
      <c r="K54" s="20">
        <f>J54*H54</f>
        <v>601.68471720818297</v>
      </c>
      <c r="L54" s="20">
        <f>C54*(J55+G54*K54)</f>
        <v>99578.820697954259</v>
      </c>
      <c r="M54" s="5">
        <f t="shared" ref="M54:M70" si="32">L54+M55</f>
        <v>7391660.378971112</v>
      </c>
      <c r="N54" s="32">
        <f>M54/J54</f>
        <v>73.916603789711118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99578.820697954259</v>
      </c>
      <c r="T54" s="35">
        <f t="shared" ref="T54:T72" si="35">N54</f>
        <v>73.916603789711118</v>
      </c>
      <c r="U54" s="42">
        <v>0.96170886472285344</v>
      </c>
      <c r="V54" s="43">
        <f>1-U54</f>
        <v>3.829113527714656E-2</v>
      </c>
      <c r="W54" s="29">
        <f>S54*U54</f>
        <v>95765.834603870171</v>
      </c>
      <c r="X54" s="29">
        <f t="shared" ref="X54:X70" si="36">X55+W54</f>
        <v>6590195.4392827284</v>
      </c>
      <c r="Y54" s="40">
        <f>X54/R54</f>
        <v>65.901954392827278</v>
      </c>
      <c r="Z54" s="36">
        <f>T54-Y54</f>
        <v>8.0146493968838399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3066</v>
      </c>
      <c r="E55" s="49">
        <f t="shared" si="37"/>
        <v>4</v>
      </c>
      <c r="F55" s="3">
        <f t="shared" ref="F55:F72" si="38">E55/D55</f>
        <v>1.3046314416177429E-3</v>
      </c>
      <c r="G55" s="2">
        <v>0.4</v>
      </c>
      <c r="H55" s="3">
        <f t="shared" ref="H55:H71" si="39">C55*F55/(1+(1-G55)*C55*F55)</f>
        <v>5.2022369618936141E-3</v>
      </c>
      <c r="I55" s="3">
        <f t="shared" ref="I55:I72" si="40">1-H55</f>
        <v>0.99479776303810641</v>
      </c>
      <c r="J55" s="5">
        <f>I54*J54</f>
        <v>99398.315282791809</v>
      </c>
      <c r="K55" s="5">
        <f t="shared" ref="K55:K72" si="41">J55*H55</f>
        <v>517.09358971409449</v>
      </c>
      <c r="L55" s="5">
        <f t="shared" ref="L55:L71" si="42">C55*(J56+G55*K55)</f>
        <v>396352.23651585344</v>
      </c>
      <c r="M55" s="5">
        <f t="shared" si="32"/>
        <v>7292081.558273158</v>
      </c>
      <c r="N55" s="33">
        <f t="shared" ref="N55:N72" si="43">M55/J55</f>
        <v>73.362224878026566</v>
      </c>
      <c r="O55" s="4"/>
      <c r="Q55" s="27" t="s">
        <v>36</v>
      </c>
      <c r="R55" s="29">
        <f t="shared" si="33"/>
        <v>99398.315282791809</v>
      </c>
      <c r="S55" s="29">
        <f t="shared" si="34"/>
        <v>396352.23651585344</v>
      </c>
      <c r="T55" s="35">
        <f t="shared" si="35"/>
        <v>73.362224878026566</v>
      </c>
      <c r="U55" s="42">
        <v>0.96170886472285344</v>
      </c>
      <c r="V55" s="43">
        <f>1-U55</f>
        <v>3.829113527714656E-2</v>
      </c>
      <c r="W55" s="29">
        <f t="shared" ref="W55:W72" si="44">S55*U55</f>
        <v>381175.45941002533</v>
      </c>
      <c r="X55" s="29">
        <f t="shared" si="36"/>
        <v>6494429.6046788581</v>
      </c>
      <c r="Y55" s="35">
        <f t="shared" ref="Y55:Y72" si="45">X55/R55</f>
        <v>65.337421325522172</v>
      </c>
      <c r="Z55" s="36">
        <f t="shared" ref="Z55:Z72" si="46">T55-Y55</f>
        <v>8.0248035525043946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3942</v>
      </c>
      <c r="E56" s="49">
        <f t="shared" si="37"/>
        <v>1</v>
      </c>
      <c r="F56" s="3">
        <f t="shared" si="38"/>
        <v>2.5367833587011668E-4</v>
      </c>
      <c r="G56" s="2">
        <v>0.5</v>
      </c>
      <c r="H56" s="3">
        <f t="shared" si="39"/>
        <v>1.2675877804537961E-3</v>
      </c>
      <c r="I56" s="3">
        <f t="shared" si="40"/>
        <v>0.99873241221954623</v>
      </c>
      <c r="J56" s="5">
        <f t="shared" ref="J56:J72" si="47">I55*J55</f>
        <v>98881.221693077721</v>
      </c>
      <c r="K56" s="5">
        <f t="shared" si="41"/>
        <v>125.34062833448814</v>
      </c>
      <c r="L56" s="5">
        <f t="shared" si="42"/>
        <v>494092.75689455244</v>
      </c>
      <c r="M56" s="5">
        <f t="shared" si="32"/>
        <v>6895729.3217573045</v>
      </c>
      <c r="N56" s="33">
        <f t="shared" si="43"/>
        <v>69.737501253385574</v>
      </c>
      <c r="O56" s="4"/>
      <c r="Q56" s="27" t="s">
        <v>38</v>
      </c>
      <c r="R56" s="29">
        <f t="shared" si="33"/>
        <v>98881.221693077721</v>
      </c>
      <c r="S56" s="29">
        <f t="shared" si="34"/>
        <v>494092.75689455244</v>
      </c>
      <c r="T56" s="35">
        <f t="shared" si="35"/>
        <v>69.737501253385574</v>
      </c>
      <c r="U56" s="42">
        <v>0.96170886472285344</v>
      </c>
      <c r="V56" s="43">
        <f>1-U56</f>
        <v>3.829113527714656E-2</v>
      </c>
      <c r="W56" s="29">
        <f t="shared" si="44"/>
        <v>475173.38430084486</v>
      </c>
      <c r="X56" s="29">
        <f t="shared" si="36"/>
        <v>6113254.1452688323</v>
      </c>
      <c r="Y56" s="35">
        <f t="shared" si="45"/>
        <v>61.824217385218624</v>
      </c>
      <c r="Z56" s="36">
        <f t="shared" si="46"/>
        <v>7.9132838681669497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3920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98755.88106474324</v>
      </c>
      <c r="K57" s="5">
        <f t="shared" si="41"/>
        <v>0</v>
      </c>
      <c r="L57" s="5">
        <f t="shared" si="42"/>
        <v>493779.40532371623</v>
      </c>
      <c r="M57" s="5">
        <f t="shared" si="32"/>
        <v>6401636.5648627523</v>
      </c>
      <c r="N57" s="33">
        <f t="shared" si="43"/>
        <v>64.822838861271578</v>
      </c>
      <c r="O57" s="4"/>
      <c r="Q57" s="27" t="s">
        <v>40</v>
      </c>
      <c r="R57" s="29">
        <f t="shared" si="33"/>
        <v>98755.88106474324</v>
      </c>
      <c r="S57" s="29">
        <f t="shared" si="34"/>
        <v>493779.40532371623</v>
      </c>
      <c r="T57" s="35">
        <f t="shared" si="35"/>
        <v>64.822838861271578</v>
      </c>
      <c r="U57" s="42">
        <v>0.96170886472285344</v>
      </c>
      <c r="V57" s="43">
        <f>1-U57</f>
        <v>3.829113527714656E-2</v>
      </c>
      <c r="W57" s="29">
        <f t="shared" si="44"/>
        <v>474872.03131739685</v>
      </c>
      <c r="X57" s="29">
        <f t="shared" si="36"/>
        <v>5638080.7609679876</v>
      </c>
      <c r="Y57" s="35">
        <f t="shared" si="45"/>
        <v>57.091088653968114</v>
      </c>
      <c r="Z57" s="36">
        <f t="shared" si="46"/>
        <v>7.7317502073034632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4421</v>
      </c>
      <c r="E58" s="49">
        <f t="shared" si="37"/>
        <v>6</v>
      </c>
      <c r="F58" s="3">
        <f t="shared" si="38"/>
        <v>1.3571590137977834E-3</v>
      </c>
      <c r="G58" s="2">
        <v>0.5</v>
      </c>
      <c r="H58" s="3">
        <f t="shared" si="39"/>
        <v>6.762849413886384E-3</v>
      </c>
      <c r="I58" s="3">
        <f t="shared" si="40"/>
        <v>0.99323715058611362</v>
      </c>
      <c r="J58" s="5">
        <f t="shared" si="47"/>
        <v>98755.88106474324</v>
      </c>
      <c r="K58" s="5">
        <f t="shared" si="41"/>
        <v>667.87115237653222</v>
      </c>
      <c r="L58" s="5">
        <f t="shared" si="42"/>
        <v>492109.72744277481</v>
      </c>
      <c r="M58" s="5">
        <f t="shared" si="32"/>
        <v>5907857.1595390365</v>
      </c>
      <c r="N58" s="33">
        <f t="shared" si="43"/>
        <v>59.822838861271585</v>
      </c>
      <c r="O58" s="4"/>
      <c r="Q58" s="27" t="s">
        <v>42</v>
      </c>
      <c r="R58" s="29">
        <f t="shared" si="33"/>
        <v>98755.88106474324</v>
      </c>
      <c r="S58" s="29">
        <f t="shared" si="34"/>
        <v>492109.72744277481</v>
      </c>
      <c r="T58" s="35">
        <f t="shared" si="35"/>
        <v>59.822838861271585</v>
      </c>
      <c r="U58" s="42">
        <v>0.96170886472285344</v>
      </c>
      <c r="V58" s="43">
        <f>1-U58</f>
        <v>3.829113527714656E-2</v>
      </c>
      <c r="W58" s="29">
        <f t="shared" si="44"/>
        <v>473266.28729806381</v>
      </c>
      <c r="X58" s="29">
        <f t="shared" si="36"/>
        <v>5163208.7296505906</v>
      </c>
      <c r="Y58" s="35">
        <f t="shared" si="45"/>
        <v>52.282544330353851</v>
      </c>
      <c r="Z58" s="36">
        <f t="shared" si="46"/>
        <v>7.5402945309177341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4768</v>
      </c>
      <c r="E59" s="49">
        <f t="shared" si="37"/>
        <v>6</v>
      </c>
      <c r="F59" s="3">
        <f t="shared" si="38"/>
        <v>1.2583892617449664E-3</v>
      </c>
      <c r="G59" s="2">
        <v>0.5</v>
      </c>
      <c r="H59" s="3">
        <f t="shared" si="39"/>
        <v>6.2722140915743253E-3</v>
      </c>
      <c r="I59" s="3">
        <f t="shared" si="40"/>
        <v>0.9937277859084257</v>
      </c>
      <c r="J59" s="5">
        <f t="shared" si="47"/>
        <v>98088.009912366702</v>
      </c>
      <c r="K59" s="5">
        <f t="shared" si="41"/>
        <v>615.22899798682852</v>
      </c>
      <c r="L59" s="5">
        <f t="shared" si="42"/>
        <v>488901.97706686647</v>
      </c>
      <c r="M59" s="5">
        <f t="shared" si="32"/>
        <v>5415747.4320962615</v>
      </c>
      <c r="N59" s="33">
        <f t="shared" si="43"/>
        <v>55.213144164457731</v>
      </c>
      <c r="O59" s="4"/>
      <c r="Q59" s="27" t="s">
        <v>44</v>
      </c>
      <c r="R59" s="29">
        <f t="shared" si="33"/>
        <v>98088.009912366702</v>
      </c>
      <c r="S59" s="29">
        <f t="shared" si="34"/>
        <v>488901.97706686647</v>
      </c>
      <c r="T59" s="35">
        <f t="shared" si="35"/>
        <v>55.213144164457731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470857.43090267107</v>
      </c>
      <c r="X59" s="29">
        <f t="shared" si="36"/>
        <v>4689942.4423525268</v>
      </c>
      <c r="Y59" s="35">
        <f t="shared" si="45"/>
        <v>47.813616022412845</v>
      </c>
      <c r="Z59" s="36">
        <f t="shared" si="46"/>
        <v>7.3995281420448862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4744</v>
      </c>
      <c r="E60" s="49">
        <f t="shared" si="37"/>
        <v>6</v>
      </c>
      <c r="F60" s="3">
        <f t="shared" si="38"/>
        <v>1.2647554806070826E-3</v>
      </c>
      <c r="G60" s="2">
        <v>0.5</v>
      </c>
      <c r="H60" s="3">
        <f t="shared" si="39"/>
        <v>6.303845345660853E-3</v>
      </c>
      <c r="I60" s="3">
        <f t="shared" si="40"/>
        <v>0.99369615465433914</v>
      </c>
      <c r="J60" s="5">
        <f t="shared" si="47"/>
        <v>97472.78091437988</v>
      </c>
      <c r="K60" s="5">
        <f t="shared" si="41"/>
        <v>614.45333629573361</v>
      </c>
      <c r="L60" s="5">
        <f t="shared" si="42"/>
        <v>485827.77123116009</v>
      </c>
      <c r="M60" s="5">
        <f t="shared" si="32"/>
        <v>4926845.4550293954</v>
      </c>
      <c r="N60" s="33">
        <f t="shared" si="43"/>
        <v>50.545859149716243</v>
      </c>
      <c r="O60" s="4"/>
      <c r="Q60" s="27" t="s">
        <v>46</v>
      </c>
      <c r="R60" s="29">
        <f t="shared" si="33"/>
        <v>97472.78091437988</v>
      </c>
      <c r="S60" s="29">
        <f t="shared" si="34"/>
        <v>485827.77123116009</v>
      </c>
      <c r="T60" s="35">
        <f t="shared" si="35"/>
        <v>50.545859149716243</v>
      </c>
      <c r="U60" s="42">
        <v>0.95736753435116873</v>
      </c>
      <c r="V60" s="43">
        <f t="shared" si="48"/>
        <v>4.2632465648831275E-2</v>
      </c>
      <c r="W60" s="29">
        <f t="shared" si="44"/>
        <v>465115.73546289938</v>
      </c>
      <c r="X60" s="29">
        <f t="shared" si="36"/>
        <v>4219085.0114498558</v>
      </c>
      <c r="Y60" s="35">
        <f t="shared" si="45"/>
        <v>43.284750592638794</v>
      </c>
      <c r="Z60" s="36">
        <f t="shared" si="46"/>
        <v>7.2611085570774492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4840</v>
      </c>
      <c r="E61" s="49">
        <f t="shared" si="37"/>
        <v>15</v>
      </c>
      <c r="F61" s="3">
        <f t="shared" si="38"/>
        <v>3.0991735537190084E-3</v>
      </c>
      <c r="G61" s="2">
        <v>0.5</v>
      </c>
      <c r="H61" s="3">
        <f t="shared" si="39"/>
        <v>1.5376729882111737E-2</v>
      </c>
      <c r="I61" s="3">
        <f t="shared" si="40"/>
        <v>0.98462327011788831</v>
      </c>
      <c r="J61" s="5">
        <f t="shared" si="47"/>
        <v>96858.32757808415</v>
      </c>
      <c r="K61" s="5">
        <f t="shared" si="41"/>
        <v>1489.3643400012938</v>
      </c>
      <c r="L61" s="5">
        <f t="shared" si="42"/>
        <v>480568.22704041749</v>
      </c>
      <c r="M61" s="5">
        <f t="shared" si="32"/>
        <v>4441017.6837982349</v>
      </c>
      <c r="N61" s="33">
        <f t="shared" si="43"/>
        <v>45.850654196130172</v>
      </c>
      <c r="O61" s="4"/>
      <c r="Q61" s="27" t="s">
        <v>48</v>
      </c>
      <c r="R61" s="29">
        <f t="shared" si="33"/>
        <v>96858.32757808415</v>
      </c>
      <c r="S61" s="29">
        <f t="shared" si="34"/>
        <v>480568.22704041749</v>
      </c>
      <c r="T61" s="35">
        <f t="shared" si="35"/>
        <v>45.850654196130172</v>
      </c>
      <c r="U61" s="42">
        <v>0.95681081085376496</v>
      </c>
      <c r="V61" s="43">
        <f t="shared" si="48"/>
        <v>4.3189189146235041E-2</v>
      </c>
      <c r="W61" s="29">
        <f t="shared" si="44"/>
        <v>459812.87498509808</v>
      </c>
      <c r="X61" s="29">
        <f t="shared" si="36"/>
        <v>3753969.2759869564</v>
      </c>
      <c r="Y61" s="35">
        <f t="shared" si="45"/>
        <v>38.757320819530193</v>
      </c>
      <c r="Z61" s="36">
        <f t="shared" si="46"/>
        <v>7.0933333765999791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5006</v>
      </c>
      <c r="E62" s="49">
        <f t="shared" si="37"/>
        <v>17</v>
      </c>
      <c r="F62" s="3">
        <f t="shared" si="38"/>
        <v>3.3959248901318418E-3</v>
      </c>
      <c r="G62" s="2">
        <v>0.5</v>
      </c>
      <c r="H62" s="3">
        <f t="shared" si="39"/>
        <v>1.6836684163612954E-2</v>
      </c>
      <c r="I62" s="3">
        <f t="shared" si="40"/>
        <v>0.98316331583638705</v>
      </c>
      <c r="J62" s="5">
        <f t="shared" si="47"/>
        <v>95368.963238082855</v>
      </c>
      <c r="K62" s="5">
        <f t="shared" si="41"/>
        <v>1605.6971130508157</v>
      </c>
      <c r="L62" s="5">
        <f t="shared" si="42"/>
        <v>472830.57340778725</v>
      </c>
      <c r="M62" s="5">
        <f t="shared" si="32"/>
        <v>3960449.4567578174</v>
      </c>
      <c r="N62" s="33">
        <f t="shared" si="43"/>
        <v>41.527655563066098</v>
      </c>
      <c r="O62" s="4"/>
      <c r="Q62" s="27" t="s">
        <v>50</v>
      </c>
      <c r="R62" s="29">
        <f t="shared" si="33"/>
        <v>95368.963238082855</v>
      </c>
      <c r="S62" s="29">
        <f t="shared" si="34"/>
        <v>472830.57340778725</v>
      </c>
      <c r="T62" s="35">
        <f t="shared" si="35"/>
        <v>41.527655563066098</v>
      </c>
      <c r="U62" s="42">
        <v>0.94800928093814252</v>
      </c>
      <c r="V62" s="43">
        <f t="shared" si="48"/>
        <v>5.1990719061857482E-2</v>
      </c>
      <c r="W62" s="29">
        <f t="shared" si="44"/>
        <v>448247.77190188598</v>
      </c>
      <c r="X62" s="29">
        <f t="shared" si="36"/>
        <v>3294156.4010018585</v>
      </c>
      <c r="Y62" s="35">
        <f t="shared" si="45"/>
        <v>34.541178693305035</v>
      </c>
      <c r="Z62" s="36">
        <f t="shared" si="46"/>
        <v>6.9864768697610629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5336</v>
      </c>
      <c r="E63" s="49">
        <f t="shared" si="37"/>
        <v>17</v>
      </c>
      <c r="F63" s="3">
        <f t="shared" si="38"/>
        <v>3.1859070464767617E-3</v>
      </c>
      <c r="G63" s="2">
        <v>0.5</v>
      </c>
      <c r="H63" s="3">
        <f t="shared" si="39"/>
        <v>1.5803662731244773E-2</v>
      </c>
      <c r="I63" s="3">
        <f t="shared" si="40"/>
        <v>0.98419633726875522</v>
      </c>
      <c r="J63" s="5">
        <f t="shared" si="47"/>
        <v>93763.266125032038</v>
      </c>
      <c r="K63" s="5">
        <f t="shared" si="41"/>
        <v>1481.8030344199542</v>
      </c>
      <c r="L63" s="5">
        <f t="shared" si="42"/>
        <v>465111.82303911028</v>
      </c>
      <c r="M63" s="5">
        <f t="shared" si="32"/>
        <v>3487618.8833500301</v>
      </c>
      <c r="N63" s="33">
        <f t="shared" si="43"/>
        <v>37.196004656016761</v>
      </c>
      <c r="O63" s="4"/>
      <c r="Q63" s="27" t="s">
        <v>52</v>
      </c>
      <c r="R63" s="29">
        <f t="shared" si="33"/>
        <v>93763.266125032038</v>
      </c>
      <c r="S63" s="29">
        <f t="shared" si="34"/>
        <v>465111.82303911028</v>
      </c>
      <c r="T63" s="35">
        <f t="shared" si="35"/>
        <v>37.196004656016761</v>
      </c>
      <c r="U63" s="42">
        <v>0.94216194080535964</v>
      </c>
      <c r="V63" s="43">
        <f t="shared" si="48"/>
        <v>5.7838059194640357E-2</v>
      </c>
      <c r="W63" s="29">
        <f t="shared" si="44"/>
        <v>438210.65788604715</v>
      </c>
      <c r="X63" s="29">
        <f t="shared" si="36"/>
        <v>2845908.6290999725</v>
      </c>
      <c r="Y63" s="35">
        <f t="shared" si="45"/>
        <v>30.352063731493654</v>
      </c>
      <c r="Z63" s="36">
        <f t="shared" si="46"/>
        <v>6.8439409245231069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5031</v>
      </c>
      <c r="E64" s="49">
        <f t="shared" si="37"/>
        <v>17</v>
      </c>
      <c r="F64" s="3">
        <f t="shared" si="38"/>
        <v>3.3790498906777979E-3</v>
      </c>
      <c r="G64" s="2">
        <v>0.5</v>
      </c>
      <c r="H64" s="3">
        <f t="shared" si="39"/>
        <v>1.67537203114221E-2</v>
      </c>
      <c r="I64" s="3">
        <f t="shared" si="40"/>
        <v>0.98324627968857792</v>
      </c>
      <c r="J64" s="5">
        <f t="shared" si="47"/>
        <v>92281.463090612087</v>
      </c>
      <c r="K64" s="5">
        <f t="shared" si="41"/>
        <v>1546.0578225489364</v>
      </c>
      <c r="L64" s="5">
        <f t="shared" si="42"/>
        <v>457542.17089668813</v>
      </c>
      <c r="M64" s="5">
        <f t="shared" si="32"/>
        <v>3022507.0603109198</v>
      </c>
      <c r="N64" s="33">
        <f t="shared" si="43"/>
        <v>32.753133284667257</v>
      </c>
      <c r="O64" s="4"/>
      <c r="Q64" s="27" t="s">
        <v>54</v>
      </c>
      <c r="R64" s="29">
        <f t="shared" si="33"/>
        <v>92281.463090612087</v>
      </c>
      <c r="S64" s="29">
        <f t="shared" si="34"/>
        <v>457542.17089668813</v>
      </c>
      <c r="T64" s="35">
        <f t="shared" si="35"/>
        <v>32.753133284667257</v>
      </c>
      <c r="U64" s="42">
        <v>0.92489605986448908</v>
      </c>
      <c r="V64" s="43">
        <f t="shared" si="48"/>
        <v>7.5103940135510916E-2</v>
      </c>
      <c r="W64" s="29">
        <f t="shared" si="44"/>
        <v>423178.95108419156</v>
      </c>
      <c r="X64" s="29">
        <f t="shared" si="36"/>
        <v>2407697.9712139256</v>
      </c>
      <c r="Y64" s="35">
        <f t="shared" si="45"/>
        <v>26.090808387484959</v>
      </c>
      <c r="Z64" s="36">
        <f t="shared" si="46"/>
        <v>6.6623248971822981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3774</v>
      </c>
      <c r="E65" s="49">
        <f t="shared" si="37"/>
        <v>19</v>
      </c>
      <c r="F65" s="3">
        <f t="shared" si="38"/>
        <v>5.0344462109167994E-3</v>
      </c>
      <c r="G65" s="2">
        <v>0.5</v>
      </c>
      <c r="H65" s="3">
        <f t="shared" si="39"/>
        <v>2.4859348423393959E-2</v>
      </c>
      <c r="I65" s="3">
        <f t="shared" si="40"/>
        <v>0.97514065157660601</v>
      </c>
      <c r="J65" s="5">
        <f t="shared" si="47"/>
        <v>90735.405268063158</v>
      </c>
      <c r="K65" s="5">
        <f t="shared" si="41"/>
        <v>2255.6230538966379</v>
      </c>
      <c r="L65" s="5">
        <f t="shared" si="42"/>
        <v>448037.96870557423</v>
      </c>
      <c r="M65" s="5">
        <f t="shared" si="32"/>
        <v>2564964.8894142318</v>
      </c>
      <c r="N65" s="33">
        <f t="shared" si="43"/>
        <v>28.26862217495426</v>
      </c>
      <c r="O65" s="4"/>
      <c r="Q65" s="27" t="s">
        <v>56</v>
      </c>
      <c r="R65" s="29">
        <f t="shared" si="33"/>
        <v>90735.405268063158</v>
      </c>
      <c r="S65" s="29">
        <f t="shared" si="34"/>
        <v>448037.96870557423</v>
      </c>
      <c r="T65" s="35">
        <f t="shared" si="35"/>
        <v>28.26862217495426</v>
      </c>
      <c r="U65" s="42">
        <v>0.89970667843387275</v>
      </c>
      <c r="V65" s="43">
        <f t="shared" si="48"/>
        <v>0.10029332156612725</v>
      </c>
      <c r="W65" s="29">
        <f t="shared" si="44"/>
        <v>403102.75263635162</v>
      </c>
      <c r="X65" s="29">
        <f t="shared" si="36"/>
        <v>1984519.020129734</v>
      </c>
      <c r="Y65" s="35">
        <f t="shared" si="45"/>
        <v>21.871495633559928</v>
      </c>
      <c r="Z65" s="36">
        <f t="shared" si="46"/>
        <v>6.3971265413943321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2870</v>
      </c>
      <c r="E66" s="49">
        <f t="shared" si="37"/>
        <v>31</v>
      </c>
      <c r="F66" s="3">
        <f t="shared" si="38"/>
        <v>1.0801393728222997E-2</v>
      </c>
      <c r="G66" s="2">
        <v>0.5</v>
      </c>
      <c r="H66" s="3">
        <f t="shared" si="39"/>
        <v>5.2586938083121287E-2</v>
      </c>
      <c r="I66" s="3">
        <f t="shared" si="40"/>
        <v>0.94741306191687868</v>
      </c>
      <c r="J66" s="5">
        <f t="shared" si="47"/>
        <v>88479.782214166524</v>
      </c>
      <c r="K66" s="5">
        <f t="shared" si="41"/>
        <v>4652.8808289044309</v>
      </c>
      <c r="L66" s="5">
        <f t="shared" si="42"/>
        <v>430766.7089985715</v>
      </c>
      <c r="M66" s="5">
        <f t="shared" si="32"/>
        <v>2116926.9207086577</v>
      </c>
      <c r="N66" s="33">
        <f t="shared" si="43"/>
        <v>23.925543980031588</v>
      </c>
      <c r="O66" s="4"/>
      <c r="Q66" s="27" t="s">
        <v>58</v>
      </c>
      <c r="R66" s="29">
        <f t="shared" si="33"/>
        <v>88479.782214166524</v>
      </c>
      <c r="S66" s="29">
        <f t="shared" si="34"/>
        <v>430766.7089985715</v>
      </c>
      <c r="T66" s="35">
        <f t="shared" si="35"/>
        <v>23.925543980031588</v>
      </c>
      <c r="U66" s="42">
        <v>0.86438699185239576</v>
      </c>
      <c r="V66" s="43">
        <f t="shared" si="48"/>
        <v>0.13561300814760424</v>
      </c>
      <c r="W66" s="29">
        <f t="shared" si="44"/>
        <v>372349.13978143159</v>
      </c>
      <c r="X66" s="29">
        <f t="shared" si="36"/>
        <v>1581416.2674933823</v>
      </c>
      <c r="Y66" s="35">
        <f t="shared" si="45"/>
        <v>17.873193490299769</v>
      </c>
      <c r="Z66" s="36">
        <f t="shared" si="46"/>
        <v>6.0523504897318183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2180</v>
      </c>
      <c r="E67" s="49">
        <f t="shared" si="37"/>
        <v>34</v>
      </c>
      <c r="F67" s="3">
        <f t="shared" si="38"/>
        <v>1.5596330275229359E-2</v>
      </c>
      <c r="G67" s="2">
        <v>0.5</v>
      </c>
      <c r="H67" s="3">
        <f t="shared" si="39"/>
        <v>7.5055187637969104E-2</v>
      </c>
      <c r="I67" s="3">
        <f t="shared" si="40"/>
        <v>0.92494481236203085</v>
      </c>
      <c r="J67" s="5">
        <f t="shared" si="47"/>
        <v>83826.901385262085</v>
      </c>
      <c r="K67" s="5">
        <f t="shared" si="41"/>
        <v>6291.6438125803779</v>
      </c>
      <c r="L67" s="5">
        <f t="shared" si="42"/>
        <v>403405.39739485946</v>
      </c>
      <c r="M67" s="5">
        <f t="shared" si="32"/>
        <v>1686160.2117100863</v>
      </c>
      <c r="N67" s="33">
        <f t="shared" si="43"/>
        <v>20.114786349558859</v>
      </c>
      <c r="O67" s="4"/>
      <c r="Q67" s="27" t="s">
        <v>60</v>
      </c>
      <c r="R67" s="29">
        <f t="shared" si="33"/>
        <v>83826.901385262085</v>
      </c>
      <c r="S67" s="29">
        <f t="shared" si="34"/>
        <v>403405.39739485946</v>
      </c>
      <c r="T67" s="35">
        <f t="shared" si="35"/>
        <v>20.114786349558859</v>
      </c>
      <c r="U67" s="42">
        <v>0.82345390469096191</v>
      </c>
      <c r="V67" s="43">
        <f t="shared" si="48"/>
        <v>0.17654609530903809</v>
      </c>
      <c r="W67" s="29">
        <f t="shared" si="44"/>
        <v>332185.74965820624</v>
      </c>
      <c r="X67" s="29">
        <f t="shared" si="36"/>
        <v>1209067.1277119508</v>
      </c>
      <c r="Y67" s="35">
        <f t="shared" si="45"/>
        <v>14.423378506562827</v>
      </c>
      <c r="Z67" s="36">
        <f t="shared" si="46"/>
        <v>5.691407842996032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1690</v>
      </c>
      <c r="E68" s="49">
        <f t="shared" si="37"/>
        <v>42</v>
      </c>
      <c r="F68" s="3">
        <f t="shared" si="38"/>
        <v>2.4852071005917159E-2</v>
      </c>
      <c r="G68" s="2">
        <v>0.5</v>
      </c>
      <c r="H68" s="3">
        <f t="shared" si="39"/>
        <v>0.11699164345403899</v>
      </c>
      <c r="I68" s="3">
        <f t="shared" si="40"/>
        <v>0.88300835654596099</v>
      </c>
      <c r="J68" s="5">
        <f t="shared" si="47"/>
        <v>77535.257572681701</v>
      </c>
      <c r="K68" s="5">
        <f t="shared" si="41"/>
        <v>9070.9772090602546</v>
      </c>
      <c r="L68" s="5">
        <f t="shared" si="42"/>
        <v>364998.8448407579</v>
      </c>
      <c r="M68" s="5">
        <f t="shared" si="32"/>
        <v>1282754.8143152269</v>
      </c>
      <c r="N68" s="33">
        <f t="shared" si="43"/>
        <v>16.544148487709222</v>
      </c>
      <c r="O68" s="4"/>
      <c r="Q68" s="27" t="s">
        <v>62</v>
      </c>
      <c r="R68" s="29">
        <f t="shared" si="33"/>
        <v>77535.257572681701</v>
      </c>
      <c r="S68" s="29">
        <f t="shared" si="34"/>
        <v>364998.8448407579</v>
      </c>
      <c r="T68" s="35">
        <f t="shared" si="35"/>
        <v>16.544148487709222</v>
      </c>
      <c r="U68" s="42">
        <v>0.7557222850963411</v>
      </c>
      <c r="V68" s="43">
        <f t="shared" si="48"/>
        <v>0.2442777149036589</v>
      </c>
      <c r="W68" s="29">
        <f t="shared" si="44"/>
        <v>275837.76108058239</v>
      </c>
      <c r="X68" s="29">
        <f t="shared" si="36"/>
        <v>876881.37805374456</v>
      </c>
      <c r="Y68" s="35">
        <f t="shared" si="45"/>
        <v>11.309453344264114</v>
      </c>
      <c r="Z68" s="36">
        <f t="shared" si="46"/>
        <v>5.2346951434451086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1028</v>
      </c>
      <c r="E69" s="49">
        <f t="shared" si="37"/>
        <v>40</v>
      </c>
      <c r="F69" s="3">
        <f t="shared" si="38"/>
        <v>3.8910505836575876E-2</v>
      </c>
      <c r="G69" s="2">
        <v>0.5</v>
      </c>
      <c r="H69" s="3">
        <f t="shared" si="39"/>
        <v>0.17730496453900707</v>
      </c>
      <c r="I69" s="3">
        <f t="shared" si="40"/>
        <v>0.82269503546099298</v>
      </c>
      <c r="J69" s="5">
        <f t="shared" si="47"/>
        <v>68464.280363621452</v>
      </c>
      <c r="K69" s="5">
        <f t="shared" si="41"/>
        <v>12139.056802060541</v>
      </c>
      <c r="L69" s="5">
        <f t="shared" si="42"/>
        <v>311973.75981295592</v>
      </c>
      <c r="M69" s="5">
        <f t="shared" si="32"/>
        <v>917755.96947446908</v>
      </c>
      <c r="N69" s="33">
        <f t="shared" si="43"/>
        <v>13.404887404061862</v>
      </c>
      <c r="O69" s="4"/>
      <c r="Q69" s="27" t="s">
        <v>64</v>
      </c>
      <c r="R69" s="29">
        <f t="shared" si="33"/>
        <v>68464.280363621452</v>
      </c>
      <c r="S69" s="29">
        <f t="shared" si="34"/>
        <v>311973.75981295592</v>
      </c>
      <c r="T69" s="35">
        <f t="shared" si="35"/>
        <v>13.404887404061862</v>
      </c>
      <c r="U69" s="42">
        <v>0.69850988448397933</v>
      </c>
      <c r="V69" s="43">
        <f t="shared" si="48"/>
        <v>0.30149011551602067</v>
      </c>
      <c r="W69" s="29">
        <f t="shared" si="44"/>
        <v>217916.75492898055</v>
      </c>
      <c r="X69" s="29">
        <f t="shared" si="36"/>
        <v>601043.61697316216</v>
      </c>
      <c r="Y69" s="35">
        <f t="shared" si="45"/>
        <v>8.7789371885741332</v>
      </c>
      <c r="Z69" s="36">
        <f t="shared" si="46"/>
        <v>4.6259502154877286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729</v>
      </c>
      <c r="E70" s="49">
        <f t="shared" si="37"/>
        <v>39</v>
      </c>
      <c r="F70" s="3">
        <f t="shared" si="38"/>
        <v>5.3497942386831275E-2</v>
      </c>
      <c r="G70" s="2">
        <v>0.5</v>
      </c>
      <c r="H70" s="3">
        <f t="shared" si="39"/>
        <v>0.23593466424682397</v>
      </c>
      <c r="I70" s="3">
        <f t="shared" si="40"/>
        <v>0.76406533575317603</v>
      </c>
      <c r="J70" s="5">
        <f t="shared" si="47"/>
        <v>56325.223561560917</v>
      </c>
      <c r="K70" s="5">
        <f t="shared" si="41"/>
        <v>13289.072709624174</v>
      </c>
      <c r="L70" s="5">
        <f t="shared" si="42"/>
        <v>248403.43603374413</v>
      </c>
      <c r="M70" s="5">
        <f t="shared" si="32"/>
        <v>605782.2096615131</v>
      </c>
      <c r="N70" s="33">
        <f t="shared" si="43"/>
        <v>10.755078654937261</v>
      </c>
      <c r="O70" s="4"/>
      <c r="Q70" s="27" t="s">
        <v>66</v>
      </c>
      <c r="R70" s="29">
        <f t="shared" si="33"/>
        <v>56325.223561560917</v>
      </c>
      <c r="S70" s="29">
        <f t="shared" si="34"/>
        <v>248403.43603374413</v>
      </c>
      <c r="T70" s="35">
        <f t="shared" si="35"/>
        <v>10.755078654937261</v>
      </c>
      <c r="U70" s="42">
        <v>0.67065690345363116</v>
      </c>
      <c r="V70" s="43">
        <f t="shared" si="48"/>
        <v>0.32934309654636884</v>
      </c>
      <c r="W70" s="29">
        <f t="shared" si="44"/>
        <v>166593.47921763299</v>
      </c>
      <c r="X70" s="29">
        <f t="shared" si="36"/>
        <v>383126.86204418156</v>
      </c>
      <c r="Y70" s="35">
        <f t="shared" si="45"/>
        <v>6.8020477828275512</v>
      </c>
      <c r="Z70" s="36">
        <f t="shared" si="46"/>
        <v>3.9530308721097098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379</v>
      </c>
      <c r="E71" s="49">
        <f t="shared" si="49"/>
        <v>29</v>
      </c>
      <c r="F71" s="3">
        <f t="shared" si="38"/>
        <v>7.6517150395778361E-2</v>
      </c>
      <c r="G71" s="2">
        <v>0.5</v>
      </c>
      <c r="H71" s="3">
        <f t="shared" si="39"/>
        <v>0.32115171650055369</v>
      </c>
      <c r="I71" s="3">
        <f t="shared" si="40"/>
        <v>0.67884828349944626</v>
      </c>
      <c r="J71" s="5">
        <f t="shared" si="47"/>
        <v>43036.150851936742</v>
      </c>
      <c r="K71" s="5">
        <f t="shared" si="41"/>
        <v>13821.13371767625</v>
      </c>
      <c r="L71" s="5">
        <f t="shared" si="42"/>
        <v>180627.91996549306</v>
      </c>
      <c r="M71" s="5">
        <f>L71+M72</f>
        <v>357378.77362776897</v>
      </c>
      <c r="N71" s="33">
        <f t="shared" si="43"/>
        <v>8.3041528239202638</v>
      </c>
      <c r="O71" s="4"/>
      <c r="Q71" s="27" t="s">
        <v>68</v>
      </c>
      <c r="R71" s="29">
        <f t="shared" si="33"/>
        <v>43036.150851936742</v>
      </c>
      <c r="S71" s="29">
        <f t="shared" si="34"/>
        <v>180627.91996549306</v>
      </c>
      <c r="T71" s="35">
        <f t="shared" si="35"/>
        <v>8.3041528239202638</v>
      </c>
      <c r="U71" s="42">
        <v>0.63527807449444496</v>
      </c>
      <c r="V71" s="43">
        <f t="shared" si="48"/>
        <v>0.36472192550555504</v>
      </c>
      <c r="W71" s="29">
        <f t="shared" si="44"/>
        <v>114748.95719561513</v>
      </c>
      <c r="X71" s="29">
        <f>X72+W71</f>
        <v>216533.38282654854</v>
      </c>
      <c r="Y71" s="35">
        <f t="shared" si="45"/>
        <v>5.0314300545027475</v>
      </c>
      <c r="Z71" s="36">
        <f t="shared" si="46"/>
        <v>3.2727227694175163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242</v>
      </c>
      <c r="E72" s="50">
        <f t="shared" si="49"/>
        <v>40</v>
      </c>
      <c r="F72" s="17">
        <f t="shared" si="38"/>
        <v>0.16528925619834711</v>
      </c>
      <c r="G72" s="12"/>
      <c r="H72" s="17">
        <v>1</v>
      </c>
      <c r="I72" s="17">
        <f t="shared" si="40"/>
        <v>0</v>
      </c>
      <c r="J72" s="21">
        <f t="shared" si="47"/>
        <v>29215.017134260488</v>
      </c>
      <c r="K72" s="21">
        <f t="shared" si="41"/>
        <v>29215.017134260488</v>
      </c>
      <c r="L72" s="21">
        <f>K72/F72</f>
        <v>176750.85366227594</v>
      </c>
      <c r="M72" s="21">
        <f>L72</f>
        <v>176750.85366227594</v>
      </c>
      <c r="N72" s="34">
        <f t="shared" si="43"/>
        <v>6.05</v>
      </c>
      <c r="O72" s="4"/>
      <c r="Q72" s="30" t="s">
        <v>69</v>
      </c>
      <c r="R72" s="31">
        <f t="shared" si="33"/>
        <v>29215.017134260488</v>
      </c>
      <c r="S72" s="31">
        <f t="shared" si="34"/>
        <v>176750.85366227594</v>
      </c>
      <c r="T72" s="38">
        <f t="shared" si="35"/>
        <v>6.05</v>
      </c>
      <c r="U72" s="44">
        <v>0.57586384179742911</v>
      </c>
      <c r="V72" s="45">
        <f t="shared" si="48"/>
        <v>0.42413615820257089</v>
      </c>
      <c r="W72" s="31">
        <f t="shared" si="44"/>
        <v>101784.42563093342</v>
      </c>
      <c r="X72" s="31">
        <f>W72</f>
        <v>101784.42563093342</v>
      </c>
      <c r="Y72" s="38">
        <f t="shared" si="45"/>
        <v>3.4839762428744461</v>
      </c>
      <c r="Z72" s="37">
        <f t="shared" si="46"/>
        <v>2.5660237571255538</v>
      </c>
    </row>
    <row r="73" spans="1:26" s="2" customFormat="1" ht="13.2" x14ac:dyDescent="0.25">
      <c r="B73" s="2" t="s">
        <v>70</v>
      </c>
      <c r="D73" s="25">
        <f>SUM(D54:D72)</f>
        <v>58628</v>
      </c>
      <c r="E73" s="25">
        <f>SUM(E54:E72)</f>
        <v>367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70.353023701650812</v>
      </c>
      <c r="F78" s="55">
        <f>$Y$4</f>
        <v>64.123826885321179</v>
      </c>
      <c r="G78" s="55">
        <f>E78-F78</f>
        <v>6.2291968163296332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78.044638688159338</v>
      </c>
      <c r="F79" s="55">
        <f>$Y$29</f>
        <v>69.253022511602651</v>
      </c>
      <c r="G79" s="55">
        <f t="shared" ref="G79:G80" si="50">E79-F79</f>
        <v>8.7916161765566869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73.916603789711118</v>
      </c>
      <c r="F80" s="55">
        <f>$Y$54</f>
        <v>65.901954392827278</v>
      </c>
      <c r="G80" s="55">
        <f t="shared" si="50"/>
        <v>8.0146493968838399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73" workbookViewId="0">
      <selection activeCell="D65" sqref="D65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6" t="s">
        <v>87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4" t="s">
        <v>14</v>
      </c>
      <c r="S2" s="74"/>
      <c r="T2" s="74"/>
      <c r="U2" s="75" t="s">
        <v>15</v>
      </c>
      <c r="V2" s="75" t="s">
        <v>16</v>
      </c>
      <c r="W2" s="76" t="s">
        <v>17</v>
      </c>
      <c r="X2" s="76" t="s">
        <v>18</v>
      </c>
      <c r="Y2" s="77" t="s">
        <v>19</v>
      </c>
      <c r="Z2" s="77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5"/>
      <c r="V3" s="75"/>
      <c r="W3" s="76"/>
      <c r="X3" s="76"/>
      <c r="Y3" s="77"/>
      <c r="Z3" s="77"/>
    </row>
    <row r="4" spans="1:26" s="2" customFormat="1" x14ac:dyDescent="0.25">
      <c r="A4" s="2">
        <v>1</v>
      </c>
      <c r="B4" s="1">
        <v>0</v>
      </c>
      <c r="C4" s="1">
        <v>1</v>
      </c>
      <c r="D4">
        <v>322</v>
      </c>
      <c r="E4" s="51">
        <v>4</v>
      </c>
      <c r="F4" s="3">
        <f>E4/D4</f>
        <v>1.2422360248447204E-2</v>
      </c>
      <c r="G4" s="2">
        <v>0.3</v>
      </c>
      <c r="H4" s="18">
        <f>C4*F4/(1+(1-G4)*C4*F4)</f>
        <v>1.2315270935960592E-2</v>
      </c>
      <c r="I4" s="18">
        <f>1-H4</f>
        <v>0.98768472906403937</v>
      </c>
      <c r="J4" s="41">
        <v>100000</v>
      </c>
      <c r="K4" s="20">
        <f>J4*H4</f>
        <v>1231.5270935960591</v>
      </c>
      <c r="L4" s="20">
        <f>C4*(J5+G4*K4)</f>
        <v>99137.931034482754</v>
      </c>
      <c r="M4" s="5">
        <f t="shared" ref="M4:M20" si="0">L4+M5</f>
        <v>7302081.5502874907</v>
      </c>
      <c r="N4" s="32">
        <f>M4/J4</f>
        <v>73.02081550287491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99137.931034482754</v>
      </c>
      <c r="T4" s="35">
        <f t="shared" ref="T4:T22" si="3">N4</f>
        <v>73.02081550287491</v>
      </c>
      <c r="U4" s="42">
        <v>0.96680194174873568</v>
      </c>
      <c r="V4" s="43">
        <f>1-U4</f>
        <v>3.3198058251264317E-2</v>
      </c>
      <c r="W4" s="29">
        <f>S4*U4</f>
        <v>95846.744225090166</v>
      </c>
      <c r="X4" s="29">
        <f t="shared" ref="X4:X20" si="4">X5+W4</f>
        <v>6626564.0338791106</v>
      </c>
      <c r="Y4" s="40">
        <f>X4/R4</f>
        <v>66.265640338791101</v>
      </c>
      <c r="Z4" s="36">
        <f>T4-Y4</f>
        <v>6.7551751640838091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1504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98768.472906403942</v>
      </c>
      <c r="K5" s="5">
        <f t="shared" ref="K5:K22" si="8">J5*H5</f>
        <v>0</v>
      </c>
      <c r="L5" s="5">
        <f t="shared" ref="L5:L21" si="9">C5*(J6+G5*K5)</f>
        <v>395073.89162561577</v>
      </c>
      <c r="M5" s="5">
        <f t="shared" si="0"/>
        <v>7202943.6192530077</v>
      </c>
      <c r="N5" s="33">
        <f t="shared" ref="N5:N22" si="10">M5/J5</f>
        <v>72.927558838322227</v>
      </c>
      <c r="O5" s="4"/>
      <c r="Q5" s="27" t="s">
        <v>36</v>
      </c>
      <c r="R5" s="29">
        <f t="shared" si="1"/>
        <v>98768.472906403942</v>
      </c>
      <c r="S5" s="29">
        <f t="shared" si="2"/>
        <v>395073.89162561577</v>
      </c>
      <c r="T5" s="35">
        <f t="shared" si="3"/>
        <v>72.927558838322227</v>
      </c>
      <c r="U5" s="42">
        <v>0.96680194174873568</v>
      </c>
      <c r="V5" s="43">
        <f>1-U5</f>
        <v>3.3198058251264317E-2</v>
      </c>
      <c r="W5" s="29">
        <f t="shared" ref="W5:W22" si="11">S5*U5</f>
        <v>381958.20555787487</v>
      </c>
      <c r="X5" s="29">
        <f t="shared" si="4"/>
        <v>6530717.2896540202</v>
      </c>
      <c r="Y5" s="35">
        <f t="shared" ref="Y5:Y22" si="12">X5/R5</f>
        <v>66.121476797993324</v>
      </c>
      <c r="Z5" s="36">
        <f t="shared" ref="Z5:Z22" si="13">T5-Y5</f>
        <v>6.8060820403289028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2026</v>
      </c>
      <c r="E6" s="51">
        <v>1</v>
      </c>
      <c r="F6" s="3">
        <f t="shared" si="5"/>
        <v>4.935834155972359E-4</v>
      </c>
      <c r="G6" s="2">
        <v>0.5</v>
      </c>
      <c r="H6" s="3">
        <f t="shared" si="6"/>
        <v>2.4648755237860489E-3</v>
      </c>
      <c r="I6" s="3">
        <f t="shared" si="7"/>
        <v>0.99753512447621395</v>
      </c>
      <c r="J6" s="5">
        <f t="shared" ref="J6:J22" si="14">I5*J5</f>
        <v>98768.472906403942</v>
      </c>
      <c r="K6" s="5">
        <f t="shared" si="8"/>
        <v>243.45199138872059</v>
      </c>
      <c r="L6" s="5">
        <f t="shared" si="9"/>
        <v>493233.73455354793</v>
      </c>
      <c r="M6" s="5">
        <f t="shared" si="0"/>
        <v>6807869.7276273919</v>
      </c>
      <c r="N6" s="33">
        <f t="shared" si="10"/>
        <v>68.927558838322227</v>
      </c>
      <c r="O6" s="4"/>
      <c r="Q6" s="27" t="s">
        <v>38</v>
      </c>
      <c r="R6" s="29">
        <f t="shared" si="1"/>
        <v>98768.472906403942</v>
      </c>
      <c r="S6" s="29">
        <f t="shared" si="2"/>
        <v>493233.73455354793</v>
      </c>
      <c r="T6" s="35">
        <f t="shared" si="3"/>
        <v>68.927558838322227</v>
      </c>
      <c r="U6" s="42">
        <v>0.96680194174873568</v>
      </c>
      <c r="V6" s="43">
        <f>1-U6</f>
        <v>3.3198058251264317E-2</v>
      </c>
      <c r="W6" s="29">
        <f t="shared" si="11"/>
        <v>476859.33230235061</v>
      </c>
      <c r="X6" s="29">
        <f t="shared" si="4"/>
        <v>6148759.0840961449</v>
      </c>
      <c r="Y6" s="35">
        <f t="shared" si="12"/>
        <v>62.254269030998373</v>
      </c>
      <c r="Z6" s="36">
        <f t="shared" si="13"/>
        <v>6.6732898073238545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2016</v>
      </c>
      <c r="E7" s="51">
        <v>1</v>
      </c>
      <c r="F7" s="3">
        <f t="shared" si="5"/>
        <v>4.96031746031746E-4</v>
      </c>
      <c r="G7" s="2">
        <v>0.5</v>
      </c>
      <c r="H7" s="3">
        <f t="shared" si="6"/>
        <v>2.4770869457517958E-3</v>
      </c>
      <c r="I7" s="3">
        <f t="shared" si="7"/>
        <v>0.99752291305424823</v>
      </c>
      <c r="J7" s="5">
        <f t="shared" si="14"/>
        <v>98525.020915015222</v>
      </c>
      <c r="K7" s="5">
        <f t="shared" si="8"/>
        <v>244.05504313850685</v>
      </c>
      <c r="L7" s="5">
        <f t="shared" si="9"/>
        <v>492014.96696722985</v>
      </c>
      <c r="M7" s="5">
        <f t="shared" si="0"/>
        <v>6314635.9930738444</v>
      </c>
      <c r="N7" s="33">
        <f t="shared" si="10"/>
        <v>64.091699087490312</v>
      </c>
      <c r="O7" s="4"/>
      <c r="Q7" s="27" t="s">
        <v>40</v>
      </c>
      <c r="R7" s="29">
        <f t="shared" si="1"/>
        <v>98525.020915015222</v>
      </c>
      <c r="S7" s="29">
        <f t="shared" si="2"/>
        <v>492014.96696722985</v>
      </c>
      <c r="T7" s="35">
        <f t="shared" si="3"/>
        <v>64.091699087490312</v>
      </c>
      <c r="U7" s="42">
        <v>0.96680194174873568</v>
      </c>
      <c r="V7" s="43">
        <f>1-U7</f>
        <v>3.3198058251264317E-2</v>
      </c>
      <c r="W7" s="29">
        <f t="shared" si="11"/>
        <v>475681.02543335786</v>
      </c>
      <c r="X7" s="29">
        <f t="shared" si="4"/>
        <v>5671899.7517937943</v>
      </c>
      <c r="Y7" s="35">
        <f t="shared" si="12"/>
        <v>57.56811517640994</v>
      </c>
      <c r="Z7" s="36">
        <f t="shared" si="13"/>
        <v>6.5235839110803724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2173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98280.965871876717</v>
      </c>
      <c r="K8" s="5">
        <f t="shared" si="8"/>
        <v>0</v>
      </c>
      <c r="L8" s="5">
        <f t="shared" si="9"/>
        <v>491404.82935938356</v>
      </c>
      <c r="M8" s="5">
        <f t="shared" si="0"/>
        <v>5822621.0261066146</v>
      </c>
      <c r="N8" s="33">
        <f t="shared" si="10"/>
        <v>59.244645943928077</v>
      </c>
      <c r="O8" s="4"/>
      <c r="Q8" s="27" t="s">
        <v>42</v>
      </c>
      <c r="R8" s="29">
        <f t="shared" si="1"/>
        <v>98280.965871876717</v>
      </c>
      <c r="S8" s="29">
        <f t="shared" si="2"/>
        <v>491404.82935938356</v>
      </c>
      <c r="T8" s="35">
        <f t="shared" si="3"/>
        <v>59.244645943928077</v>
      </c>
      <c r="U8" s="42">
        <v>0.96680194174873568</v>
      </c>
      <c r="V8" s="43">
        <f>1-U8</f>
        <v>3.3198058251264317E-2</v>
      </c>
      <c r="W8" s="29">
        <f t="shared" si="11"/>
        <v>475091.14320935815</v>
      </c>
      <c r="X8" s="29">
        <f t="shared" si="4"/>
        <v>5196218.7263604365</v>
      </c>
      <c r="Y8" s="35">
        <f t="shared" si="12"/>
        <v>52.87105880842126</v>
      </c>
      <c r="Z8" s="36">
        <f t="shared" si="13"/>
        <v>6.373587135506817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2293</v>
      </c>
      <c r="E9" s="51">
        <v>3</v>
      </c>
      <c r="F9" s="3">
        <f t="shared" si="5"/>
        <v>1.3083296990841692E-3</v>
      </c>
      <c r="G9" s="2">
        <v>0.5</v>
      </c>
      <c r="H9" s="3">
        <f t="shared" si="6"/>
        <v>6.520321669202348E-3</v>
      </c>
      <c r="I9" s="3">
        <f t="shared" si="7"/>
        <v>0.99347967833079764</v>
      </c>
      <c r="J9" s="5">
        <f t="shared" si="14"/>
        <v>98280.965871876717</v>
      </c>
      <c r="K9" s="5">
        <f t="shared" si="8"/>
        <v>640.82351144453423</v>
      </c>
      <c r="L9" s="5">
        <f t="shared" si="9"/>
        <v>489802.77058077219</v>
      </c>
      <c r="M9" s="5">
        <f t="shared" si="0"/>
        <v>5331216.1967472313</v>
      </c>
      <c r="N9" s="33">
        <f t="shared" si="10"/>
        <v>54.244645943928077</v>
      </c>
      <c r="O9" s="4"/>
      <c r="Q9" s="27" t="s">
        <v>44</v>
      </c>
      <c r="R9" s="29">
        <f t="shared" si="1"/>
        <v>98280.965871876717</v>
      </c>
      <c r="S9" s="29">
        <f t="shared" si="2"/>
        <v>489802.77058077219</v>
      </c>
      <c r="T9" s="35">
        <f t="shared" si="3"/>
        <v>54.244645943928077</v>
      </c>
      <c r="U9" s="42">
        <v>0.9555940589531835</v>
      </c>
      <c r="V9" s="43">
        <f t="shared" ref="V9:V22" si="15">1-U9</f>
        <v>4.4405941046816499E-2</v>
      </c>
      <c r="W9" s="29">
        <f t="shared" si="11"/>
        <v>468052.61762579501</v>
      </c>
      <c r="X9" s="29">
        <f t="shared" si="4"/>
        <v>4721127.5831510788</v>
      </c>
      <c r="Y9" s="35">
        <f t="shared" si="12"/>
        <v>48.037049099677581</v>
      </c>
      <c r="Z9" s="36">
        <f t="shared" si="13"/>
        <v>6.2075968442504958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2484</v>
      </c>
      <c r="E10" s="51">
        <v>3</v>
      </c>
      <c r="F10" s="3">
        <f t="shared" si="5"/>
        <v>1.2077294685990338E-3</v>
      </c>
      <c r="G10" s="2">
        <v>0.5</v>
      </c>
      <c r="H10" s="3">
        <f t="shared" si="6"/>
        <v>6.0204695966285379E-3</v>
      </c>
      <c r="I10" s="3">
        <f t="shared" si="7"/>
        <v>0.9939795304033715</v>
      </c>
      <c r="J10" s="5">
        <f t="shared" si="14"/>
        <v>97640.142360432175</v>
      </c>
      <c r="K10" s="5">
        <f t="shared" si="8"/>
        <v>587.83950849146413</v>
      </c>
      <c r="L10" s="5">
        <f t="shared" si="9"/>
        <v>486731.11303093215</v>
      </c>
      <c r="M10" s="5">
        <f t="shared" si="0"/>
        <v>4841413.426166459</v>
      </c>
      <c r="N10" s="33">
        <f t="shared" si="10"/>
        <v>49.584252021004836</v>
      </c>
      <c r="O10" s="4"/>
      <c r="Q10" s="27" t="s">
        <v>46</v>
      </c>
      <c r="R10" s="29">
        <f t="shared" si="1"/>
        <v>97640.142360432175</v>
      </c>
      <c r="S10" s="29">
        <f t="shared" si="2"/>
        <v>486731.11303093215</v>
      </c>
      <c r="T10" s="35">
        <f t="shared" si="3"/>
        <v>49.584252021004836</v>
      </c>
      <c r="U10" s="42">
        <v>0.96363095511775332</v>
      </c>
      <c r="V10" s="43">
        <f t="shared" si="15"/>
        <v>3.6369044882246682E-2</v>
      </c>
      <c r="W10" s="29">
        <f t="shared" si="11"/>
        <v>469029.16733552428</v>
      </c>
      <c r="X10" s="29">
        <f t="shared" si="4"/>
        <v>4253074.9655252835</v>
      </c>
      <c r="Y10" s="35">
        <f t="shared" si="12"/>
        <v>43.558672311489843</v>
      </c>
      <c r="Z10" s="36">
        <f t="shared" si="13"/>
        <v>6.025579709514993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2441</v>
      </c>
      <c r="E11" s="51">
        <v>8</v>
      </c>
      <c r="F11" s="3">
        <f t="shared" si="5"/>
        <v>3.2773453502662844E-3</v>
      </c>
      <c r="G11" s="2">
        <v>0.5</v>
      </c>
      <c r="H11" s="3">
        <f t="shared" si="6"/>
        <v>1.6253555465258026E-2</v>
      </c>
      <c r="I11" s="3">
        <f t="shared" si="7"/>
        <v>0.98374644453474203</v>
      </c>
      <c r="J11" s="5">
        <f t="shared" si="14"/>
        <v>97052.302851940709</v>
      </c>
      <c r="K11" s="5">
        <f t="shared" si="8"/>
        <v>1577.444987435038</v>
      </c>
      <c r="L11" s="5">
        <f t="shared" si="9"/>
        <v>481317.90179111593</v>
      </c>
      <c r="M11" s="5">
        <f t="shared" si="0"/>
        <v>4354682.3131355271</v>
      </c>
      <c r="N11" s="33">
        <f t="shared" si="10"/>
        <v>44.869438284003053</v>
      </c>
      <c r="O11" s="4"/>
      <c r="Q11" s="27" t="s">
        <v>48</v>
      </c>
      <c r="R11" s="29">
        <f t="shared" si="1"/>
        <v>97052.302851940709</v>
      </c>
      <c r="S11" s="29">
        <f t="shared" si="2"/>
        <v>481317.90179111593</v>
      </c>
      <c r="T11" s="35">
        <f t="shared" si="3"/>
        <v>44.869438284003053</v>
      </c>
      <c r="U11" s="42">
        <v>0.96005435016735896</v>
      </c>
      <c r="V11" s="43">
        <f t="shared" si="15"/>
        <v>3.9945649832641039E-2</v>
      </c>
      <c r="W11" s="29">
        <f t="shared" si="11"/>
        <v>462091.34542798653</v>
      </c>
      <c r="X11" s="29">
        <f t="shared" si="4"/>
        <v>3784045.7981897588</v>
      </c>
      <c r="Y11" s="35">
        <f t="shared" si="12"/>
        <v>38.989757965481303</v>
      </c>
      <c r="Z11" s="36">
        <f t="shared" si="13"/>
        <v>5.8796803185217499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2526</v>
      </c>
      <c r="E12" s="51">
        <v>7</v>
      </c>
      <c r="F12" s="3">
        <f t="shared" si="5"/>
        <v>2.7711797307996833E-3</v>
      </c>
      <c r="G12" s="2">
        <v>0.5</v>
      </c>
      <c r="H12" s="3">
        <f t="shared" si="6"/>
        <v>1.3760566149007274E-2</v>
      </c>
      <c r="I12" s="3">
        <f t="shared" si="7"/>
        <v>0.98623943385099277</v>
      </c>
      <c r="J12" s="5">
        <f t="shared" si="14"/>
        <v>95474.85786450567</v>
      </c>
      <c r="K12" s="5">
        <f t="shared" si="8"/>
        <v>1313.7880972115977</v>
      </c>
      <c r="L12" s="5">
        <f t="shared" si="9"/>
        <v>474089.81907949934</v>
      </c>
      <c r="M12" s="5">
        <f t="shared" si="0"/>
        <v>3873364.4113444113</v>
      </c>
      <c r="N12" s="33">
        <f t="shared" si="10"/>
        <v>40.5694703085219</v>
      </c>
      <c r="O12" s="4"/>
      <c r="Q12" s="27" t="s">
        <v>50</v>
      </c>
      <c r="R12" s="29">
        <f t="shared" si="1"/>
        <v>95474.85786450567</v>
      </c>
      <c r="S12" s="29">
        <f t="shared" si="2"/>
        <v>474089.81907949934</v>
      </c>
      <c r="T12" s="35">
        <f t="shared" si="3"/>
        <v>40.5694703085219</v>
      </c>
      <c r="U12" s="42">
        <v>0.94127750867207383</v>
      </c>
      <c r="V12" s="43">
        <f t="shared" si="15"/>
        <v>5.8722491327926174E-2</v>
      </c>
      <c r="W12" s="29">
        <f t="shared" si="11"/>
        <v>446250.08378994535</v>
      </c>
      <c r="X12" s="29">
        <f t="shared" si="4"/>
        <v>3321954.4527617721</v>
      </c>
      <c r="Y12" s="35">
        <f t="shared" si="12"/>
        <v>34.794023547813659</v>
      </c>
      <c r="Z12" s="36">
        <f t="shared" si="13"/>
        <v>5.7754467607082418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2710</v>
      </c>
      <c r="E13" s="51">
        <v>11</v>
      </c>
      <c r="F13" s="3">
        <f t="shared" si="5"/>
        <v>4.0590405904059037E-3</v>
      </c>
      <c r="G13" s="2">
        <v>0.5</v>
      </c>
      <c r="H13" s="3">
        <f t="shared" si="6"/>
        <v>2.0091324200913242E-2</v>
      </c>
      <c r="I13" s="3">
        <f t="shared" si="7"/>
        <v>0.9799086757990868</v>
      </c>
      <c r="J13" s="5">
        <f t="shared" si="14"/>
        <v>94161.069767294073</v>
      </c>
      <c r="K13" s="5">
        <f t="shared" si="8"/>
        <v>1891.8205797995156</v>
      </c>
      <c r="L13" s="5">
        <f t="shared" si="9"/>
        <v>466075.79738697154</v>
      </c>
      <c r="M13" s="5">
        <f t="shared" si="0"/>
        <v>3399274.5922649121</v>
      </c>
      <c r="N13" s="33">
        <f t="shared" si="10"/>
        <v>36.10063692634062</v>
      </c>
      <c r="O13" s="4"/>
      <c r="Q13" s="27" t="s">
        <v>52</v>
      </c>
      <c r="R13" s="29">
        <f t="shared" si="1"/>
        <v>94161.069767294073</v>
      </c>
      <c r="S13" s="29">
        <f t="shared" si="2"/>
        <v>466075.79738697154</v>
      </c>
      <c r="T13" s="35">
        <f t="shared" si="3"/>
        <v>36.10063692634062</v>
      </c>
      <c r="U13" s="42">
        <v>0.95386474178345915</v>
      </c>
      <c r="V13" s="43">
        <f t="shared" si="15"/>
        <v>4.6135258216540853E-2</v>
      </c>
      <c r="W13" s="29">
        <f t="shared" si="11"/>
        <v>444573.27012604341</v>
      </c>
      <c r="X13" s="29">
        <f t="shared" si="4"/>
        <v>2875704.368971827</v>
      </c>
      <c r="Y13" s="35">
        <f t="shared" si="12"/>
        <v>30.540268670255429</v>
      </c>
      <c r="Z13" s="36">
        <f t="shared" si="13"/>
        <v>5.5603682560851908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2636</v>
      </c>
      <c r="E14" s="51">
        <v>11</v>
      </c>
      <c r="F14" s="3">
        <f t="shared" si="5"/>
        <v>4.1729893778452197E-3</v>
      </c>
      <c r="G14" s="2">
        <v>0.5</v>
      </c>
      <c r="H14" s="3">
        <f t="shared" si="6"/>
        <v>2.0649521306551528E-2</v>
      </c>
      <c r="I14" s="3">
        <f t="shared" si="7"/>
        <v>0.97935047869344849</v>
      </c>
      <c r="J14" s="5">
        <f t="shared" si="14"/>
        <v>92269.249187494555</v>
      </c>
      <c r="K14" s="5">
        <f t="shared" si="8"/>
        <v>1905.315827036681</v>
      </c>
      <c r="L14" s="5">
        <f t="shared" si="9"/>
        <v>456582.95636988105</v>
      </c>
      <c r="M14" s="5">
        <f t="shared" si="0"/>
        <v>2933198.7948779403</v>
      </c>
      <c r="N14" s="33">
        <f t="shared" si="10"/>
        <v>31.789559584662609</v>
      </c>
      <c r="O14" s="4"/>
      <c r="Q14" s="27" t="s">
        <v>54</v>
      </c>
      <c r="R14" s="29">
        <f t="shared" si="1"/>
        <v>92269.249187494555</v>
      </c>
      <c r="S14" s="29">
        <f t="shared" si="2"/>
        <v>456582.95636988105</v>
      </c>
      <c r="T14" s="35">
        <f t="shared" si="3"/>
        <v>31.789559584662609</v>
      </c>
      <c r="U14" s="42">
        <v>0.94210046609890041</v>
      </c>
      <c r="V14" s="43">
        <f t="shared" si="15"/>
        <v>5.7899533901099587E-2</v>
      </c>
      <c r="W14" s="29">
        <f t="shared" si="11"/>
        <v>430147.01600887883</v>
      </c>
      <c r="X14" s="29">
        <f t="shared" si="4"/>
        <v>2431131.0988457836</v>
      </c>
      <c r="Y14" s="35">
        <f t="shared" si="12"/>
        <v>26.348226741345155</v>
      </c>
      <c r="Z14" s="36">
        <f t="shared" si="13"/>
        <v>5.4413328433174541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2072</v>
      </c>
      <c r="E15" s="51">
        <v>19</v>
      </c>
      <c r="F15" s="3">
        <f t="shared" si="5"/>
        <v>9.1698841698841706E-3</v>
      </c>
      <c r="G15" s="2">
        <v>0.5</v>
      </c>
      <c r="H15" s="3">
        <f t="shared" si="6"/>
        <v>4.482189195564993E-2</v>
      </c>
      <c r="I15" s="3">
        <f t="shared" si="7"/>
        <v>0.9551781080443501</v>
      </c>
      <c r="J15" s="5">
        <f t="shared" si="14"/>
        <v>90363.933360457871</v>
      </c>
      <c r="K15" s="5">
        <f t="shared" si="8"/>
        <v>4050.282457769993</v>
      </c>
      <c r="L15" s="5">
        <f t="shared" si="9"/>
        <v>441693.96065786434</v>
      </c>
      <c r="M15" s="5">
        <f t="shared" si="0"/>
        <v>2476615.8385080593</v>
      </c>
      <c r="N15" s="33">
        <f t="shared" si="10"/>
        <v>27.407127450162495</v>
      </c>
      <c r="O15" s="4"/>
      <c r="Q15" s="27" t="s">
        <v>56</v>
      </c>
      <c r="R15" s="29">
        <f t="shared" si="1"/>
        <v>90363.933360457871</v>
      </c>
      <c r="S15" s="29">
        <f t="shared" si="2"/>
        <v>441693.96065786434</v>
      </c>
      <c r="T15" s="35">
        <f t="shared" si="3"/>
        <v>27.407127450162495</v>
      </c>
      <c r="U15" s="42">
        <v>0.91645683631107144</v>
      </c>
      <c r="V15" s="43">
        <f t="shared" si="15"/>
        <v>8.3543163688928557E-2</v>
      </c>
      <c r="W15" s="29">
        <f t="shared" si="11"/>
        <v>404793.44980221323</v>
      </c>
      <c r="X15" s="29">
        <f t="shared" si="4"/>
        <v>2000984.082836905</v>
      </c>
      <c r="Y15" s="35">
        <f t="shared" si="12"/>
        <v>22.143614254318312</v>
      </c>
      <c r="Z15" s="36">
        <f t="shared" si="13"/>
        <v>5.2635131958441832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1556</v>
      </c>
      <c r="E16" s="51">
        <v>23</v>
      </c>
      <c r="F16" s="3">
        <f t="shared" si="5"/>
        <v>1.4781491002570694E-2</v>
      </c>
      <c r="G16" s="2">
        <v>0.5</v>
      </c>
      <c r="H16" s="3">
        <f t="shared" si="6"/>
        <v>7.1273628757359792E-2</v>
      </c>
      <c r="I16" s="3">
        <f t="shared" si="7"/>
        <v>0.92872637124264024</v>
      </c>
      <c r="J16" s="5">
        <f t="shared" si="14"/>
        <v>86313.650902687878</v>
      </c>
      <c r="K16" s="5">
        <f t="shared" si="8"/>
        <v>6151.8871111305289</v>
      </c>
      <c r="L16" s="5">
        <f t="shared" si="9"/>
        <v>416188.53673561307</v>
      </c>
      <c r="M16" s="5">
        <f t="shared" si="0"/>
        <v>2034921.8778501952</v>
      </c>
      <c r="N16" s="33">
        <f t="shared" si="10"/>
        <v>23.575898557974519</v>
      </c>
      <c r="O16" s="4"/>
      <c r="Q16" s="27" t="s">
        <v>58</v>
      </c>
      <c r="R16" s="29">
        <f t="shared" si="1"/>
        <v>86313.650902687878</v>
      </c>
      <c r="S16" s="29">
        <f t="shared" si="2"/>
        <v>416188.53673561307</v>
      </c>
      <c r="T16" s="35">
        <f t="shared" si="3"/>
        <v>23.575898557974519</v>
      </c>
      <c r="U16" s="42">
        <v>0.8859396016463057</v>
      </c>
      <c r="V16" s="43">
        <f t="shared" si="15"/>
        <v>0.1140603983536943</v>
      </c>
      <c r="W16" s="29">
        <f t="shared" si="11"/>
        <v>368717.90644530789</v>
      </c>
      <c r="X16" s="29">
        <f t="shared" si="4"/>
        <v>1596190.6330346919</v>
      </c>
      <c r="Y16" s="35">
        <f t="shared" si="12"/>
        <v>18.492910638599639</v>
      </c>
      <c r="Z16" s="36">
        <f t="shared" si="13"/>
        <v>5.0829879193748795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1098</v>
      </c>
      <c r="E17" s="51">
        <v>11</v>
      </c>
      <c r="F17" s="3">
        <f t="shared" si="5"/>
        <v>1.0018214936247723E-2</v>
      </c>
      <c r="G17" s="2">
        <v>0.5</v>
      </c>
      <c r="H17" s="3">
        <f t="shared" si="6"/>
        <v>4.886717014660151E-2</v>
      </c>
      <c r="I17" s="3">
        <f t="shared" si="7"/>
        <v>0.95113282985339853</v>
      </c>
      <c r="J17" s="5">
        <f t="shared" si="14"/>
        <v>80161.763791557358</v>
      </c>
      <c r="K17" s="5">
        <f t="shared" si="8"/>
        <v>3917.2785504537137</v>
      </c>
      <c r="L17" s="5">
        <f t="shared" si="9"/>
        <v>391015.62258165248</v>
      </c>
      <c r="M17" s="5">
        <f t="shared" si="0"/>
        <v>1618733.341114582</v>
      </c>
      <c r="N17" s="33">
        <f t="shared" si="10"/>
        <v>20.193334883744999</v>
      </c>
      <c r="O17" s="4"/>
      <c r="Q17" s="27" t="s">
        <v>60</v>
      </c>
      <c r="R17" s="29">
        <f t="shared" si="1"/>
        <v>80161.763791557358</v>
      </c>
      <c r="S17" s="29">
        <f t="shared" si="2"/>
        <v>391015.62258165248</v>
      </c>
      <c r="T17" s="35">
        <f t="shared" si="3"/>
        <v>20.193334883744999</v>
      </c>
      <c r="U17" s="42">
        <v>0.85631920960893304</v>
      </c>
      <c r="V17" s="43">
        <f t="shared" si="15"/>
        <v>0.14368079039106696</v>
      </c>
      <c r="W17" s="29">
        <f t="shared" si="11"/>
        <v>334834.18887386553</v>
      </c>
      <c r="X17" s="29">
        <f t="shared" si="4"/>
        <v>1227472.726589384</v>
      </c>
      <c r="Y17" s="35">
        <f t="shared" si="12"/>
        <v>15.312446589637808</v>
      </c>
      <c r="Z17" s="36">
        <f t="shared" si="13"/>
        <v>4.8808882941071907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861</v>
      </c>
      <c r="E18" s="51">
        <v>22</v>
      </c>
      <c r="F18" s="3">
        <f t="shared" si="5"/>
        <v>2.5551684088269456E-2</v>
      </c>
      <c r="G18" s="2">
        <v>0.5</v>
      </c>
      <c r="H18" s="3">
        <f t="shared" si="6"/>
        <v>0.1200873362445415</v>
      </c>
      <c r="I18" s="3">
        <f t="shared" si="7"/>
        <v>0.87991266375545851</v>
      </c>
      <c r="J18" s="5">
        <f t="shared" si="14"/>
        <v>76244.485241103641</v>
      </c>
      <c r="K18" s="5">
        <f t="shared" si="8"/>
        <v>9155.9971359403953</v>
      </c>
      <c r="L18" s="5">
        <f t="shared" si="9"/>
        <v>358332.43336566718</v>
      </c>
      <c r="M18" s="5">
        <f t="shared" si="0"/>
        <v>1227717.7185329294</v>
      </c>
      <c r="N18" s="33">
        <f t="shared" si="10"/>
        <v>16.102380580714616</v>
      </c>
      <c r="O18" s="4"/>
      <c r="Q18" s="27" t="s">
        <v>62</v>
      </c>
      <c r="R18" s="29">
        <f t="shared" si="1"/>
        <v>76244.485241103641</v>
      </c>
      <c r="S18" s="29">
        <f t="shared" si="2"/>
        <v>358332.43336566718</v>
      </c>
      <c r="T18" s="35">
        <f t="shared" si="3"/>
        <v>16.102380580714616</v>
      </c>
      <c r="U18" s="42">
        <v>0.77613843304153718</v>
      </c>
      <c r="V18" s="43">
        <f t="shared" si="15"/>
        <v>0.22386156695846282</v>
      </c>
      <c r="W18" s="29">
        <f t="shared" si="11"/>
        <v>278115.57334038994</v>
      </c>
      <c r="X18" s="29">
        <f t="shared" si="4"/>
        <v>892638.53771551861</v>
      </c>
      <c r="Y18" s="35">
        <f t="shared" si="12"/>
        <v>11.707581668271194</v>
      </c>
      <c r="Z18" s="36">
        <f t="shared" si="13"/>
        <v>4.3947989124434219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495</v>
      </c>
      <c r="E19" s="51">
        <v>20</v>
      </c>
      <c r="F19" s="3">
        <f t="shared" si="5"/>
        <v>4.0404040404040407E-2</v>
      </c>
      <c r="G19" s="2">
        <v>0.5</v>
      </c>
      <c r="H19" s="3">
        <f t="shared" si="6"/>
        <v>0.18348623853211013</v>
      </c>
      <c r="I19" s="3">
        <f t="shared" si="7"/>
        <v>0.8165137614678899</v>
      </c>
      <c r="J19" s="5">
        <f t="shared" si="14"/>
        <v>67088.48810516324</v>
      </c>
      <c r="K19" s="5">
        <f t="shared" si="8"/>
        <v>12309.814331222615</v>
      </c>
      <c r="L19" s="5">
        <f t="shared" si="9"/>
        <v>304667.90469775966</v>
      </c>
      <c r="M19" s="5">
        <f t="shared" si="0"/>
        <v>869385.28516726231</v>
      </c>
      <c r="N19" s="33">
        <f t="shared" si="10"/>
        <v>12.958784878330757</v>
      </c>
      <c r="O19" s="4"/>
      <c r="Q19" s="27" t="s">
        <v>64</v>
      </c>
      <c r="R19" s="29">
        <f t="shared" si="1"/>
        <v>67088.48810516324</v>
      </c>
      <c r="S19" s="29">
        <f t="shared" si="2"/>
        <v>304667.90469775966</v>
      </c>
      <c r="T19" s="35">
        <f t="shared" si="3"/>
        <v>12.958784878330757</v>
      </c>
      <c r="U19" s="42">
        <v>0.73716277889453141</v>
      </c>
      <c r="V19" s="43">
        <f t="shared" si="15"/>
        <v>0.26283722110546859</v>
      </c>
      <c r="W19" s="29">
        <f t="shared" si="11"/>
        <v>224589.83926697477</v>
      </c>
      <c r="X19" s="29">
        <f t="shared" si="4"/>
        <v>614522.96437512862</v>
      </c>
      <c r="Y19" s="35">
        <f t="shared" si="12"/>
        <v>9.1598869154995004</v>
      </c>
      <c r="Z19" s="36">
        <f t="shared" si="13"/>
        <v>3.7988979628312567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355</v>
      </c>
      <c r="E20" s="51">
        <v>24</v>
      </c>
      <c r="F20" s="3">
        <f t="shared" si="5"/>
        <v>6.7605633802816895E-2</v>
      </c>
      <c r="G20" s="2">
        <v>0.5</v>
      </c>
      <c r="H20" s="3">
        <f t="shared" si="6"/>
        <v>0.28915662650602408</v>
      </c>
      <c r="I20" s="3">
        <f t="shared" si="7"/>
        <v>0.71084337349397586</v>
      </c>
      <c r="J20" s="5">
        <f t="shared" si="14"/>
        <v>54778.673773940624</v>
      </c>
      <c r="K20" s="5">
        <f t="shared" si="8"/>
        <v>15839.616512946686</v>
      </c>
      <c r="L20" s="5">
        <f t="shared" si="9"/>
        <v>234294.32758733636</v>
      </c>
      <c r="M20" s="5">
        <f t="shared" si="0"/>
        <v>564717.38046950265</v>
      </c>
      <c r="N20" s="33">
        <f t="shared" si="10"/>
        <v>10.309073615034301</v>
      </c>
      <c r="O20" s="4"/>
      <c r="Q20" s="27" t="s">
        <v>66</v>
      </c>
      <c r="R20" s="29">
        <f t="shared" si="1"/>
        <v>54778.673773940624</v>
      </c>
      <c r="S20" s="29">
        <f t="shared" si="2"/>
        <v>234294.32758733636</v>
      </c>
      <c r="T20" s="35">
        <f t="shared" si="3"/>
        <v>10.309073615034301</v>
      </c>
      <c r="U20" s="42">
        <v>0.7271372759570951</v>
      </c>
      <c r="V20" s="43">
        <f t="shared" si="15"/>
        <v>0.2728627240429049</v>
      </c>
      <c r="W20" s="29">
        <f t="shared" si="11"/>
        <v>170364.13913405503</v>
      </c>
      <c r="X20" s="29">
        <f t="shared" si="4"/>
        <v>389933.12510815385</v>
      </c>
      <c r="Y20" s="35">
        <f t="shared" si="12"/>
        <v>7.1183381824342984</v>
      </c>
      <c r="Z20" s="36">
        <f t="shared" si="13"/>
        <v>3.1907354326000021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174</v>
      </c>
      <c r="E21" s="51">
        <v>14</v>
      </c>
      <c r="F21" s="3">
        <f t="shared" si="5"/>
        <v>8.0459770114942528E-2</v>
      </c>
      <c r="G21" s="2">
        <v>0.5</v>
      </c>
      <c r="H21" s="3">
        <f t="shared" si="6"/>
        <v>0.3349282296650718</v>
      </c>
      <c r="I21" s="3">
        <f t="shared" si="7"/>
        <v>0.66507177033492826</v>
      </c>
      <c r="J21" s="5">
        <f t="shared" si="14"/>
        <v>38939.057260993934</v>
      </c>
      <c r="K21" s="5">
        <f t="shared" si="8"/>
        <v>13041.789513251557</v>
      </c>
      <c r="L21" s="5">
        <f t="shared" si="9"/>
        <v>162090.81252184079</v>
      </c>
      <c r="M21" s="5">
        <f>L21+M22</f>
        <v>330423.05288216623</v>
      </c>
      <c r="N21" s="33">
        <f t="shared" si="10"/>
        <v>8.4856459330143537</v>
      </c>
      <c r="O21" s="4"/>
      <c r="Q21" s="27" t="s">
        <v>68</v>
      </c>
      <c r="R21" s="29">
        <f t="shared" si="1"/>
        <v>38939.057260993934</v>
      </c>
      <c r="S21" s="29">
        <f t="shared" si="2"/>
        <v>162090.81252184079</v>
      </c>
      <c r="T21" s="35">
        <f t="shared" si="3"/>
        <v>8.4856459330143537</v>
      </c>
      <c r="U21" s="42">
        <v>0.68635947845240242</v>
      </c>
      <c r="V21" s="43">
        <f t="shared" si="15"/>
        <v>0.31364052154759758</v>
      </c>
      <c r="W21" s="29">
        <f t="shared" si="11"/>
        <v>111252.56554441679</v>
      </c>
      <c r="X21" s="29">
        <f>X22+W21</f>
        <v>219568.98597409882</v>
      </c>
      <c r="Y21" s="35">
        <f t="shared" si="12"/>
        <v>5.6387853589369161</v>
      </c>
      <c r="Z21" s="36">
        <f t="shared" si="13"/>
        <v>2.8468605740774375</v>
      </c>
    </row>
    <row r="22" spans="1:26" s="2" customFormat="1" x14ac:dyDescent="0.25">
      <c r="A22" s="12">
        <v>19</v>
      </c>
      <c r="B22" s="13" t="s">
        <v>69</v>
      </c>
      <c r="C22" s="12"/>
      <c r="D22">
        <v>104</v>
      </c>
      <c r="E22" s="51">
        <v>16</v>
      </c>
      <c r="F22" s="17">
        <f t="shared" si="5"/>
        <v>0.15384615384615385</v>
      </c>
      <c r="G22" s="12"/>
      <c r="H22" s="17">
        <v>1</v>
      </c>
      <c r="I22" s="17">
        <f t="shared" si="7"/>
        <v>0</v>
      </c>
      <c r="J22" s="21">
        <f t="shared" si="14"/>
        <v>25897.267747742379</v>
      </c>
      <c r="K22" s="21">
        <f t="shared" si="8"/>
        <v>25897.267747742379</v>
      </c>
      <c r="L22" s="21">
        <f>K22/F22</f>
        <v>168332.24036032546</v>
      </c>
      <c r="M22" s="21">
        <f>L22</f>
        <v>168332.24036032546</v>
      </c>
      <c r="N22" s="34">
        <f t="shared" si="10"/>
        <v>6.5</v>
      </c>
      <c r="O22" s="4"/>
      <c r="Q22" s="30" t="s">
        <v>69</v>
      </c>
      <c r="R22" s="31">
        <f t="shared" si="1"/>
        <v>25897.267747742379</v>
      </c>
      <c r="S22" s="31">
        <f t="shared" si="2"/>
        <v>168332.24036032546</v>
      </c>
      <c r="T22" s="38">
        <f t="shared" si="3"/>
        <v>6.5</v>
      </c>
      <c r="U22" s="44">
        <v>0.64346806172022719</v>
      </c>
      <c r="V22" s="45">
        <f t="shared" si="15"/>
        <v>0.35653193827977281</v>
      </c>
      <c r="W22" s="31">
        <f t="shared" si="11"/>
        <v>108316.42042968202</v>
      </c>
      <c r="X22" s="31">
        <f>W22</f>
        <v>108316.42042968202</v>
      </c>
      <c r="Y22" s="38">
        <f t="shared" si="12"/>
        <v>4.1825424011814771</v>
      </c>
      <c r="Z22" s="37">
        <f t="shared" si="13"/>
        <v>2.3174575988185229</v>
      </c>
    </row>
    <row r="23" spans="1:26" s="2" customFormat="1" ht="13.2" x14ac:dyDescent="0.25">
      <c r="B23" s="2" t="s">
        <v>70</v>
      </c>
      <c r="D23" s="25">
        <f>SUM(D4:D22)</f>
        <v>29846</v>
      </c>
      <c r="E23" s="25">
        <f>SUM(E4:E22)</f>
        <v>198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9" t="s">
        <v>88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8" t="s">
        <v>14</v>
      </c>
      <c r="S27" s="78"/>
      <c r="T27" s="78"/>
      <c r="U27" s="75" t="s">
        <v>15</v>
      </c>
      <c r="V27" s="79" t="s">
        <v>16</v>
      </c>
      <c r="W27" s="80" t="s">
        <v>17</v>
      </c>
      <c r="X27" s="80" t="s">
        <v>18</v>
      </c>
      <c r="Y27" s="81" t="s">
        <v>19</v>
      </c>
      <c r="Z27" s="81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5"/>
      <c r="V28" s="79"/>
      <c r="W28" s="80"/>
      <c r="X28" s="80"/>
      <c r="Y28" s="81"/>
      <c r="Z28" s="81"/>
    </row>
    <row r="29" spans="1:26" s="2" customFormat="1" x14ac:dyDescent="0.25">
      <c r="A29" s="2">
        <v>1</v>
      </c>
      <c r="B29" s="1">
        <v>0</v>
      </c>
      <c r="C29" s="1">
        <v>1</v>
      </c>
      <c r="D29">
        <v>300</v>
      </c>
      <c r="E29" s="51">
        <v>1</v>
      </c>
      <c r="F29" s="3">
        <f>E29/D29</f>
        <v>3.3333333333333335E-3</v>
      </c>
      <c r="G29" s="2">
        <v>0.3</v>
      </c>
      <c r="H29" s="18">
        <f>C29*F29/(1+(1-G29)*C29*F29)</f>
        <v>3.3255736614566018E-3</v>
      </c>
      <c r="I29" s="18">
        <f>1-H29</f>
        <v>0.99667442633854342</v>
      </c>
      <c r="J29" s="19">
        <v>100000</v>
      </c>
      <c r="K29" s="20">
        <f>J29*H29</f>
        <v>332.55736614566018</v>
      </c>
      <c r="L29" s="20">
        <f>C29*(J30+G29*K29)</f>
        <v>99767.209843698045</v>
      </c>
      <c r="M29" s="5">
        <f t="shared" ref="M29:M45" si="16">L29+M30</f>
        <v>7666551.5107837664</v>
      </c>
      <c r="N29" s="32">
        <f>M29/J29</f>
        <v>76.665515107837663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99767.209843698045</v>
      </c>
      <c r="T29" s="35">
        <f t="shared" ref="T29:T47" si="19">N29</f>
        <v>76.665515107837663</v>
      </c>
      <c r="U29" s="42">
        <v>0.95864674002964168</v>
      </c>
      <c r="V29" s="43">
        <f>1-U29</f>
        <v>4.1353259970358325E-2</v>
      </c>
      <c r="W29" s="29">
        <f>S29*U29</f>
        <v>95641.510478514305</v>
      </c>
      <c r="X29" s="29">
        <f t="shared" ref="X29:X45" si="20">X30+W29</f>
        <v>6833600.3159740521</v>
      </c>
      <c r="Y29" s="40">
        <f>X29/R29</f>
        <v>68.336003159740514</v>
      </c>
      <c r="Z29" s="36">
        <f>T29-Y29</f>
        <v>8.3295119480971493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1470</v>
      </c>
      <c r="E30" s="51">
        <v>1</v>
      </c>
      <c r="F30" s="3">
        <f t="shared" ref="F30:F47" si="21">E30/D30</f>
        <v>6.8027210884353737E-4</v>
      </c>
      <c r="G30" s="2">
        <v>0.4</v>
      </c>
      <c r="H30" s="3">
        <f t="shared" ref="H30:H46" si="22">C30*F30/(1+(1-G30)*C30*F30)</f>
        <v>2.7166530834012493E-3</v>
      </c>
      <c r="I30" s="3">
        <f t="shared" ref="I30:I47" si="23">1-H30</f>
        <v>0.9972833469165987</v>
      </c>
      <c r="J30" s="5">
        <f>I29*J29</f>
        <v>99667.442633854342</v>
      </c>
      <c r="K30" s="5">
        <f t="shared" ref="K30:K47" si="24">J30*H30</f>
        <v>270.76186534597753</v>
      </c>
      <c r="L30" s="5">
        <f t="shared" ref="L30:L46" si="25">C30*(J31+G30*K30)</f>
        <v>398019.94205858704</v>
      </c>
      <c r="M30" s="5">
        <f t="shared" si="16"/>
        <v>7566784.3009400684</v>
      </c>
      <c r="N30" s="33">
        <f t="shared" ref="N30:N47" si="26">M30/J30</f>
        <v>75.920321631387338</v>
      </c>
      <c r="O30" s="4"/>
      <c r="Q30" s="27" t="s">
        <v>36</v>
      </c>
      <c r="R30" s="29">
        <f t="shared" si="17"/>
        <v>99667.442633854342</v>
      </c>
      <c r="S30" s="29">
        <f t="shared" si="18"/>
        <v>398019.94205858704</v>
      </c>
      <c r="T30" s="35">
        <f t="shared" si="19"/>
        <v>75.920321631387338</v>
      </c>
      <c r="U30" s="42">
        <v>0.95864674002964168</v>
      </c>
      <c r="V30" s="43">
        <f>1-U30</f>
        <v>4.1353259970358325E-2</v>
      </c>
      <c r="W30" s="29">
        <f t="shared" ref="W30:W47" si="27">S30*U30</f>
        <v>381560.51992125134</v>
      </c>
      <c r="X30" s="29">
        <f t="shared" si="20"/>
        <v>6737958.8054955378</v>
      </c>
      <c r="Y30" s="35">
        <f t="shared" ref="Y30:Y47" si="28">X30/R30</f>
        <v>67.604411505255527</v>
      </c>
      <c r="Z30" s="36">
        <f t="shared" ref="Z30:Z47" si="29">T30-Y30</f>
        <v>8.3159101261318114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1930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99396.680768508362</v>
      </c>
      <c r="K31" s="5">
        <f t="shared" si="24"/>
        <v>0</v>
      </c>
      <c r="L31" s="5">
        <f t="shared" si="25"/>
        <v>496983.4038425418</v>
      </c>
      <c r="M31" s="5">
        <f t="shared" si="16"/>
        <v>7168764.358881481</v>
      </c>
      <c r="N31" s="33">
        <f t="shared" si="26"/>
        <v>72.122774155580714</v>
      </c>
      <c r="O31" s="4"/>
      <c r="Q31" s="27" t="s">
        <v>38</v>
      </c>
      <c r="R31" s="29">
        <f t="shared" si="17"/>
        <v>99396.680768508362</v>
      </c>
      <c r="S31" s="29">
        <f t="shared" si="18"/>
        <v>496983.4038425418</v>
      </c>
      <c r="T31" s="35">
        <f t="shared" si="19"/>
        <v>72.122774155580714</v>
      </c>
      <c r="U31" s="42">
        <v>0.95864674002964168</v>
      </c>
      <c r="V31" s="43">
        <f>1-U31</f>
        <v>4.1353259970358325E-2</v>
      </c>
      <c r="W31" s="29">
        <f t="shared" si="27"/>
        <v>476431.51994248759</v>
      </c>
      <c r="X31" s="29">
        <f t="shared" si="20"/>
        <v>6356398.2855742862</v>
      </c>
      <c r="Y31" s="35">
        <f t="shared" si="28"/>
        <v>63.94980432372919</v>
      </c>
      <c r="Z31" s="36">
        <f t="shared" si="29"/>
        <v>8.1729698318515247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1892</v>
      </c>
      <c r="E32" s="51">
        <v>2</v>
      </c>
      <c r="F32" s="3">
        <f t="shared" si="21"/>
        <v>1.0570824524312897E-3</v>
      </c>
      <c r="G32" s="2">
        <v>0.5</v>
      </c>
      <c r="H32" s="3">
        <f t="shared" si="22"/>
        <v>5.2714812862414331E-3</v>
      </c>
      <c r="I32" s="3">
        <f t="shared" si="23"/>
        <v>0.99472851871375856</v>
      </c>
      <c r="J32" s="5">
        <f t="shared" si="30"/>
        <v>99396.680768508362</v>
      </c>
      <c r="K32" s="5">
        <f t="shared" si="24"/>
        <v>523.96774258570554</v>
      </c>
      <c r="L32" s="5">
        <f t="shared" si="25"/>
        <v>495673.4844860775</v>
      </c>
      <c r="M32" s="5">
        <f t="shared" si="16"/>
        <v>6671780.9550389396</v>
      </c>
      <c r="N32" s="33">
        <f t="shared" si="26"/>
        <v>67.122774155580714</v>
      </c>
      <c r="O32" s="4"/>
      <c r="Q32" s="27" t="s">
        <v>40</v>
      </c>
      <c r="R32" s="29">
        <f t="shared" si="17"/>
        <v>99396.680768508362</v>
      </c>
      <c r="S32" s="29">
        <f t="shared" si="18"/>
        <v>495673.4844860775</v>
      </c>
      <c r="T32" s="35">
        <f t="shared" si="19"/>
        <v>67.122774155580714</v>
      </c>
      <c r="U32" s="42">
        <v>0.95864674002964168</v>
      </c>
      <c r="V32" s="43">
        <f>1-U32</f>
        <v>4.1353259970358325E-2</v>
      </c>
      <c r="W32" s="29">
        <f t="shared" si="27"/>
        <v>475175.77002171136</v>
      </c>
      <c r="X32" s="29">
        <f t="shared" si="20"/>
        <v>5879966.7656317987</v>
      </c>
      <c r="Y32" s="35">
        <f t="shared" si="28"/>
        <v>59.156570623580983</v>
      </c>
      <c r="Z32" s="36">
        <f t="shared" si="29"/>
        <v>7.9662035319997315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2115</v>
      </c>
      <c r="E33" s="51">
        <v>1</v>
      </c>
      <c r="F33" s="3">
        <f t="shared" si="21"/>
        <v>4.7281323877068556E-4</v>
      </c>
      <c r="G33" s="2">
        <v>0.5</v>
      </c>
      <c r="H33" s="3">
        <f t="shared" si="22"/>
        <v>2.3612750885478157E-3</v>
      </c>
      <c r="I33" s="3">
        <f t="shared" si="23"/>
        <v>0.99763872491145222</v>
      </c>
      <c r="J33" s="5">
        <f t="shared" si="30"/>
        <v>98872.713025922654</v>
      </c>
      <c r="K33" s="5">
        <f t="shared" si="24"/>
        <v>233.46567420524829</v>
      </c>
      <c r="L33" s="5">
        <f t="shared" si="25"/>
        <v>493779.90094410017</v>
      </c>
      <c r="M33" s="5">
        <f t="shared" si="16"/>
        <v>6176107.4705528617</v>
      </c>
      <c r="N33" s="33">
        <f t="shared" si="26"/>
        <v>62.465237187671761</v>
      </c>
      <c r="O33" s="4"/>
      <c r="Q33" s="27" t="s">
        <v>42</v>
      </c>
      <c r="R33" s="29">
        <f t="shared" si="17"/>
        <v>98872.713025922654</v>
      </c>
      <c r="S33" s="29">
        <f t="shared" si="18"/>
        <v>493779.90094410017</v>
      </c>
      <c r="T33" s="35">
        <f t="shared" si="19"/>
        <v>62.465237187671761</v>
      </c>
      <c r="U33" s="42">
        <v>0.95864674002964168</v>
      </c>
      <c r="V33" s="43">
        <f>1-U33</f>
        <v>4.1353259970358325E-2</v>
      </c>
      <c r="W33" s="29">
        <f t="shared" si="27"/>
        <v>473360.49233222101</v>
      </c>
      <c r="X33" s="29">
        <f t="shared" si="20"/>
        <v>5404790.9956100872</v>
      </c>
      <c r="Y33" s="35">
        <f t="shared" si="28"/>
        <v>54.664131591018929</v>
      </c>
      <c r="Z33" s="36">
        <f t="shared" si="29"/>
        <v>7.8011055966528318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2393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98639.247351717408</v>
      </c>
      <c r="K34" s="5">
        <f t="shared" si="24"/>
        <v>0</v>
      </c>
      <c r="L34" s="5">
        <f t="shared" si="25"/>
        <v>493196.23675858707</v>
      </c>
      <c r="M34" s="5">
        <f t="shared" si="16"/>
        <v>5682327.5696087619</v>
      </c>
      <c r="N34" s="33">
        <f t="shared" si="26"/>
        <v>57.607166743145541</v>
      </c>
      <c r="O34" s="4"/>
      <c r="Q34" s="27" t="s">
        <v>44</v>
      </c>
      <c r="R34" s="29">
        <f t="shared" si="17"/>
        <v>98639.247351717408</v>
      </c>
      <c r="S34" s="29">
        <f t="shared" si="18"/>
        <v>493196.23675858707</v>
      </c>
      <c r="T34" s="35">
        <f t="shared" si="19"/>
        <v>57.607166743145541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477996.03589544812</v>
      </c>
      <c r="X34" s="29">
        <f t="shared" si="20"/>
        <v>4931430.5032778662</v>
      </c>
      <c r="Y34" s="35">
        <f t="shared" si="28"/>
        <v>49.994607984932124</v>
      </c>
      <c r="Z34" s="36">
        <f t="shared" si="29"/>
        <v>7.6125587582134173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2332</v>
      </c>
      <c r="E35" s="51">
        <v>2</v>
      </c>
      <c r="F35" s="3">
        <f t="shared" si="21"/>
        <v>8.576329331046312E-4</v>
      </c>
      <c r="G35" s="2">
        <v>0.5</v>
      </c>
      <c r="H35" s="3">
        <f t="shared" si="22"/>
        <v>4.2789901583226361E-3</v>
      </c>
      <c r="I35" s="3">
        <f t="shared" si="23"/>
        <v>0.99572100984167733</v>
      </c>
      <c r="J35" s="5">
        <f t="shared" si="30"/>
        <v>98639.247351717408</v>
      </c>
      <c r="K35" s="5">
        <f t="shared" si="24"/>
        <v>422.07636864235093</v>
      </c>
      <c r="L35" s="5">
        <f t="shared" si="25"/>
        <v>492141.04583698115</v>
      </c>
      <c r="M35" s="5">
        <f t="shared" si="16"/>
        <v>5189131.332850175</v>
      </c>
      <c r="N35" s="33">
        <f t="shared" si="26"/>
        <v>52.607166743145541</v>
      </c>
      <c r="O35" s="4"/>
      <c r="Q35" s="27" t="s">
        <v>46</v>
      </c>
      <c r="R35" s="29">
        <f t="shared" si="17"/>
        <v>98639.247351717408</v>
      </c>
      <c r="S35" s="29">
        <f t="shared" si="18"/>
        <v>492141.04583698115</v>
      </c>
      <c r="T35" s="35">
        <f t="shared" si="19"/>
        <v>52.607166743145541</v>
      </c>
      <c r="U35" s="42">
        <v>0.96192878092594225</v>
      </c>
      <c r="V35" s="43">
        <f t="shared" si="31"/>
        <v>3.8071219074057749E-2</v>
      </c>
      <c r="W35" s="29">
        <f t="shared" si="27"/>
        <v>473404.63626558555</v>
      </c>
      <c r="X35" s="29">
        <f t="shared" si="20"/>
        <v>4453434.467382418</v>
      </c>
      <c r="Y35" s="35">
        <f t="shared" si="28"/>
        <v>45.148706898612396</v>
      </c>
      <c r="Z35" s="36">
        <f t="shared" si="29"/>
        <v>7.4584598445331451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2363</v>
      </c>
      <c r="E36" s="51">
        <v>4</v>
      </c>
      <c r="F36" s="3">
        <f t="shared" si="21"/>
        <v>1.6927634363097758E-3</v>
      </c>
      <c r="G36" s="2">
        <v>0.5</v>
      </c>
      <c r="H36" s="3">
        <f t="shared" si="22"/>
        <v>8.4281500210703752E-3</v>
      </c>
      <c r="I36" s="3">
        <f t="shared" si="23"/>
        <v>0.99157184997892966</v>
      </c>
      <c r="J36" s="5">
        <f t="shared" si="30"/>
        <v>98217.170983075048</v>
      </c>
      <c r="K36" s="5">
        <f t="shared" si="24"/>
        <v>827.78905169047664</v>
      </c>
      <c r="L36" s="5">
        <f t="shared" si="25"/>
        <v>489016.38228614908</v>
      </c>
      <c r="M36" s="5">
        <f t="shared" si="16"/>
        <v>4696990.2870131936</v>
      </c>
      <c r="N36" s="33">
        <f t="shared" si="26"/>
        <v>47.822496209166793</v>
      </c>
      <c r="O36" s="4"/>
      <c r="Q36" s="27" t="s">
        <v>48</v>
      </c>
      <c r="R36" s="29">
        <f t="shared" si="17"/>
        <v>98217.170983075048</v>
      </c>
      <c r="S36" s="29">
        <f t="shared" si="18"/>
        <v>489016.38228614908</v>
      </c>
      <c r="T36" s="35">
        <f t="shared" si="19"/>
        <v>47.822496209166793</v>
      </c>
      <c r="U36" s="42">
        <v>0.95558309086652893</v>
      </c>
      <c r="V36" s="43">
        <f t="shared" si="31"/>
        <v>4.4416909133471072E-2</v>
      </c>
      <c r="W36" s="29">
        <f t="shared" si="27"/>
        <v>467295.78606936644</v>
      </c>
      <c r="X36" s="29">
        <f t="shared" si="20"/>
        <v>3980029.8311168328</v>
      </c>
      <c r="Y36" s="35">
        <f t="shared" si="28"/>
        <v>40.522749650391361</v>
      </c>
      <c r="Z36" s="36">
        <f t="shared" si="29"/>
        <v>7.299746558775432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2393</v>
      </c>
      <c r="E37" s="51">
        <v>6</v>
      </c>
      <c r="F37" s="3">
        <f t="shared" si="21"/>
        <v>2.5073129962390303E-3</v>
      </c>
      <c r="G37" s="2">
        <v>0.5</v>
      </c>
      <c r="H37" s="3">
        <f t="shared" si="22"/>
        <v>1.2458471760797342E-2</v>
      </c>
      <c r="I37" s="3">
        <f t="shared" si="23"/>
        <v>0.9875415282392026</v>
      </c>
      <c r="J37" s="5">
        <f t="shared" si="30"/>
        <v>97389.381931384574</v>
      </c>
      <c r="K37" s="5">
        <f t="shared" si="24"/>
        <v>1213.3228645936617</v>
      </c>
      <c r="L37" s="5">
        <f t="shared" si="25"/>
        <v>483913.60249543877</v>
      </c>
      <c r="M37" s="5">
        <f t="shared" si="16"/>
        <v>4207973.9047270445</v>
      </c>
      <c r="N37" s="33">
        <f t="shared" si="26"/>
        <v>43.207727796155041</v>
      </c>
      <c r="O37" s="4"/>
      <c r="Q37" s="27" t="s">
        <v>50</v>
      </c>
      <c r="R37" s="29">
        <f t="shared" si="17"/>
        <v>97389.381931384574</v>
      </c>
      <c r="S37" s="29">
        <f t="shared" si="18"/>
        <v>483913.60249543877</v>
      </c>
      <c r="T37" s="35">
        <f t="shared" si="19"/>
        <v>43.207727796155041</v>
      </c>
      <c r="U37" s="42">
        <v>0.95343645724036619</v>
      </c>
      <c r="V37" s="43">
        <f t="shared" si="31"/>
        <v>4.6563542759633814E-2</v>
      </c>
      <c r="W37" s="29">
        <f t="shared" si="27"/>
        <v>461380.87077367399</v>
      </c>
      <c r="X37" s="29">
        <f t="shared" si="20"/>
        <v>3512734.0450474662</v>
      </c>
      <c r="Y37" s="35">
        <f t="shared" si="28"/>
        <v>36.068963324177922</v>
      </c>
      <c r="Z37" s="36">
        <f t="shared" si="29"/>
        <v>7.1387644719771188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2579</v>
      </c>
      <c r="E38" s="51">
        <v>4</v>
      </c>
      <c r="F38" s="3">
        <f t="shared" si="21"/>
        <v>1.5509887553315238E-3</v>
      </c>
      <c r="G38" s="2">
        <v>0.5</v>
      </c>
      <c r="H38" s="3">
        <f t="shared" si="22"/>
        <v>7.7249903437620702E-3</v>
      </c>
      <c r="I38" s="3">
        <f t="shared" si="23"/>
        <v>0.99227500965623794</v>
      </c>
      <c r="J38" s="5">
        <f t="shared" si="30"/>
        <v>96176.059066790913</v>
      </c>
      <c r="K38" s="5">
        <f t="shared" si="24"/>
        <v>742.95912759205032</v>
      </c>
      <c r="L38" s="5">
        <f t="shared" si="25"/>
        <v>479022.89751497441</v>
      </c>
      <c r="M38" s="5">
        <f t="shared" si="16"/>
        <v>3724060.3022316056</v>
      </c>
      <c r="N38" s="33">
        <f t="shared" si="26"/>
        <v>38.721281973566583</v>
      </c>
      <c r="O38" s="4"/>
      <c r="Q38" s="27" t="s">
        <v>52</v>
      </c>
      <c r="R38" s="29">
        <f t="shared" si="17"/>
        <v>96176.059066790913</v>
      </c>
      <c r="S38" s="29">
        <f t="shared" si="18"/>
        <v>479022.89751497441</v>
      </c>
      <c r="T38" s="35">
        <f t="shared" si="19"/>
        <v>38.721281973566583</v>
      </c>
      <c r="U38" s="42">
        <v>0.93748024841036759</v>
      </c>
      <c r="V38" s="43">
        <f t="shared" si="31"/>
        <v>6.2519751589632411E-2</v>
      </c>
      <c r="W38" s="29">
        <f t="shared" si="27"/>
        <v>449074.50495659228</v>
      </c>
      <c r="X38" s="29">
        <f t="shared" si="20"/>
        <v>3051353.1742737922</v>
      </c>
      <c r="Y38" s="35">
        <f t="shared" si="28"/>
        <v>31.726743681135176</v>
      </c>
      <c r="Z38" s="36">
        <f t="shared" si="29"/>
        <v>6.9945382924314075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2574</v>
      </c>
      <c r="E39" s="51">
        <v>8</v>
      </c>
      <c r="F39" s="3">
        <f t="shared" si="21"/>
        <v>3.108003108003108E-3</v>
      </c>
      <c r="G39" s="2">
        <v>0.5</v>
      </c>
      <c r="H39" s="3">
        <f t="shared" si="22"/>
        <v>1.5420200462606013E-2</v>
      </c>
      <c r="I39" s="3">
        <f t="shared" si="23"/>
        <v>0.98457979953739394</v>
      </c>
      <c r="J39" s="5">
        <f t="shared" si="30"/>
        <v>95433.099939198859</v>
      </c>
      <c r="K39" s="5">
        <f t="shared" si="24"/>
        <v>1471.5975318303601</v>
      </c>
      <c r="L39" s="5">
        <f t="shared" si="25"/>
        <v>473486.50586641836</v>
      </c>
      <c r="M39" s="5">
        <f t="shared" si="16"/>
        <v>3245037.4047166314</v>
      </c>
      <c r="N39" s="33">
        <f t="shared" si="26"/>
        <v>34.003269377019805</v>
      </c>
      <c r="O39" s="4"/>
      <c r="Q39" s="27" t="s">
        <v>54</v>
      </c>
      <c r="R39" s="29">
        <f t="shared" si="17"/>
        <v>95433.099939198859</v>
      </c>
      <c r="S39" s="29">
        <f t="shared" si="18"/>
        <v>473486.50586641836</v>
      </c>
      <c r="T39" s="35">
        <f t="shared" si="19"/>
        <v>34.003269377019805</v>
      </c>
      <c r="U39" s="42">
        <v>0.91788799906018037</v>
      </c>
      <c r="V39" s="43">
        <f t="shared" si="31"/>
        <v>8.2112000939819629E-2</v>
      </c>
      <c r="W39" s="29">
        <f t="shared" si="27"/>
        <v>434607.58145172312</v>
      </c>
      <c r="X39" s="29">
        <f t="shared" si="20"/>
        <v>2602278.6693171998</v>
      </c>
      <c r="Y39" s="35">
        <f t="shared" si="28"/>
        <v>27.268093260882555</v>
      </c>
      <c r="Z39" s="36">
        <f t="shared" si="29"/>
        <v>6.7351761161372501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1899</v>
      </c>
      <c r="E40" s="51">
        <v>7</v>
      </c>
      <c r="F40" s="3">
        <f t="shared" si="21"/>
        <v>3.686150605581885E-3</v>
      </c>
      <c r="G40" s="2">
        <v>0.5</v>
      </c>
      <c r="H40" s="3">
        <f t="shared" si="22"/>
        <v>1.8262457605009132E-2</v>
      </c>
      <c r="I40" s="3">
        <f t="shared" si="23"/>
        <v>0.98173754239499089</v>
      </c>
      <c r="J40" s="5">
        <f t="shared" si="30"/>
        <v>93961.502407368491</v>
      </c>
      <c r="K40" s="5">
        <f t="shared" si="24"/>
        <v>1715.9679542175306</v>
      </c>
      <c r="L40" s="5">
        <f t="shared" si="25"/>
        <v>465517.59215129865</v>
      </c>
      <c r="M40" s="5">
        <f t="shared" si="16"/>
        <v>2771550.8988502133</v>
      </c>
      <c r="N40" s="33">
        <f t="shared" si="26"/>
        <v>29.4966643555166</v>
      </c>
      <c r="O40" s="4"/>
      <c r="Q40" s="27" t="s">
        <v>56</v>
      </c>
      <c r="R40" s="29">
        <f t="shared" si="17"/>
        <v>93961.502407368491</v>
      </c>
      <c r="S40" s="29">
        <f t="shared" si="18"/>
        <v>465517.59215129865</v>
      </c>
      <c r="T40" s="35">
        <f t="shared" si="19"/>
        <v>29.4966643555166</v>
      </c>
      <c r="U40" s="42">
        <v>0.89571782863194893</v>
      </c>
      <c r="V40" s="43">
        <f t="shared" si="31"/>
        <v>0.10428217136805107</v>
      </c>
      <c r="W40" s="29">
        <f t="shared" si="27"/>
        <v>416972.40683173441</v>
      </c>
      <c r="X40" s="29">
        <f t="shared" si="20"/>
        <v>2167671.0878654765</v>
      </c>
      <c r="Y40" s="35">
        <f t="shared" si="28"/>
        <v>23.069778923580589</v>
      </c>
      <c r="Z40" s="36">
        <f t="shared" si="29"/>
        <v>6.4268854319360109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1408</v>
      </c>
      <c r="E41" s="51">
        <v>9</v>
      </c>
      <c r="F41" s="3">
        <f t="shared" si="21"/>
        <v>6.3920454545454549E-3</v>
      </c>
      <c r="G41" s="2">
        <v>0.5</v>
      </c>
      <c r="H41" s="3">
        <f t="shared" si="22"/>
        <v>3.1457532331352678E-2</v>
      </c>
      <c r="I41" s="3">
        <f t="shared" si="23"/>
        <v>0.96854246766864738</v>
      </c>
      <c r="J41" s="5">
        <f t="shared" si="30"/>
        <v>92245.534453150962</v>
      </c>
      <c r="K41" s="5">
        <f t="shared" si="24"/>
        <v>2901.8168824829036</v>
      </c>
      <c r="L41" s="5">
        <f t="shared" si="25"/>
        <v>453973.13005954755</v>
      </c>
      <c r="M41" s="5">
        <f t="shared" si="16"/>
        <v>2306033.3066989146</v>
      </c>
      <c r="N41" s="33">
        <f t="shared" si="26"/>
        <v>24.998861141295542</v>
      </c>
      <c r="O41" s="4"/>
      <c r="Q41" s="27" t="s">
        <v>58</v>
      </c>
      <c r="R41" s="29">
        <f t="shared" si="17"/>
        <v>92245.534453150962</v>
      </c>
      <c r="S41" s="29">
        <f t="shared" si="18"/>
        <v>453973.13005954755</v>
      </c>
      <c r="T41" s="35">
        <f t="shared" si="19"/>
        <v>24.998861141295542</v>
      </c>
      <c r="U41" s="42">
        <v>0.86473435856680392</v>
      </c>
      <c r="V41" s="43">
        <f t="shared" si="31"/>
        <v>0.13526564143319608</v>
      </c>
      <c r="W41" s="29">
        <f t="shared" si="27"/>
        <v>392566.16342860711</v>
      </c>
      <c r="X41" s="29">
        <f t="shared" si="20"/>
        <v>1750698.6810337421</v>
      </c>
      <c r="Y41" s="35">
        <f t="shared" si="28"/>
        <v>18.978682181335024</v>
      </c>
      <c r="Z41" s="36">
        <f t="shared" si="29"/>
        <v>6.0201789599605178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1139</v>
      </c>
      <c r="E42" s="51">
        <v>15</v>
      </c>
      <c r="F42" s="3">
        <f t="shared" si="21"/>
        <v>1.3169446883230905E-2</v>
      </c>
      <c r="G42" s="2">
        <v>0.5</v>
      </c>
      <c r="H42" s="3">
        <f t="shared" si="22"/>
        <v>6.3748406289842741E-2</v>
      </c>
      <c r="I42" s="3">
        <f t="shared" si="23"/>
        <v>0.9362515937101572</v>
      </c>
      <c r="J42" s="5">
        <f t="shared" si="30"/>
        <v>89343.717570668057</v>
      </c>
      <c r="K42" s="5">
        <f t="shared" si="24"/>
        <v>5695.5196071399087</v>
      </c>
      <c r="L42" s="5">
        <f t="shared" si="25"/>
        <v>432479.78883549047</v>
      </c>
      <c r="M42" s="5">
        <f t="shared" si="16"/>
        <v>1852060.1766393669</v>
      </c>
      <c r="N42" s="33">
        <f t="shared" si="26"/>
        <v>20.72960726281001</v>
      </c>
      <c r="O42" s="4"/>
      <c r="Q42" s="27" t="s">
        <v>60</v>
      </c>
      <c r="R42" s="29">
        <f t="shared" si="17"/>
        <v>89343.717570668057</v>
      </c>
      <c r="S42" s="29">
        <f t="shared" si="18"/>
        <v>432479.78883549047</v>
      </c>
      <c r="T42" s="35">
        <f t="shared" si="19"/>
        <v>20.72960726281001</v>
      </c>
      <c r="U42" s="42">
        <v>0.81758889711164551</v>
      </c>
      <c r="V42" s="43">
        <f t="shared" si="31"/>
        <v>0.18241110288835449</v>
      </c>
      <c r="W42" s="29">
        <f t="shared" si="27"/>
        <v>353590.67357708601</v>
      </c>
      <c r="X42" s="29">
        <f t="shared" si="20"/>
        <v>1358132.517605135</v>
      </c>
      <c r="Y42" s="35">
        <f t="shared" si="28"/>
        <v>15.201208932579899</v>
      </c>
      <c r="Z42" s="36">
        <f t="shared" si="29"/>
        <v>5.528398330230111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907</v>
      </c>
      <c r="E43" s="51">
        <v>15</v>
      </c>
      <c r="F43" s="3">
        <f t="shared" si="21"/>
        <v>1.6538037486218304E-2</v>
      </c>
      <c r="G43" s="2">
        <v>0.5</v>
      </c>
      <c r="H43" s="3">
        <f t="shared" si="22"/>
        <v>7.9407093700370579E-2</v>
      </c>
      <c r="I43" s="3">
        <f t="shared" si="23"/>
        <v>0.92059290629962942</v>
      </c>
      <c r="J43" s="5">
        <f t="shared" si="30"/>
        <v>83648.197963528146</v>
      </c>
      <c r="K43" s="5">
        <f t="shared" si="24"/>
        <v>6642.2602935570267</v>
      </c>
      <c r="L43" s="5">
        <f t="shared" si="25"/>
        <v>401635.33908374811</v>
      </c>
      <c r="M43" s="5">
        <f t="shared" si="16"/>
        <v>1419580.3878038765</v>
      </c>
      <c r="N43" s="33">
        <f t="shared" si="26"/>
        <v>16.970842437309106</v>
      </c>
      <c r="O43" s="4"/>
      <c r="Q43" s="27" t="s">
        <v>62</v>
      </c>
      <c r="R43" s="29">
        <f t="shared" si="17"/>
        <v>83648.197963528146</v>
      </c>
      <c r="S43" s="29">
        <f t="shared" si="18"/>
        <v>401635.33908374811</v>
      </c>
      <c r="T43" s="35">
        <f t="shared" si="19"/>
        <v>16.970842437309106</v>
      </c>
      <c r="U43" s="42">
        <v>0.77888026534586052</v>
      </c>
      <c r="V43" s="43">
        <f t="shared" si="31"/>
        <v>0.22111973465413948</v>
      </c>
      <c r="W43" s="29">
        <f t="shared" si="27"/>
        <v>312825.8394778244</v>
      </c>
      <c r="X43" s="29">
        <f t="shared" si="20"/>
        <v>1004541.844028049</v>
      </c>
      <c r="Y43" s="35">
        <f t="shared" si="28"/>
        <v>12.009127135841517</v>
      </c>
      <c r="Z43" s="36">
        <f t="shared" si="29"/>
        <v>4.9617153014675885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601</v>
      </c>
      <c r="E44" s="51">
        <v>15</v>
      </c>
      <c r="F44" s="3">
        <f t="shared" si="21"/>
        <v>2.4958402662229616E-2</v>
      </c>
      <c r="G44" s="2">
        <v>0.5</v>
      </c>
      <c r="H44" s="3">
        <f t="shared" si="22"/>
        <v>0.11746280344557558</v>
      </c>
      <c r="I44" s="3">
        <f t="shared" si="23"/>
        <v>0.88253719655442442</v>
      </c>
      <c r="J44" s="5">
        <f t="shared" si="30"/>
        <v>77005.937669971114</v>
      </c>
      <c r="K44" s="5">
        <f t="shared" si="24"/>
        <v>9045.3333206700609</v>
      </c>
      <c r="L44" s="5">
        <f t="shared" si="25"/>
        <v>362416.35504818044</v>
      </c>
      <c r="M44" s="5">
        <f t="shared" si="16"/>
        <v>1017945.0487201284</v>
      </c>
      <c r="N44" s="33">
        <f t="shared" si="26"/>
        <v>13.219046212810179</v>
      </c>
      <c r="O44" s="4"/>
      <c r="Q44" s="27" t="s">
        <v>64</v>
      </c>
      <c r="R44" s="29">
        <f t="shared" si="17"/>
        <v>77005.937669971114</v>
      </c>
      <c r="S44" s="29">
        <f t="shared" si="18"/>
        <v>362416.35504818044</v>
      </c>
      <c r="T44" s="35">
        <f t="shared" si="19"/>
        <v>13.219046212810179</v>
      </c>
      <c r="U44" s="42">
        <v>0.71980976748499381</v>
      </c>
      <c r="V44" s="43">
        <f t="shared" si="31"/>
        <v>0.28019023251500619</v>
      </c>
      <c r="W44" s="29">
        <f t="shared" si="27"/>
        <v>260870.83225998972</v>
      </c>
      <c r="X44" s="29">
        <f t="shared" si="20"/>
        <v>691716.00455022464</v>
      </c>
      <c r="Y44" s="35">
        <f t="shared" si="28"/>
        <v>8.9826320603321879</v>
      </c>
      <c r="Z44" s="36">
        <f t="shared" si="29"/>
        <v>4.236414152477991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391</v>
      </c>
      <c r="E45" s="51">
        <v>23</v>
      </c>
      <c r="F45" s="3">
        <f t="shared" si="21"/>
        <v>5.8823529411764705E-2</v>
      </c>
      <c r="G45" s="2">
        <v>0.5</v>
      </c>
      <c r="H45" s="3">
        <f t="shared" si="22"/>
        <v>0.25641025641025644</v>
      </c>
      <c r="I45" s="3">
        <f t="shared" si="23"/>
        <v>0.74358974358974361</v>
      </c>
      <c r="J45" s="5">
        <f t="shared" si="30"/>
        <v>67960.604349301051</v>
      </c>
      <c r="K45" s="5">
        <f t="shared" si="24"/>
        <v>17425.795987000271</v>
      </c>
      <c r="L45" s="5">
        <f t="shared" si="25"/>
        <v>296238.53177900461</v>
      </c>
      <c r="M45" s="5">
        <f t="shared" si="16"/>
        <v>655528.69367194793</v>
      </c>
      <c r="N45" s="33">
        <f t="shared" si="26"/>
        <v>9.6457160725453406</v>
      </c>
      <c r="O45" s="4"/>
      <c r="Q45" s="27" t="s">
        <v>66</v>
      </c>
      <c r="R45" s="29">
        <f t="shared" si="17"/>
        <v>67960.604349301051</v>
      </c>
      <c r="S45" s="29">
        <f t="shared" si="18"/>
        <v>296238.53177900461</v>
      </c>
      <c r="T45" s="35">
        <f t="shared" si="19"/>
        <v>9.6457160725453406</v>
      </c>
      <c r="U45" s="42">
        <v>0.68480776711742686</v>
      </c>
      <c r="V45" s="43">
        <f t="shared" si="31"/>
        <v>0.31519223288257314</v>
      </c>
      <c r="W45" s="29">
        <f t="shared" si="27"/>
        <v>202866.44748172504</v>
      </c>
      <c r="X45" s="29">
        <f t="shared" si="20"/>
        <v>430845.17229023494</v>
      </c>
      <c r="Y45" s="35">
        <f t="shared" si="28"/>
        <v>6.3396312674883681</v>
      </c>
      <c r="Z45" s="36">
        <f t="shared" si="29"/>
        <v>3.3060848050569724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217</v>
      </c>
      <c r="E46" s="51">
        <v>28</v>
      </c>
      <c r="F46" s="3">
        <f t="shared" si="21"/>
        <v>0.12903225806451613</v>
      </c>
      <c r="G46" s="2">
        <v>0.5</v>
      </c>
      <c r="H46" s="3">
        <f t="shared" si="22"/>
        <v>0.48780487804878048</v>
      </c>
      <c r="I46" s="3">
        <f t="shared" si="23"/>
        <v>0.51219512195121952</v>
      </c>
      <c r="J46" s="5">
        <f t="shared" si="30"/>
        <v>50534.808362300784</v>
      </c>
      <c r="K46" s="5">
        <f t="shared" si="24"/>
        <v>24651.126030390627</v>
      </c>
      <c r="L46" s="5">
        <f t="shared" si="25"/>
        <v>191046.22673552734</v>
      </c>
      <c r="M46" s="5">
        <f>L46+M47</f>
        <v>359290.16189294332</v>
      </c>
      <c r="N46" s="33">
        <f t="shared" si="26"/>
        <v>7.1097560975609744</v>
      </c>
      <c r="O46" s="4"/>
      <c r="Q46" s="27" t="s">
        <v>68</v>
      </c>
      <c r="R46" s="29">
        <f t="shared" si="17"/>
        <v>50534.808362300784</v>
      </c>
      <c r="S46" s="29">
        <f t="shared" si="18"/>
        <v>191046.22673552734</v>
      </c>
      <c r="T46" s="35">
        <f t="shared" si="19"/>
        <v>7.1097560975609744</v>
      </c>
      <c r="U46" s="42">
        <v>0.65629805890441617</v>
      </c>
      <c r="V46" s="43">
        <f t="shared" si="31"/>
        <v>0.34370194109558383</v>
      </c>
      <c r="W46" s="29">
        <f t="shared" si="27"/>
        <v>125383.26776753957</v>
      </c>
      <c r="X46" s="29">
        <f>X47+W46</f>
        <v>227978.7248085099</v>
      </c>
      <c r="Y46" s="35">
        <f t="shared" si="28"/>
        <v>4.5113206559339236</v>
      </c>
      <c r="Z46" s="36">
        <f t="shared" si="29"/>
        <v>2.5984354416270508</v>
      </c>
    </row>
    <row r="47" spans="1:26" s="2" customFormat="1" x14ac:dyDescent="0.25">
      <c r="A47" s="12">
        <v>19</v>
      </c>
      <c r="B47" s="13" t="s">
        <v>69</v>
      </c>
      <c r="C47" s="12"/>
      <c r="D47">
        <v>143</v>
      </c>
      <c r="E47" s="51">
        <v>22</v>
      </c>
      <c r="F47" s="17">
        <f t="shared" si="21"/>
        <v>0.15384615384615385</v>
      </c>
      <c r="G47" s="12"/>
      <c r="H47" s="17">
        <v>1</v>
      </c>
      <c r="I47" s="17">
        <f t="shared" si="23"/>
        <v>0</v>
      </c>
      <c r="J47" s="21">
        <f t="shared" si="30"/>
        <v>25883.682331910157</v>
      </c>
      <c r="K47" s="21">
        <f t="shared" si="24"/>
        <v>25883.682331910157</v>
      </c>
      <c r="L47" s="21">
        <f>K47/F47</f>
        <v>168243.93515741601</v>
      </c>
      <c r="M47" s="21">
        <f>L47</f>
        <v>168243.93515741601</v>
      </c>
      <c r="N47" s="34">
        <f t="shared" si="26"/>
        <v>6.5</v>
      </c>
      <c r="O47" s="4"/>
      <c r="Q47" s="30" t="s">
        <v>69</v>
      </c>
      <c r="R47" s="31">
        <f t="shared" si="17"/>
        <v>25883.682331910157</v>
      </c>
      <c r="S47" s="31">
        <f t="shared" si="18"/>
        <v>168243.93515741601</v>
      </c>
      <c r="T47" s="38">
        <f t="shared" si="19"/>
        <v>6.5</v>
      </c>
      <c r="U47" s="44">
        <v>0.6098018151143324</v>
      </c>
      <c r="V47" s="45">
        <f t="shared" si="31"/>
        <v>0.3901981848856676</v>
      </c>
      <c r="W47" s="31">
        <f t="shared" si="27"/>
        <v>102595.45704097033</v>
      </c>
      <c r="X47" s="31">
        <f>W47</f>
        <v>102595.45704097033</v>
      </c>
      <c r="Y47" s="38">
        <f t="shared" si="28"/>
        <v>3.9637117982431604</v>
      </c>
      <c r="Z47" s="37">
        <f t="shared" si="29"/>
        <v>2.5362882017568396</v>
      </c>
    </row>
    <row r="48" spans="1:26" s="2" customFormat="1" ht="13.2" x14ac:dyDescent="0.25">
      <c r="B48" s="2" t="s">
        <v>70</v>
      </c>
      <c r="D48" s="25">
        <f>SUM(D29:D47)</f>
        <v>29046</v>
      </c>
      <c r="E48" s="25">
        <f>SUM(E29:E47)</f>
        <v>163</v>
      </c>
    </row>
    <row r="51" spans="1:26" s="2" customFormat="1" ht="18" thickBot="1" x14ac:dyDescent="0.35">
      <c r="B51" s="70" t="s">
        <v>89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8" t="s">
        <v>14</v>
      </c>
      <c r="S52" s="78"/>
      <c r="T52" s="78"/>
      <c r="U52" s="75" t="s">
        <v>15</v>
      </c>
      <c r="V52" s="79" t="s">
        <v>16</v>
      </c>
      <c r="W52" s="80" t="s">
        <v>17</v>
      </c>
      <c r="X52" s="80" t="s">
        <v>18</v>
      </c>
      <c r="Y52" s="81" t="s">
        <v>19</v>
      </c>
      <c r="Z52" s="81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5"/>
      <c r="V53" s="79"/>
      <c r="W53" s="80"/>
      <c r="X53" s="80"/>
      <c r="Y53" s="81"/>
      <c r="Z53" s="81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622</v>
      </c>
      <c r="E54" s="49">
        <f>E4+E29</f>
        <v>5</v>
      </c>
      <c r="F54" s="3">
        <f>E54/D54</f>
        <v>8.0385852090032149E-3</v>
      </c>
      <c r="G54" s="2">
        <v>0.3</v>
      </c>
      <c r="H54" s="18">
        <f>C54*F54/(1+(1-G54)*C54*F54)</f>
        <v>7.9936051159072742E-3</v>
      </c>
      <c r="I54" s="18">
        <f>1-H54</f>
        <v>0.9920063948840927</v>
      </c>
      <c r="J54" s="19">
        <v>100000</v>
      </c>
      <c r="K54" s="20">
        <f>J54*H54</f>
        <v>799.36051159072747</v>
      </c>
      <c r="L54" s="20">
        <f>C54*(J55+G54*K54)</f>
        <v>99440.447641886494</v>
      </c>
      <c r="M54" s="5">
        <f t="shared" ref="M54:M70" si="32">L54+M55</f>
        <v>7474225.3994547306</v>
      </c>
      <c r="N54" s="32">
        <f>M54/J54</f>
        <v>74.742253994547312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99440.447641886494</v>
      </c>
      <c r="T54" s="35">
        <f t="shared" ref="T54:T72" si="35">N54</f>
        <v>74.742253994547312</v>
      </c>
      <c r="U54" s="42">
        <v>0.96170886472285344</v>
      </c>
      <c r="V54" s="43">
        <f>1-U54</f>
        <v>3.829113527714656E-2</v>
      </c>
      <c r="W54" s="29">
        <f>S54*U54</f>
        <v>95632.760009211008</v>
      </c>
      <c r="X54" s="29">
        <f t="shared" ref="X54:X70" si="36">X55+W54</f>
        <v>6660245.2434427822</v>
      </c>
      <c r="Y54" s="40">
        <f>X54/R54</f>
        <v>66.602452434427818</v>
      </c>
      <c r="Z54" s="36">
        <f>T54-Y54</f>
        <v>8.1398015601194942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2974</v>
      </c>
      <c r="E55" s="49">
        <f t="shared" si="37"/>
        <v>1</v>
      </c>
      <c r="F55" s="3">
        <f t="shared" ref="F55:F72" si="38">E55/D55</f>
        <v>3.3624747814391392E-4</v>
      </c>
      <c r="G55" s="2">
        <v>0.4</v>
      </c>
      <c r="H55" s="3">
        <f t="shared" ref="H55:H71" si="39">C55*F55/(1+(1-G55)*C55*F55)</f>
        <v>1.34390538906061E-3</v>
      </c>
      <c r="I55" s="3">
        <f t="shared" ref="I55:I72" si="40">1-H55</f>
        <v>0.9986560946109394</v>
      </c>
      <c r="J55" s="5">
        <f>I54*J54</f>
        <v>99200.639488409273</v>
      </c>
      <c r="K55" s="5">
        <f t="shared" ref="K55:K72" si="41">J55*H55</f>
        <v>133.31627400673196</v>
      </c>
      <c r="L55" s="5">
        <f t="shared" ref="L55:L71" si="42">C55*(J56+G55*K55)</f>
        <v>396482.59889602091</v>
      </c>
      <c r="M55" s="5">
        <f t="shared" si="32"/>
        <v>7374784.9518128438</v>
      </c>
      <c r="N55" s="33">
        <f t="shared" ref="N55:N72" si="43">M55/J55</f>
        <v>74.342110996920766</v>
      </c>
      <c r="O55" s="4"/>
      <c r="Q55" s="27" t="s">
        <v>36</v>
      </c>
      <c r="R55" s="29">
        <f t="shared" si="33"/>
        <v>99200.639488409273</v>
      </c>
      <c r="S55" s="29">
        <f t="shared" si="34"/>
        <v>396482.59889602091</v>
      </c>
      <c r="T55" s="35">
        <f t="shared" si="35"/>
        <v>74.342110996920766</v>
      </c>
      <c r="U55" s="42">
        <v>0.96170886472285344</v>
      </c>
      <c r="V55" s="43">
        <f>1-U55</f>
        <v>3.829113527714656E-2</v>
      </c>
      <c r="W55" s="29">
        <f t="shared" ref="W55:W72" si="44">S55*U55</f>
        <v>381300.83006665873</v>
      </c>
      <c r="X55" s="29">
        <f t="shared" si="36"/>
        <v>6564612.4834335716</v>
      </c>
      <c r="Y55" s="35">
        <f t="shared" ref="Y55:Y72" si="45">X55/R55</f>
        <v>66.175102472001598</v>
      </c>
      <c r="Z55" s="36">
        <f t="shared" ref="Z55:Z72" si="46">T55-Y55</f>
        <v>8.1670085249191686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3956</v>
      </c>
      <c r="E56" s="49">
        <f t="shared" si="37"/>
        <v>1</v>
      </c>
      <c r="F56" s="3">
        <f t="shared" si="38"/>
        <v>2.5278058645096058E-4</v>
      </c>
      <c r="G56" s="2">
        <v>0.5</v>
      </c>
      <c r="H56" s="3">
        <f t="shared" si="39"/>
        <v>1.2631047113805733E-3</v>
      </c>
      <c r="I56" s="3">
        <f t="shared" si="40"/>
        <v>0.99873689528861942</v>
      </c>
      <c r="J56" s="5">
        <f t="shared" ref="J56:J72" si="47">I55*J55</f>
        <v>99067.323214402539</v>
      </c>
      <c r="K56" s="5">
        <f t="shared" si="41"/>
        <v>125.13240269597388</v>
      </c>
      <c r="L56" s="5">
        <f t="shared" si="42"/>
        <v>495023.78506527276</v>
      </c>
      <c r="M56" s="5">
        <f t="shared" si="32"/>
        <v>6978302.3529168228</v>
      </c>
      <c r="N56" s="33">
        <f t="shared" si="43"/>
        <v>70.440001066893757</v>
      </c>
      <c r="O56" s="4"/>
      <c r="Q56" s="27" t="s">
        <v>38</v>
      </c>
      <c r="R56" s="29">
        <f t="shared" si="33"/>
        <v>99067.323214402539</v>
      </c>
      <c r="S56" s="29">
        <f t="shared" si="34"/>
        <v>495023.78506527276</v>
      </c>
      <c r="T56" s="35">
        <f t="shared" si="35"/>
        <v>70.440001066893757</v>
      </c>
      <c r="U56" s="42">
        <v>0.96170886472285344</v>
      </c>
      <c r="V56" s="43">
        <f>1-U56</f>
        <v>3.829113527714656E-2</v>
      </c>
      <c r="W56" s="29">
        <f t="shared" si="44"/>
        <v>476068.7623459333</v>
      </c>
      <c r="X56" s="29">
        <f t="shared" si="36"/>
        <v>6183311.6533669131</v>
      </c>
      <c r="Y56" s="35">
        <f t="shared" si="45"/>
        <v>62.415249072440616</v>
      </c>
      <c r="Z56" s="36">
        <f t="shared" si="46"/>
        <v>8.0247519944531405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3908</v>
      </c>
      <c r="E57" s="49">
        <f t="shared" si="37"/>
        <v>3</v>
      </c>
      <c r="F57" s="3">
        <f t="shared" si="38"/>
        <v>7.6765609007164786E-4</v>
      </c>
      <c r="G57" s="2">
        <v>0.5</v>
      </c>
      <c r="H57" s="3">
        <f t="shared" si="39"/>
        <v>3.8309283616396374E-3</v>
      </c>
      <c r="I57" s="3">
        <f t="shared" si="40"/>
        <v>0.99616907163836033</v>
      </c>
      <c r="J57" s="5">
        <f t="shared" si="47"/>
        <v>98942.190811706561</v>
      </c>
      <c r="K57" s="5">
        <f t="shared" si="41"/>
        <v>379.04044494332743</v>
      </c>
      <c r="L57" s="5">
        <f t="shared" si="42"/>
        <v>493763.35294617451</v>
      </c>
      <c r="M57" s="5">
        <f t="shared" si="32"/>
        <v>6483278.5678515499</v>
      </c>
      <c r="N57" s="33">
        <f t="shared" si="43"/>
        <v>65.52592493317286</v>
      </c>
      <c r="O57" s="4"/>
      <c r="Q57" s="27" t="s">
        <v>40</v>
      </c>
      <c r="R57" s="29">
        <f t="shared" si="33"/>
        <v>98942.190811706561</v>
      </c>
      <c r="S57" s="29">
        <f t="shared" si="34"/>
        <v>493763.35294617451</v>
      </c>
      <c r="T57" s="35">
        <f t="shared" si="35"/>
        <v>65.52592493317286</v>
      </c>
      <c r="U57" s="42">
        <v>0.96170886472285344</v>
      </c>
      <c r="V57" s="43">
        <f>1-U57</f>
        <v>3.829113527714656E-2</v>
      </c>
      <c r="W57" s="29">
        <f t="shared" si="44"/>
        <v>474856.59360361507</v>
      </c>
      <c r="X57" s="29">
        <f t="shared" si="36"/>
        <v>5707242.8910209797</v>
      </c>
      <c r="Y57" s="35">
        <f t="shared" si="45"/>
        <v>57.682600761107409</v>
      </c>
      <c r="Z57" s="36">
        <f t="shared" si="46"/>
        <v>7.8433241720654507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4288</v>
      </c>
      <c r="E58" s="49">
        <f t="shared" si="37"/>
        <v>1</v>
      </c>
      <c r="F58" s="3">
        <f t="shared" si="38"/>
        <v>2.3320895522388059E-4</v>
      </c>
      <c r="G58" s="2">
        <v>0.5</v>
      </c>
      <c r="H58" s="3">
        <f t="shared" si="39"/>
        <v>1.1653653420347278E-3</v>
      </c>
      <c r="I58" s="3">
        <f t="shared" si="40"/>
        <v>0.99883463465796529</v>
      </c>
      <c r="J58" s="5">
        <f t="shared" si="47"/>
        <v>98563.150366763235</v>
      </c>
      <c r="K58" s="5">
        <f t="shared" si="41"/>
        <v>114.86207943918335</v>
      </c>
      <c r="L58" s="5">
        <f t="shared" si="42"/>
        <v>492528.59663521824</v>
      </c>
      <c r="M58" s="5">
        <f t="shared" si="32"/>
        <v>5989515.2149053756</v>
      </c>
      <c r="N58" s="33">
        <f t="shared" si="43"/>
        <v>60.768301262873564</v>
      </c>
      <c r="O58" s="4"/>
      <c r="Q58" s="27" t="s">
        <v>42</v>
      </c>
      <c r="R58" s="29">
        <f t="shared" si="33"/>
        <v>98563.150366763235</v>
      </c>
      <c r="S58" s="29">
        <f t="shared" si="34"/>
        <v>492528.59663521824</v>
      </c>
      <c r="T58" s="35">
        <f t="shared" si="35"/>
        <v>60.768301262873564</v>
      </c>
      <c r="U58" s="42">
        <v>0.96170886472285344</v>
      </c>
      <c r="V58" s="43">
        <f>1-U58</f>
        <v>3.829113527714656E-2</v>
      </c>
      <c r="W58" s="29">
        <f t="shared" si="44"/>
        <v>473669.11751359596</v>
      </c>
      <c r="X58" s="29">
        <f t="shared" si="36"/>
        <v>5232386.297417365</v>
      </c>
      <c r="Y58" s="35">
        <f t="shared" si="45"/>
        <v>53.086638139579932</v>
      </c>
      <c r="Z58" s="36">
        <f t="shared" si="46"/>
        <v>7.6816631232936317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4686</v>
      </c>
      <c r="E59" s="49">
        <f t="shared" si="37"/>
        <v>3</v>
      </c>
      <c r="F59" s="3">
        <f t="shared" si="38"/>
        <v>6.4020486555697821E-4</v>
      </c>
      <c r="G59" s="2">
        <v>0.5</v>
      </c>
      <c r="H59" s="3">
        <f t="shared" si="39"/>
        <v>3.1959092361776922E-3</v>
      </c>
      <c r="I59" s="3">
        <f t="shared" si="40"/>
        <v>0.99680409076382226</v>
      </c>
      <c r="J59" s="5">
        <f t="shared" si="47"/>
        <v>98448.28828732406</v>
      </c>
      <c r="K59" s="5">
        <f t="shared" si="41"/>
        <v>314.63179382334306</v>
      </c>
      <c r="L59" s="5">
        <f t="shared" si="42"/>
        <v>491454.86195206188</v>
      </c>
      <c r="M59" s="5">
        <f t="shared" si="32"/>
        <v>5496986.6182701569</v>
      </c>
      <c r="N59" s="33">
        <f t="shared" si="43"/>
        <v>55.836284346834439</v>
      </c>
      <c r="O59" s="4"/>
      <c r="Q59" s="27" t="s">
        <v>44</v>
      </c>
      <c r="R59" s="29">
        <f t="shared" si="33"/>
        <v>98448.28828732406</v>
      </c>
      <c r="S59" s="29">
        <f t="shared" si="34"/>
        <v>491454.86195206188</v>
      </c>
      <c r="T59" s="35">
        <f t="shared" si="35"/>
        <v>55.836284346834439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473316.093118858</v>
      </c>
      <c r="X59" s="29">
        <f t="shared" si="36"/>
        <v>4758717.1799037689</v>
      </c>
      <c r="Y59" s="35">
        <f t="shared" si="45"/>
        <v>48.337226199558906</v>
      </c>
      <c r="Z59" s="36">
        <f t="shared" si="46"/>
        <v>7.4990581472755338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4816</v>
      </c>
      <c r="E60" s="49">
        <f t="shared" si="37"/>
        <v>5</v>
      </c>
      <c r="F60" s="3">
        <f t="shared" si="38"/>
        <v>1.0382059800664453E-3</v>
      </c>
      <c r="G60" s="2">
        <v>0.5</v>
      </c>
      <c r="H60" s="3">
        <f t="shared" si="39"/>
        <v>5.1775913844879359E-3</v>
      </c>
      <c r="I60" s="3">
        <f t="shared" si="40"/>
        <v>0.99482240861551208</v>
      </c>
      <c r="J60" s="5">
        <f t="shared" si="47"/>
        <v>98133.656493500705</v>
      </c>
      <c r="K60" s="5">
        <f t="shared" si="41"/>
        <v>508.09597438904785</v>
      </c>
      <c r="L60" s="5">
        <f t="shared" si="42"/>
        <v>489398.04253153095</v>
      </c>
      <c r="M60" s="5">
        <f t="shared" si="32"/>
        <v>5005531.7563180951</v>
      </c>
      <c r="N60" s="33">
        <f t="shared" si="43"/>
        <v>51.007288785266105</v>
      </c>
      <c r="O60" s="4"/>
      <c r="Q60" s="27" t="s">
        <v>46</v>
      </c>
      <c r="R60" s="29">
        <f t="shared" si="33"/>
        <v>98133.656493500705</v>
      </c>
      <c r="S60" s="29">
        <f t="shared" si="34"/>
        <v>489398.04253153095</v>
      </c>
      <c r="T60" s="35">
        <f t="shared" si="35"/>
        <v>51.007288785266105</v>
      </c>
      <c r="U60" s="42">
        <v>0.95736753435116873</v>
      </c>
      <c r="V60" s="43">
        <f t="shared" si="48"/>
        <v>4.2632465648831275E-2</v>
      </c>
      <c r="W60" s="29">
        <f t="shared" si="44"/>
        <v>468533.79729470017</v>
      </c>
      <c r="X60" s="29">
        <f t="shared" si="36"/>
        <v>4285401.0867849113</v>
      </c>
      <c r="Y60" s="35">
        <f t="shared" si="45"/>
        <v>43.669024878011442</v>
      </c>
      <c r="Z60" s="36">
        <f t="shared" si="46"/>
        <v>7.3382639072546638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4804</v>
      </c>
      <c r="E61" s="49">
        <f t="shared" si="37"/>
        <v>12</v>
      </c>
      <c r="F61" s="3">
        <f t="shared" si="38"/>
        <v>2.4979184013322231E-3</v>
      </c>
      <c r="G61" s="2">
        <v>0.5</v>
      </c>
      <c r="H61" s="3">
        <f t="shared" si="39"/>
        <v>1.2412081092263137E-2</v>
      </c>
      <c r="I61" s="3">
        <f t="shared" si="40"/>
        <v>0.98758791890773689</v>
      </c>
      <c r="J61" s="5">
        <f t="shared" si="47"/>
        <v>97625.560519111663</v>
      </c>
      <c r="K61" s="5">
        <f t="shared" si="41"/>
        <v>1211.7363738408565</v>
      </c>
      <c r="L61" s="5">
        <f t="shared" si="42"/>
        <v>485098.46166095615</v>
      </c>
      <c r="M61" s="5">
        <f t="shared" si="32"/>
        <v>4516133.7137865638</v>
      </c>
      <c r="N61" s="33">
        <f t="shared" si="43"/>
        <v>46.259746830364811</v>
      </c>
      <c r="O61" s="4"/>
      <c r="Q61" s="27" t="s">
        <v>48</v>
      </c>
      <c r="R61" s="29">
        <f t="shared" si="33"/>
        <v>97625.560519111663</v>
      </c>
      <c r="S61" s="29">
        <f t="shared" si="34"/>
        <v>485098.46166095615</v>
      </c>
      <c r="T61" s="35">
        <f t="shared" si="35"/>
        <v>46.259746830364811</v>
      </c>
      <c r="U61" s="42">
        <v>0.95681081085376496</v>
      </c>
      <c r="V61" s="43">
        <f t="shared" si="48"/>
        <v>4.3189189146235041E-2</v>
      </c>
      <c r="W61" s="29">
        <f t="shared" si="44"/>
        <v>464147.45244573348</v>
      </c>
      <c r="X61" s="29">
        <f t="shared" si="36"/>
        <v>3816867.2894902113</v>
      </c>
      <c r="Y61" s="35">
        <f t="shared" si="45"/>
        <v>39.09700768112878</v>
      </c>
      <c r="Z61" s="36">
        <f t="shared" si="46"/>
        <v>7.1627391492360317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4919</v>
      </c>
      <c r="E62" s="49">
        <f t="shared" si="37"/>
        <v>13</v>
      </c>
      <c r="F62" s="3">
        <f t="shared" si="38"/>
        <v>2.642813579995934E-3</v>
      </c>
      <c r="G62" s="2">
        <v>0.5</v>
      </c>
      <c r="H62" s="3">
        <f t="shared" si="39"/>
        <v>1.3127335150964354E-2</v>
      </c>
      <c r="I62" s="3">
        <f t="shared" si="40"/>
        <v>0.98687266484903569</v>
      </c>
      <c r="J62" s="5">
        <f t="shared" si="47"/>
        <v>96413.824145270803</v>
      </c>
      <c r="K62" s="5">
        <f t="shared" si="41"/>
        <v>1265.6565827411091</v>
      </c>
      <c r="L62" s="5">
        <f t="shared" si="42"/>
        <v>478904.97926950117</v>
      </c>
      <c r="M62" s="5">
        <f t="shared" si="32"/>
        <v>4031035.2521256078</v>
      </c>
      <c r="N62" s="33">
        <f t="shared" si="43"/>
        <v>41.809722701714186</v>
      </c>
      <c r="O62" s="4"/>
      <c r="Q62" s="27" t="s">
        <v>50</v>
      </c>
      <c r="R62" s="29">
        <f t="shared" si="33"/>
        <v>96413.824145270803</v>
      </c>
      <c r="S62" s="29">
        <f t="shared" si="34"/>
        <v>478904.97926950117</v>
      </c>
      <c r="T62" s="35">
        <f t="shared" si="35"/>
        <v>41.809722701714186</v>
      </c>
      <c r="U62" s="42">
        <v>0.94800928093814252</v>
      </c>
      <c r="V62" s="43">
        <f t="shared" si="48"/>
        <v>5.1990719061857482E-2</v>
      </c>
      <c r="W62" s="29">
        <f t="shared" si="44"/>
        <v>454006.36503497587</v>
      </c>
      <c r="X62" s="29">
        <f t="shared" si="36"/>
        <v>3352719.8370444779</v>
      </c>
      <c r="Y62" s="35">
        <f t="shared" si="45"/>
        <v>34.774264653093653</v>
      </c>
      <c r="Z62" s="36">
        <f t="shared" si="46"/>
        <v>7.0354580486205336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5289</v>
      </c>
      <c r="E63" s="49">
        <f t="shared" si="37"/>
        <v>15</v>
      </c>
      <c r="F63" s="3">
        <f t="shared" si="38"/>
        <v>2.8360748723766306E-3</v>
      </c>
      <c r="G63" s="2">
        <v>0.5</v>
      </c>
      <c r="H63" s="3">
        <f t="shared" si="39"/>
        <v>1.40805406927626E-2</v>
      </c>
      <c r="I63" s="3">
        <f t="shared" si="40"/>
        <v>0.98591945930723734</v>
      </c>
      <c r="J63" s="5">
        <f t="shared" si="47"/>
        <v>95148.167562529692</v>
      </c>
      <c r="K63" s="5">
        <f t="shared" si="41"/>
        <v>1339.7376452059937</v>
      </c>
      <c r="L63" s="5">
        <f t="shared" si="42"/>
        <v>472391.4936996334</v>
      </c>
      <c r="M63" s="5">
        <f t="shared" si="32"/>
        <v>3552130.2728561065</v>
      </c>
      <c r="N63" s="33">
        <f t="shared" si="43"/>
        <v>37.33261883915641</v>
      </c>
      <c r="O63" s="4"/>
      <c r="Q63" s="27" t="s">
        <v>52</v>
      </c>
      <c r="R63" s="29">
        <f t="shared" si="33"/>
        <v>95148.167562529692</v>
      </c>
      <c r="S63" s="29">
        <f t="shared" si="34"/>
        <v>472391.4936996334</v>
      </c>
      <c r="T63" s="35">
        <f t="shared" si="35"/>
        <v>37.33261883915641</v>
      </c>
      <c r="U63" s="42">
        <v>0.94216194080535964</v>
      </c>
      <c r="V63" s="43">
        <f t="shared" si="48"/>
        <v>5.7838059194640357E-2</v>
      </c>
      <c r="W63" s="29">
        <f t="shared" si="44"/>
        <v>445069.2865239894</v>
      </c>
      <c r="X63" s="29">
        <f t="shared" si="36"/>
        <v>2898713.4720095019</v>
      </c>
      <c r="Y63" s="35">
        <f t="shared" si="45"/>
        <v>30.465257989382913</v>
      </c>
      <c r="Z63" s="36">
        <f t="shared" si="46"/>
        <v>6.8673608497734975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5210</v>
      </c>
      <c r="E64" s="49">
        <f t="shared" si="37"/>
        <v>19</v>
      </c>
      <c r="F64" s="3">
        <f t="shared" si="38"/>
        <v>3.6468330134357004E-3</v>
      </c>
      <c r="G64" s="2">
        <v>0.5</v>
      </c>
      <c r="H64" s="3">
        <f t="shared" si="39"/>
        <v>1.8069424631478839E-2</v>
      </c>
      <c r="I64" s="3">
        <f t="shared" si="40"/>
        <v>0.98193057536852113</v>
      </c>
      <c r="J64" s="5">
        <f t="shared" si="47"/>
        <v>93808.429917323694</v>
      </c>
      <c r="K64" s="5">
        <f t="shared" si="41"/>
        <v>1695.0643541884451</v>
      </c>
      <c r="L64" s="5">
        <f t="shared" si="42"/>
        <v>464804.48870114738</v>
      </c>
      <c r="M64" s="5">
        <f t="shared" si="32"/>
        <v>3079738.779156473</v>
      </c>
      <c r="N64" s="33">
        <f t="shared" si="43"/>
        <v>32.830085546370867</v>
      </c>
      <c r="O64" s="4"/>
      <c r="Q64" s="27" t="s">
        <v>54</v>
      </c>
      <c r="R64" s="29">
        <f t="shared" si="33"/>
        <v>93808.429917323694</v>
      </c>
      <c r="S64" s="29">
        <f t="shared" si="34"/>
        <v>464804.48870114738</v>
      </c>
      <c r="T64" s="35">
        <f t="shared" si="35"/>
        <v>32.830085546370867</v>
      </c>
      <c r="U64" s="42">
        <v>0.92489605986448908</v>
      </c>
      <c r="V64" s="43">
        <f t="shared" si="48"/>
        <v>7.5103940135510916E-2</v>
      </c>
      <c r="W64" s="29">
        <f t="shared" si="44"/>
        <v>429895.84020701965</v>
      </c>
      <c r="X64" s="29">
        <f t="shared" si="36"/>
        <v>2453644.1854855125</v>
      </c>
      <c r="Y64" s="35">
        <f t="shared" si="45"/>
        <v>26.155902914567335</v>
      </c>
      <c r="Z64" s="36">
        <f t="shared" si="46"/>
        <v>6.6741826318035322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3971</v>
      </c>
      <c r="E65" s="49">
        <f t="shared" si="37"/>
        <v>26</v>
      </c>
      <c r="F65" s="3">
        <f t="shared" si="38"/>
        <v>6.5474691513472674E-3</v>
      </c>
      <c r="G65" s="2">
        <v>0.5</v>
      </c>
      <c r="H65" s="3">
        <f t="shared" si="39"/>
        <v>3.2210109018830521E-2</v>
      </c>
      <c r="I65" s="3">
        <f t="shared" si="40"/>
        <v>0.96778989098116952</v>
      </c>
      <c r="J65" s="5">
        <f t="shared" si="47"/>
        <v>92113.365563135245</v>
      </c>
      <c r="K65" s="5">
        <f t="shared" si="41"/>
        <v>2966.9815468799752</v>
      </c>
      <c r="L65" s="5">
        <f t="shared" si="42"/>
        <v>453149.37394847634</v>
      </c>
      <c r="M65" s="5">
        <f t="shared" si="32"/>
        <v>2614934.2904553255</v>
      </c>
      <c r="N65" s="33">
        <f t="shared" si="43"/>
        <v>28.388217871195124</v>
      </c>
      <c r="O65" s="4"/>
      <c r="Q65" s="27" t="s">
        <v>56</v>
      </c>
      <c r="R65" s="29">
        <f t="shared" si="33"/>
        <v>92113.365563135245</v>
      </c>
      <c r="S65" s="29">
        <f t="shared" si="34"/>
        <v>453149.37394847634</v>
      </c>
      <c r="T65" s="35">
        <f t="shared" si="35"/>
        <v>28.388217871195124</v>
      </c>
      <c r="U65" s="42">
        <v>0.89970667843387275</v>
      </c>
      <c r="V65" s="43">
        <f t="shared" si="48"/>
        <v>0.10029332156612725</v>
      </c>
      <c r="W65" s="29">
        <f t="shared" si="44"/>
        <v>407701.51806957257</v>
      </c>
      <c r="X65" s="29">
        <f t="shared" si="36"/>
        <v>2023748.3452784929</v>
      </c>
      <c r="Y65" s="35">
        <f t="shared" si="45"/>
        <v>21.970192196390865</v>
      </c>
      <c r="Z65" s="36">
        <f t="shared" si="46"/>
        <v>6.4180256748042588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2964</v>
      </c>
      <c r="E66" s="49">
        <f t="shared" si="37"/>
        <v>32</v>
      </c>
      <c r="F66" s="3">
        <f t="shared" si="38"/>
        <v>1.0796221322537112E-2</v>
      </c>
      <c r="G66" s="2">
        <v>0.5</v>
      </c>
      <c r="H66" s="3">
        <f t="shared" si="39"/>
        <v>5.2562417871222074E-2</v>
      </c>
      <c r="I66" s="3">
        <f t="shared" si="40"/>
        <v>0.94743758212877793</v>
      </c>
      <c r="J66" s="5">
        <f t="shared" si="47"/>
        <v>89146.384016255281</v>
      </c>
      <c r="K66" s="5">
        <f t="shared" si="41"/>
        <v>4685.7494883708423</v>
      </c>
      <c r="L66" s="5">
        <f t="shared" si="42"/>
        <v>434017.54636034928</v>
      </c>
      <c r="M66" s="5">
        <f t="shared" si="32"/>
        <v>2161784.9165068492</v>
      </c>
      <c r="N66" s="33">
        <f t="shared" si="43"/>
        <v>24.249832905310679</v>
      </c>
      <c r="O66" s="4"/>
      <c r="Q66" s="27" t="s">
        <v>58</v>
      </c>
      <c r="R66" s="29">
        <f t="shared" si="33"/>
        <v>89146.384016255281</v>
      </c>
      <c r="S66" s="29">
        <f t="shared" si="34"/>
        <v>434017.54636034928</v>
      </c>
      <c r="T66" s="35">
        <f t="shared" si="35"/>
        <v>24.249832905310679</v>
      </c>
      <c r="U66" s="42">
        <v>0.86438699185239576</v>
      </c>
      <c r="V66" s="43">
        <f t="shared" si="48"/>
        <v>0.13561300814760424</v>
      </c>
      <c r="W66" s="29">
        <f t="shared" si="44"/>
        <v>375159.12130958005</v>
      </c>
      <c r="X66" s="29">
        <f t="shared" si="36"/>
        <v>1616046.8272089204</v>
      </c>
      <c r="Y66" s="35">
        <f t="shared" si="45"/>
        <v>18.128013211553757</v>
      </c>
      <c r="Z66" s="36">
        <f t="shared" si="46"/>
        <v>6.1218196937569225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2237</v>
      </c>
      <c r="E67" s="49">
        <f t="shared" si="37"/>
        <v>26</v>
      </c>
      <c r="F67" s="3">
        <f t="shared" si="38"/>
        <v>1.1622708985248101E-2</v>
      </c>
      <c r="G67" s="2">
        <v>0.5</v>
      </c>
      <c r="H67" s="3">
        <f t="shared" si="39"/>
        <v>5.6472632493483929E-2</v>
      </c>
      <c r="I67" s="3">
        <f t="shared" si="40"/>
        <v>0.94352736750651611</v>
      </c>
      <c r="J67" s="5">
        <f t="shared" si="47"/>
        <v>84460.634527884438</v>
      </c>
      <c r="K67" s="5">
        <f t="shared" si="41"/>
        <v>4769.7143738596778</v>
      </c>
      <c r="L67" s="5">
        <f t="shared" si="42"/>
        <v>410378.88670477294</v>
      </c>
      <c r="M67" s="5">
        <f t="shared" si="32"/>
        <v>1727767.3701464999</v>
      </c>
      <c r="N67" s="33">
        <f t="shared" si="43"/>
        <v>20.456481055397262</v>
      </c>
      <c r="O67" s="4"/>
      <c r="Q67" s="27" t="s">
        <v>60</v>
      </c>
      <c r="R67" s="29">
        <f t="shared" si="33"/>
        <v>84460.634527884438</v>
      </c>
      <c r="S67" s="29">
        <f t="shared" si="34"/>
        <v>410378.88670477294</v>
      </c>
      <c r="T67" s="35">
        <f t="shared" si="35"/>
        <v>20.456481055397262</v>
      </c>
      <c r="U67" s="42">
        <v>0.82345390469096191</v>
      </c>
      <c r="V67" s="43">
        <f t="shared" si="48"/>
        <v>0.17654609530903809</v>
      </c>
      <c r="W67" s="29">
        <f t="shared" si="44"/>
        <v>337928.09665977518</v>
      </c>
      <c r="X67" s="29">
        <f t="shared" si="36"/>
        <v>1240887.7058993403</v>
      </c>
      <c r="Y67" s="35">
        <f t="shared" si="45"/>
        <v>14.691906032148797</v>
      </c>
      <c r="Z67" s="36">
        <f t="shared" si="46"/>
        <v>5.7645750232484652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1768</v>
      </c>
      <c r="E68" s="49">
        <f t="shared" si="37"/>
        <v>37</v>
      </c>
      <c r="F68" s="3">
        <f t="shared" si="38"/>
        <v>2.092760180995475E-2</v>
      </c>
      <c r="G68" s="2">
        <v>0.5</v>
      </c>
      <c r="H68" s="3">
        <f t="shared" si="39"/>
        <v>9.9435635581832826E-2</v>
      </c>
      <c r="I68" s="3">
        <f t="shared" si="40"/>
        <v>0.90056436441816712</v>
      </c>
      <c r="J68" s="5">
        <f t="shared" si="47"/>
        <v>79690.92015402476</v>
      </c>
      <c r="K68" s="5">
        <f t="shared" si="41"/>
        <v>7924.1172956165428</v>
      </c>
      <c r="L68" s="5">
        <f t="shared" si="42"/>
        <v>378644.30753108236</v>
      </c>
      <c r="M68" s="5">
        <f t="shared" si="32"/>
        <v>1317388.483441727</v>
      </c>
      <c r="N68" s="33">
        <f t="shared" si="43"/>
        <v>16.531224396650323</v>
      </c>
      <c r="O68" s="4"/>
      <c r="Q68" s="27" t="s">
        <v>62</v>
      </c>
      <c r="R68" s="29">
        <f t="shared" si="33"/>
        <v>79690.92015402476</v>
      </c>
      <c r="S68" s="29">
        <f t="shared" si="34"/>
        <v>378644.30753108236</v>
      </c>
      <c r="T68" s="35">
        <f t="shared" si="35"/>
        <v>16.531224396650323</v>
      </c>
      <c r="U68" s="42">
        <v>0.7557222850963411</v>
      </c>
      <c r="V68" s="43">
        <f t="shared" si="48"/>
        <v>0.2442777149036589</v>
      </c>
      <c r="W68" s="29">
        <f t="shared" si="44"/>
        <v>286149.94132611126</v>
      </c>
      <c r="X68" s="29">
        <f t="shared" si="36"/>
        <v>902959.60923956521</v>
      </c>
      <c r="Y68" s="35">
        <f t="shared" si="45"/>
        <v>11.330771529483483</v>
      </c>
      <c r="Z68" s="36">
        <f t="shared" si="46"/>
        <v>5.20045286716684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1096</v>
      </c>
      <c r="E69" s="49">
        <f t="shared" si="37"/>
        <v>35</v>
      </c>
      <c r="F69" s="3">
        <f t="shared" si="38"/>
        <v>3.1934306569343068E-2</v>
      </c>
      <c r="G69" s="2">
        <v>0.5</v>
      </c>
      <c r="H69" s="3">
        <f t="shared" si="39"/>
        <v>0.1478664976763836</v>
      </c>
      <c r="I69" s="3">
        <f t="shared" si="40"/>
        <v>0.8521335023236164</v>
      </c>
      <c r="J69" s="5">
        <f t="shared" si="47"/>
        <v>71766.802858408206</v>
      </c>
      <c r="K69" s="5">
        <f t="shared" si="41"/>
        <v>10611.905788104297</v>
      </c>
      <c r="L69" s="5">
        <f t="shared" si="42"/>
        <v>332304.24982178025</v>
      </c>
      <c r="M69" s="5">
        <f t="shared" si="32"/>
        <v>938744.1759106447</v>
      </c>
      <c r="N69" s="33">
        <f t="shared" si="43"/>
        <v>13.080479253934904</v>
      </c>
      <c r="O69" s="4"/>
      <c r="Q69" s="27" t="s">
        <v>64</v>
      </c>
      <c r="R69" s="29">
        <f t="shared" si="33"/>
        <v>71766.802858408206</v>
      </c>
      <c r="S69" s="29">
        <f t="shared" si="34"/>
        <v>332304.24982178025</v>
      </c>
      <c r="T69" s="35">
        <f t="shared" si="35"/>
        <v>13.080479253934904</v>
      </c>
      <c r="U69" s="42">
        <v>0.69850988448397933</v>
      </c>
      <c r="V69" s="43">
        <f t="shared" si="48"/>
        <v>0.30149011551602067</v>
      </c>
      <c r="W69" s="29">
        <f t="shared" si="44"/>
        <v>232117.80315654713</v>
      </c>
      <c r="X69" s="29">
        <f t="shared" si="36"/>
        <v>616809.66791345389</v>
      </c>
      <c r="Y69" s="35">
        <f t="shared" si="45"/>
        <v>8.5946376785152889</v>
      </c>
      <c r="Z69" s="36">
        <f t="shared" si="46"/>
        <v>4.4858415754196148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746</v>
      </c>
      <c r="E70" s="49">
        <f t="shared" si="37"/>
        <v>47</v>
      </c>
      <c r="F70" s="3">
        <f t="shared" si="38"/>
        <v>6.3002680965147453E-2</v>
      </c>
      <c r="G70" s="2">
        <v>0.5</v>
      </c>
      <c r="H70" s="3">
        <f t="shared" si="39"/>
        <v>0.27214823393167342</v>
      </c>
      <c r="I70" s="3">
        <f t="shared" si="40"/>
        <v>0.72785176606832658</v>
      </c>
      <c r="J70" s="5">
        <f t="shared" si="47"/>
        <v>61154.897070303909</v>
      </c>
      <c r="K70" s="5">
        <f t="shared" si="41"/>
        <v>16643.197233956478</v>
      </c>
      <c r="L70" s="5">
        <f t="shared" si="42"/>
        <v>264166.49226662837</v>
      </c>
      <c r="M70" s="5">
        <f t="shared" si="32"/>
        <v>606439.92608886445</v>
      </c>
      <c r="N70" s="33">
        <f t="shared" si="43"/>
        <v>9.9164573098978277</v>
      </c>
      <c r="O70" s="4"/>
      <c r="Q70" s="27" t="s">
        <v>66</v>
      </c>
      <c r="R70" s="29">
        <f t="shared" si="33"/>
        <v>61154.897070303909</v>
      </c>
      <c r="S70" s="29">
        <f t="shared" si="34"/>
        <v>264166.49226662837</v>
      </c>
      <c r="T70" s="35">
        <f t="shared" si="35"/>
        <v>9.9164573098978277</v>
      </c>
      <c r="U70" s="42">
        <v>0.67065690345363116</v>
      </c>
      <c r="V70" s="43">
        <f t="shared" si="48"/>
        <v>0.32934309654636884</v>
      </c>
      <c r="W70" s="29">
        <f t="shared" si="44"/>
        <v>177165.08169974459</v>
      </c>
      <c r="X70" s="29">
        <f t="shared" si="36"/>
        <v>384691.86475690675</v>
      </c>
      <c r="Y70" s="35">
        <f t="shared" si="45"/>
        <v>6.2904506946461458</v>
      </c>
      <c r="Z70" s="36">
        <f t="shared" si="46"/>
        <v>3.6260066152516819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391</v>
      </c>
      <c r="E71" s="49">
        <f t="shared" si="49"/>
        <v>42</v>
      </c>
      <c r="F71" s="3">
        <f t="shared" si="38"/>
        <v>0.10741687979539642</v>
      </c>
      <c r="G71" s="2">
        <v>0.5</v>
      </c>
      <c r="H71" s="3">
        <f t="shared" si="39"/>
        <v>0.42338709677419356</v>
      </c>
      <c r="I71" s="3">
        <f t="shared" si="40"/>
        <v>0.57661290322580649</v>
      </c>
      <c r="J71" s="5">
        <f t="shared" si="47"/>
        <v>44511.699836347434</v>
      </c>
      <c r="K71" s="5">
        <f t="shared" si="41"/>
        <v>18845.679366195487</v>
      </c>
      <c r="L71" s="5">
        <f t="shared" si="42"/>
        <v>175444.30076624849</v>
      </c>
      <c r="M71" s="5">
        <f>L71+M72</f>
        <v>342273.43382223614</v>
      </c>
      <c r="N71" s="33">
        <f t="shared" si="43"/>
        <v>7.6895161290322589</v>
      </c>
      <c r="O71" s="4"/>
      <c r="Q71" s="27" t="s">
        <v>68</v>
      </c>
      <c r="R71" s="29">
        <f t="shared" si="33"/>
        <v>44511.699836347434</v>
      </c>
      <c r="S71" s="29">
        <f t="shared" si="34"/>
        <v>175444.30076624849</v>
      </c>
      <c r="T71" s="35">
        <f t="shared" si="35"/>
        <v>7.6895161290322589</v>
      </c>
      <c r="U71" s="42">
        <v>0.63527807449444496</v>
      </c>
      <c r="V71" s="43">
        <f t="shared" si="48"/>
        <v>0.36472192550555504</v>
      </c>
      <c r="W71" s="29">
        <f t="shared" si="44"/>
        <v>111455.91757180661</v>
      </c>
      <c r="X71" s="29">
        <f>X72+W71</f>
        <v>207526.78305716213</v>
      </c>
      <c r="Y71" s="35">
        <f t="shared" si="45"/>
        <v>4.6622974143912517</v>
      </c>
      <c r="Z71" s="36">
        <f t="shared" si="46"/>
        <v>3.0272187146410072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247</v>
      </c>
      <c r="E72" s="50">
        <f t="shared" si="49"/>
        <v>38</v>
      </c>
      <c r="F72" s="17">
        <f t="shared" si="38"/>
        <v>0.15384615384615385</v>
      </c>
      <c r="G72" s="12"/>
      <c r="H72" s="17">
        <v>1</v>
      </c>
      <c r="I72" s="17">
        <f t="shared" si="40"/>
        <v>0</v>
      </c>
      <c r="J72" s="21">
        <f t="shared" si="47"/>
        <v>25666.020470151951</v>
      </c>
      <c r="K72" s="21">
        <f t="shared" si="41"/>
        <v>25666.020470151951</v>
      </c>
      <c r="L72" s="21">
        <f>K72/F72</f>
        <v>166829.13305598768</v>
      </c>
      <c r="M72" s="21">
        <f>L72</f>
        <v>166829.13305598768</v>
      </c>
      <c r="N72" s="34">
        <f t="shared" si="43"/>
        <v>6.5</v>
      </c>
      <c r="O72" s="4"/>
      <c r="Q72" s="30" t="s">
        <v>69</v>
      </c>
      <c r="R72" s="31">
        <f t="shared" si="33"/>
        <v>25666.020470151951</v>
      </c>
      <c r="S72" s="31">
        <f t="shared" si="34"/>
        <v>166829.13305598768</v>
      </c>
      <c r="T72" s="38">
        <f t="shared" si="35"/>
        <v>6.5</v>
      </c>
      <c r="U72" s="44">
        <v>0.57586384179742911</v>
      </c>
      <c r="V72" s="45">
        <f t="shared" si="48"/>
        <v>0.42413615820257089</v>
      </c>
      <c r="W72" s="31">
        <f t="shared" si="44"/>
        <v>96070.865485355534</v>
      </c>
      <c r="X72" s="31">
        <f>W72</f>
        <v>96070.865485355534</v>
      </c>
      <c r="Y72" s="38">
        <f t="shared" si="45"/>
        <v>3.7431149716832892</v>
      </c>
      <c r="Z72" s="37">
        <f t="shared" si="46"/>
        <v>2.7568850283167108</v>
      </c>
    </row>
    <row r="73" spans="1:26" s="2" customFormat="1" ht="13.2" x14ac:dyDescent="0.25">
      <c r="B73" s="2" t="s">
        <v>70</v>
      </c>
      <c r="D73" s="25">
        <f>SUM(D54:D72)</f>
        <v>58892</v>
      </c>
      <c r="E73" s="25">
        <f>SUM(E54:E72)</f>
        <v>361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73.02081550287491</v>
      </c>
      <c r="F78" s="55">
        <f>$Y$4</f>
        <v>66.265640338791101</v>
      </c>
      <c r="G78" s="55">
        <f>E78-F78</f>
        <v>6.7551751640838091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76.665515107837663</v>
      </c>
      <c r="F79" s="55">
        <f>$Y$29</f>
        <v>68.336003159740514</v>
      </c>
      <c r="G79" s="55">
        <f t="shared" ref="G79:G80" si="50">E79-F79</f>
        <v>8.3295119480971493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74.742253994547312</v>
      </c>
      <c r="F80" s="55">
        <f>$Y$54</f>
        <v>66.602452434427818</v>
      </c>
      <c r="G80" s="55">
        <f t="shared" si="50"/>
        <v>8.1398015601194942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19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6" t="s">
        <v>87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4" t="s">
        <v>14</v>
      </c>
      <c r="S2" s="74"/>
      <c r="T2" s="74"/>
      <c r="U2" s="75" t="s">
        <v>15</v>
      </c>
      <c r="V2" s="75" t="s">
        <v>16</v>
      </c>
      <c r="W2" s="76" t="s">
        <v>17</v>
      </c>
      <c r="X2" s="76" t="s">
        <v>18</v>
      </c>
      <c r="Y2" s="77" t="s">
        <v>19</v>
      </c>
      <c r="Z2" s="77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5"/>
      <c r="V3" s="75"/>
      <c r="W3" s="76"/>
      <c r="X3" s="76"/>
      <c r="Y3" s="77"/>
      <c r="Z3" s="77"/>
    </row>
    <row r="4" spans="1:26" s="2" customFormat="1" x14ac:dyDescent="0.25">
      <c r="A4" s="2">
        <v>1</v>
      </c>
      <c r="B4" s="1">
        <v>0</v>
      </c>
      <c r="C4" s="1">
        <v>1</v>
      </c>
      <c r="D4">
        <v>306</v>
      </c>
      <c r="E4" s="51">
        <v>1</v>
      </c>
      <c r="F4" s="3">
        <f>E4/D4</f>
        <v>3.2679738562091504E-3</v>
      </c>
      <c r="G4" s="2">
        <v>0.3</v>
      </c>
      <c r="H4" s="18">
        <f>C4*F4/(1+(1-G4)*C4*F4)</f>
        <v>3.2605151613955006E-3</v>
      </c>
      <c r="I4" s="18">
        <f>1-H4</f>
        <v>0.99673948483860453</v>
      </c>
      <c r="J4" s="41">
        <v>100000</v>
      </c>
      <c r="K4" s="20">
        <f>J4*H4</f>
        <v>326.05151613955007</v>
      </c>
      <c r="L4" s="20">
        <f>C4*(J5+G4*K4)</f>
        <v>99771.763938702323</v>
      </c>
      <c r="M4" s="5">
        <f t="shared" ref="M4:M20" si="0">L4+M5</f>
        <v>7048975.9816891011</v>
      </c>
      <c r="N4" s="32">
        <f>M4/J4</f>
        <v>70.489759816891009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99771.763938702323</v>
      </c>
      <c r="T4" s="35">
        <f t="shared" ref="T4:T22" si="3">N4</f>
        <v>70.489759816891009</v>
      </c>
      <c r="U4" s="42">
        <v>0.96680194174873568</v>
      </c>
      <c r="V4" s="43">
        <f>1-U4</f>
        <v>3.3198058251264317E-2</v>
      </c>
      <c r="W4" s="29">
        <f>S4*U4</f>
        <v>96459.535107633885</v>
      </c>
      <c r="X4" s="29">
        <f t="shared" ref="X4:X20" si="4">X5+W4</f>
        <v>6445498.2675935579</v>
      </c>
      <c r="Y4" s="40">
        <f>X4/R4</f>
        <v>64.454982675935582</v>
      </c>
      <c r="Z4" s="36">
        <f>T4-Y4</f>
        <v>6.0347771409554269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1458</v>
      </c>
      <c r="E5" s="51">
        <v>1</v>
      </c>
      <c r="F5" s="3">
        <f t="shared" ref="F5:F22" si="5">E5/D5</f>
        <v>6.8587105624142656E-4</v>
      </c>
      <c r="G5" s="2">
        <v>0.4</v>
      </c>
      <c r="H5" s="3">
        <f t="shared" ref="H5:H21" si="6">C5*F5/(1+(1-G5)*C5*F5)</f>
        <v>2.7389756231169541E-3</v>
      </c>
      <c r="I5" s="3">
        <f t="shared" ref="I5:I22" si="7">1-H5</f>
        <v>0.99726102437688302</v>
      </c>
      <c r="J5" s="5">
        <f>I4*J4</f>
        <v>99673.948483860455</v>
      </c>
      <c r="K5" s="5">
        <f t="shared" ref="K5:K22" si="8">J5*H5</f>
        <v>273.00451515710887</v>
      </c>
      <c r="L5" s="5">
        <f t="shared" ref="L5:L21" si="9">C5*(J6+G5*K5)</f>
        <v>398040.58309906477</v>
      </c>
      <c r="M5" s="5">
        <f t="shared" si="0"/>
        <v>6949204.2177503984</v>
      </c>
      <c r="N5" s="33">
        <f t="shared" ref="N5:N22" si="10">M5/J5</f>
        <v>69.719363218320154</v>
      </c>
      <c r="O5" s="4"/>
      <c r="Q5" s="27" t="s">
        <v>36</v>
      </c>
      <c r="R5" s="29">
        <f t="shared" si="1"/>
        <v>99673.948483860455</v>
      </c>
      <c r="S5" s="29">
        <f t="shared" si="2"/>
        <v>398040.58309906477</v>
      </c>
      <c r="T5" s="35">
        <f t="shared" si="3"/>
        <v>69.719363218320154</v>
      </c>
      <c r="U5" s="42">
        <v>0.96680194174873568</v>
      </c>
      <c r="V5" s="43">
        <f>1-U5</f>
        <v>3.3198058251264317E-2</v>
      </c>
      <c r="W5" s="29">
        <f t="shared" ref="W5:W22" si="11">S5*U5</f>
        <v>384826.4086349748</v>
      </c>
      <c r="X5" s="29">
        <f t="shared" si="4"/>
        <v>6349038.7324859239</v>
      </c>
      <c r="Y5" s="35">
        <f t="shared" ref="Y5:Y22" si="12">X5/R5</f>
        <v>63.69807586697523</v>
      </c>
      <c r="Z5" s="36">
        <f t="shared" ref="Z5:Z22" si="13">T5-Y5</f>
        <v>6.0212873513449239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1958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99400.943968703345</v>
      </c>
      <c r="K6" s="5">
        <f t="shared" si="8"/>
        <v>0</v>
      </c>
      <c r="L6" s="5">
        <f t="shared" si="9"/>
        <v>497004.71984351671</v>
      </c>
      <c r="M6" s="5">
        <f t="shared" si="0"/>
        <v>6551163.634651334</v>
      </c>
      <c r="N6" s="33">
        <f t="shared" si="10"/>
        <v>65.906452927790966</v>
      </c>
      <c r="O6" s="4"/>
      <c r="Q6" s="27" t="s">
        <v>38</v>
      </c>
      <c r="R6" s="29">
        <f t="shared" si="1"/>
        <v>99400.943968703345</v>
      </c>
      <c r="S6" s="29">
        <f t="shared" si="2"/>
        <v>497004.71984351671</v>
      </c>
      <c r="T6" s="35">
        <f t="shared" si="3"/>
        <v>65.906452927790966</v>
      </c>
      <c r="U6" s="42">
        <v>0.96680194174873568</v>
      </c>
      <c r="V6" s="43">
        <f>1-U6</f>
        <v>3.3198058251264317E-2</v>
      </c>
      <c r="W6" s="29">
        <f t="shared" si="11"/>
        <v>480505.12820299831</v>
      </c>
      <c r="X6" s="29">
        <f t="shared" si="4"/>
        <v>5964212.3238509493</v>
      </c>
      <c r="Y6" s="35">
        <f t="shared" si="12"/>
        <v>60.001566239942328</v>
      </c>
      <c r="Z6" s="36">
        <f t="shared" si="13"/>
        <v>5.9048866878486379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2014</v>
      </c>
      <c r="E7" s="51">
        <v>1</v>
      </c>
      <c r="F7" s="3">
        <f t="shared" si="5"/>
        <v>4.965243296921549E-4</v>
      </c>
      <c r="G7" s="2">
        <v>0.5</v>
      </c>
      <c r="H7" s="3">
        <f t="shared" si="6"/>
        <v>2.4795437639474338E-3</v>
      </c>
      <c r="I7" s="3">
        <f t="shared" si="7"/>
        <v>0.99752045623605257</v>
      </c>
      <c r="J7" s="5">
        <f t="shared" si="14"/>
        <v>99400.943968703345</v>
      </c>
      <c r="K7" s="5">
        <f t="shared" si="8"/>
        <v>246.46899074808667</v>
      </c>
      <c r="L7" s="5">
        <f t="shared" si="9"/>
        <v>496388.54736664647</v>
      </c>
      <c r="M7" s="5">
        <f t="shared" si="0"/>
        <v>6054158.914807817</v>
      </c>
      <c r="N7" s="33">
        <f t="shared" si="10"/>
        <v>60.906452927790959</v>
      </c>
      <c r="O7" s="4"/>
      <c r="Q7" s="27" t="s">
        <v>40</v>
      </c>
      <c r="R7" s="29">
        <f t="shared" si="1"/>
        <v>99400.943968703345</v>
      </c>
      <c r="S7" s="29">
        <f t="shared" si="2"/>
        <v>496388.54736664647</v>
      </c>
      <c r="T7" s="35">
        <f t="shared" si="3"/>
        <v>60.906452927790959</v>
      </c>
      <c r="U7" s="42">
        <v>0.96680194174873568</v>
      </c>
      <c r="V7" s="43">
        <f>1-U7</f>
        <v>3.3198058251264317E-2</v>
      </c>
      <c r="W7" s="29">
        <f t="shared" si="11"/>
        <v>479909.41145590803</v>
      </c>
      <c r="X7" s="29">
        <f t="shared" si="4"/>
        <v>5483707.1956479512</v>
      </c>
      <c r="Y7" s="35">
        <f t="shared" si="12"/>
        <v>55.167556531198649</v>
      </c>
      <c r="Z7" s="36">
        <f t="shared" si="13"/>
        <v>5.7388963965923097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2120</v>
      </c>
      <c r="E8" s="51">
        <v>1</v>
      </c>
      <c r="F8" s="3">
        <f t="shared" si="5"/>
        <v>4.7169811320754717E-4</v>
      </c>
      <c r="G8" s="2">
        <v>0.5</v>
      </c>
      <c r="H8" s="3">
        <f t="shared" si="6"/>
        <v>2.3557126030624262E-3</v>
      </c>
      <c r="I8" s="3">
        <f t="shared" si="7"/>
        <v>0.99764428739693756</v>
      </c>
      <c r="J8" s="5">
        <f t="shared" si="14"/>
        <v>99154.474977955251</v>
      </c>
      <c r="K8" s="5">
        <f t="shared" si="8"/>
        <v>233.57944635560716</v>
      </c>
      <c r="L8" s="5">
        <f t="shared" si="9"/>
        <v>495188.42627388722</v>
      </c>
      <c r="M8" s="5">
        <f t="shared" si="0"/>
        <v>5557770.3674411708</v>
      </c>
      <c r="N8" s="33">
        <f t="shared" si="10"/>
        <v>56.05163426740765</v>
      </c>
      <c r="O8" s="4"/>
      <c r="Q8" s="27" t="s">
        <v>42</v>
      </c>
      <c r="R8" s="29">
        <f t="shared" si="1"/>
        <v>99154.474977955251</v>
      </c>
      <c r="S8" s="29">
        <f t="shared" si="2"/>
        <v>495188.42627388722</v>
      </c>
      <c r="T8" s="35">
        <f t="shared" si="3"/>
        <v>56.05163426740765</v>
      </c>
      <c r="U8" s="42">
        <v>0.96680194174873568</v>
      </c>
      <c r="V8" s="43">
        <f>1-U8</f>
        <v>3.3198058251264317E-2</v>
      </c>
      <c r="W8" s="29">
        <f t="shared" si="11"/>
        <v>478749.1320530948</v>
      </c>
      <c r="X8" s="29">
        <f t="shared" si="4"/>
        <v>5003797.7841920434</v>
      </c>
      <c r="Y8" s="35">
        <f t="shared" si="12"/>
        <v>50.464669247701877</v>
      </c>
      <c r="Z8" s="36">
        <f t="shared" si="13"/>
        <v>5.5869650197057723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2277</v>
      </c>
      <c r="E9" s="51">
        <v>5</v>
      </c>
      <c r="F9" s="3">
        <f t="shared" si="5"/>
        <v>2.1958717610891525E-3</v>
      </c>
      <c r="G9" s="2">
        <v>0.5</v>
      </c>
      <c r="H9" s="3">
        <f t="shared" si="6"/>
        <v>1.0919414719371042E-2</v>
      </c>
      <c r="I9" s="3">
        <f t="shared" si="7"/>
        <v>0.98908058528062892</v>
      </c>
      <c r="J9" s="5">
        <f t="shared" si="14"/>
        <v>98920.895531599643</v>
      </c>
      <c r="K9" s="5">
        <f t="shared" si="8"/>
        <v>1080.1582827211143</v>
      </c>
      <c r="L9" s="5">
        <f t="shared" si="9"/>
        <v>491904.08195119537</v>
      </c>
      <c r="M9" s="5">
        <f t="shared" si="0"/>
        <v>5062581.9411672838</v>
      </c>
      <c r="N9" s="33">
        <f t="shared" si="10"/>
        <v>51.178084407354305</v>
      </c>
      <c r="O9" s="4"/>
      <c r="Q9" s="27" t="s">
        <v>44</v>
      </c>
      <c r="R9" s="29">
        <f t="shared" si="1"/>
        <v>98920.895531599643</v>
      </c>
      <c r="S9" s="29">
        <f t="shared" si="2"/>
        <v>491904.08195119537</v>
      </c>
      <c r="T9" s="35">
        <f t="shared" si="3"/>
        <v>51.178084407354305</v>
      </c>
      <c r="U9" s="42">
        <v>0.9555940589531835</v>
      </c>
      <c r="V9" s="43">
        <f t="shared" ref="V9:V22" si="15">1-U9</f>
        <v>4.4405941046816499E-2</v>
      </c>
      <c r="W9" s="29">
        <f t="shared" si="11"/>
        <v>470060.61828738218</v>
      </c>
      <c r="X9" s="29">
        <f t="shared" si="4"/>
        <v>4525048.6521389484</v>
      </c>
      <c r="Y9" s="35">
        <f t="shared" si="12"/>
        <v>45.74411329195307</v>
      </c>
      <c r="Z9" s="36">
        <f t="shared" si="13"/>
        <v>5.4339711154012349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2539</v>
      </c>
      <c r="E10" s="51">
        <v>7</v>
      </c>
      <c r="F10" s="3">
        <f t="shared" si="5"/>
        <v>2.7569909413154787E-3</v>
      </c>
      <c r="G10" s="2">
        <v>0.5</v>
      </c>
      <c r="H10" s="3">
        <f t="shared" si="6"/>
        <v>1.369059260707999E-2</v>
      </c>
      <c r="I10" s="3">
        <f t="shared" si="7"/>
        <v>0.98630940739292006</v>
      </c>
      <c r="J10" s="5">
        <f t="shared" si="14"/>
        <v>97840.737248878519</v>
      </c>
      <c r="K10" s="5">
        <f t="shared" si="8"/>
        <v>1339.497674050752</v>
      </c>
      <c r="L10" s="5">
        <f t="shared" si="9"/>
        <v>485854.94205926574</v>
      </c>
      <c r="M10" s="5">
        <f t="shared" si="0"/>
        <v>4570677.8592160884</v>
      </c>
      <c r="N10" s="33">
        <f t="shared" si="10"/>
        <v>46.715488739517639</v>
      </c>
      <c r="O10" s="4"/>
      <c r="Q10" s="27" t="s">
        <v>46</v>
      </c>
      <c r="R10" s="29">
        <f t="shared" si="1"/>
        <v>97840.737248878519</v>
      </c>
      <c r="S10" s="29">
        <f t="shared" si="2"/>
        <v>485854.94205926574</v>
      </c>
      <c r="T10" s="35">
        <f t="shared" si="3"/>
        <v>46.715488739517639</v>
      </c>
      <c r="U10" s="42">
        <v>0.96363095511775332</v>
      </c>
      <c r="V10" s="43">
        <f t="shared" si="15"/>
        <v>3.6369044882246682E-2</v>
      </c>
      <c r="W10" s="29">
        <f t="shared" si="11"/>
        <v>468184.86186525092</v>
      </c>
      <c r="X10" s="29">
        <f t="shared" si="4"/>
        <v>4054988.0338515663</v>
      </c>
      <c r="Y10" s="35">
        <f t="shared" si="12"/>
        <v>41.44478208025815</v>
      </c>
      <c r="Z10" s="36">
        <f t="shared" si="13"/>
        <v>5.2707066592594884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2357</v>
      </c>
      <c r="E11" s="51">
        <v>3</v>
      </c>
      <c r="F11" s="3">
        <f t="shared" si="5"/>
        <v>1.2728044123886295E-3</v>
      </c>
      <c r="G11" s="2">
        <v>0.5</v>
      </c>
      <c r="H11" s="3">
        <f t="shared" si="6"/>
        <v>6.3438359061112285E-3</v>
      </c>
      <c r="I11" s="3">
        <f t="shared" si="7"/>
        <v>0.99365616409388879</v>
      </c>
      <c r="J11" s="5">
        <f t="shared" si="14"/>
        <v>96501.239574827778</v>
      </c>
      <c r="K11" s="5">
        <f t="shared" si="8"/>
        <v>612.18802859903428</v>
      </c>
      <c r="L11" s="5">
        <f t="shared" si="9"/>
        <v>480975.72780264134</v>
      </c>
      <c r="M11" s="5">
        <f t="shared" si="0"/>
        <v>4084822.9171568225</v>
      </c>
      <c r="N11" s="33">
        <f t="shared" si="10"/>
        <v>42.329227429140126</v>
      </c>
      <c r="O11" s="4"/>
      <c r="Q11" s="27" t="s">
        <v>48</v>
      </c>
      <c r="R11" s="29">
        <f t="shared" si="1"/>
        <v>96501.239574827778</v>
      </c>
      <c r="S11" s="29">
        <f t="shared" si="2"/>
        <v>480975.72780264134</v>
      </c>
      <c r="T11" s="35">
        <f t="shared" si="3"/>
        <v>42.329227429140126</v>
      </c>
      <c r="U11" s="42">
        <v>0.96005435016735896</v>
      </c>
      <c r="V11" s="43">
        <f t="shared" si="15"/>
        <v>3.9945649832641039E-2</v>
      </c>
      <c r="W11" s="29">
        <f t="shared" si="11"/>
        <v>461762.83980183734</v>
      </c>
      <c r="X11" s="29">
        <f t="shared" si="4"/>
        <v>3586803.1719863154</v>
      </c>
      <c r="Y11" s="35">
        <f t="shared" si="12"/>
        <v>37.168467346008356</v>
      </c>
      <c r="Z11" s="36">
        <f t="shared" si="13"/>
        <v>5.1607600831317697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2533</v>
      </c>
      <c r="E12" s="51">
        <v>6</v>
      </c>
      <c r="F12" s="3">
        <f t="shared" si="5"/>
        <v>2.3687327279905252E-3</v>
      </c>
      <c r="G12" s="2">
        <v>0.5</v>
      </c>
      <c r="H12" s="3">
        <f t="shared" si="6"/>
        <v>1.1773940345368918E-2</v>
      </c>
      <c r="I12" s="3">
        <f t="shared" si="7"/>
        <v>0.98822605965463106</v>
      </c>
      <c r="J12" s="5">
        <f t="shared" si="14"/>
        <v>95889.051546228744</v>
      </c>
      <c r="K12" s="5">
        <f t="shared" si="8"/>
        <v>1128.9919726793023</v>
      </c>
      <c r="L12" s="5">
        <f t="shared" si="9"/>
        <v>476622.77779944544</v>
      </c>
      <c r="M12" s="5">
        <f t="shared" si="0"/>
        <v>3603847.1893541813</v>
      </c>
      <c r="N12" s="33">
        <f t="shared" si="10"/>
        <v>37.583510643201457</v>
      </c>
      <c r="O12" s="4"/>
      <c r="Q12" s="27" t="s">
        <v>50</v>
      </c>
      <c r="R12" s="29">
        <f t="shared" si="1"/>
        <v>95889.051546228744</v>
      </c>
      <c r="S12" s="29">
        <f t="shared" si="2"/>
        <v>476622.77779944544</v>
      </c>
      <c r="T12" s="35">
        <f t="shared" si="3"/>
        <v>37.583510643201457</v>
      </c>
      <c r="U12" s="42">
        <v>0.94127750867207383</v>
      </c>
      <c r="V12" s="43">
        <f t="shared" si="15"/>
        <v>5.8722491327926174E-2</v>
      </c>
      <c r="W12" s="29">
        <f t="shared" si="11"/>
        <v>448634.30086342542</v>
      </c>
      <c r="X12" s="29">
        <f t="shared" si="4"/>
        <v>3125040.3321844782</v>
      </c>
      <c r="Y12" s="35">
        <f t="shared" si="12"/>
        <v>32.590168343440915</v>
      </c>
      <c r="Z12" s="36">
        <f t="shared" si="13"/>
        <v>4.9933422997605419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2689</v>
      </c>
      <c r="E13" s="51">
        <v>17</v>
      </c>
      <c r="F13" s="3">
        <f t="shared" si="5"/>
        <v>6.3220528077352171E-3</v>
      </c>
      <c r="G13" s="2">
        <v>0.5</v>
      </c>
      <c r="H13" s="3">
        <f t="shared" si="6"/>
        <v>3.1118433095368849E-2</v>
      </c>
      <c r="I13" s="3">
        <f t="shared" si="7"/>
        <v>0.96888156690463112</v>
      </c>
      <c r="J13" s="5">
        <f t="shared" si="14"/>
        <v>94760.059573549443</v>
      </c>
      <c r="K13" s="5">
        <f t="shared" si="8"/>
        <v>2948.7845739526647</v>
      </c>
      <c r="L13" s="5">
        <f t="shared" si="9"/>
        <v>466428.33643286553</v>
      </c>
      <c r="M13" s="5">
        <f t="shared" si="0"/>
        <v>3127224.4115547356</v>
      </c>
      <c r="N13" s="33">
        <f t="shared" si="10"/>
        <v>33.001503224335707</v>
      </c>
      <c r="O13" s="4"/>
      <c r="Q13" s="27" t="s">
        <v>52</v>
      </c>
      <c r="R13" s="29">
        <f t="shared" si="1"/>
        <v>94760.059573549443</v>
      </c>
      <c r="S13" s="29">
        <f t="shared" si="2"/>
        <v>466428.33643286553</v>
      </c>
      <c r="T13" s="35">
        <f t="shared" si="3"/>
        <v>33.001503224335707</v>
      </c>
      <c r="U13" s="42">
        <v>0.95386474178345915</v>
      </c>
      <c r="V13" s="43">
        <f t="shared" si="15"/>
        <v>4.6135258216540853E-2</v>
      </c>
      <c r="W13" s="29">
        <f t="shared" si="11"/>
        <v>444909.54469202372</v>
      </c>
      <c r="X13" s="29">
        <f t="shared" si="4"/>
        <v>2676406.0313210529</v>
      </c>
      <c r="Y13" s="35">
        <f t="shared" si="12"/>
        <v>28.244030695693265</v>
      </c>
      <c r="Z13" s="36">
        <f t="shared" si="13"/>
        <v>4.7574725286424417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2653</v>
      </c>
      <c r="E14" s="51">
        <v>19</v>
      </c>
      <c r="F14" s="3">
        <f t="shared" si="5"/>
        <v>7.1617037316245762E-3</v>
      </c>
      <c r="G14" s="2">
        <v>0.5</v>
      </c>
      <c r="H14" s="3">
        <f t="shared" si="6"/>
        <v>3.5178670616552492E-2</v>
      </c>
      <c r="I14" s="3">
        <f t="shared" si="7"/>
        <v>0.96482132938344756</v>
      </c>
      <c r="J14" s="5">
        <f t="shared" si="14"/>
        <v>91811.274999596775</v>
      </c>
      <c r="K14" s="5">
        <f t="shared" si="8"/>
        <v>3229.7986020965354</v>
      </c>
      <c r="L14" s="5">
        <f t="shared" si="9"/>
        <v>450981.87849274254</v>
      </c>
      <c r="M14" s="5">
        <f t="shared" si="0"/>
        <v>2660796.0751218703</v>
      </c>
      <c r="N14" s="33">
        <f t="shared" si="10"/>
        <v>28.981147197155863</v>
      </c>
      <c r="O14" s="4"/>
      <c r="Q14" s="27" t="s">
        <v>54</v>
      </c>
      <c r="R14" s="29">
        <f t="shared" si="1"/>
        <v>91811.274999596775</v>
      </c>
      <c r="S14" s="29">
        <f t="shared" si="2"/>
        <v>450981.87849274254</v>
      </c>
      <c r="T14" s="35">
        <f t="shared" si="3"/>
        <v>28.981147197155863</v>
      </c>
      <c r="U14" s="42">
        <v>0.94210046609890041</v>
      </c>
      <c r="V14" s="43">
        <f t="shared" si="15"/>
        <v>5.7899533901099587E-2</v>
      </c>
      <c r="W14" s="29">
        <f t="shared" si="11"/>
        <v>424870.23793017043</v>
      </c>
      <c r="X14" s="29">
        <f t="shared" si="4"/>
        <v>2231496.4866290293</v>
      </c>
      <c r="Y14" s="35">
        <f t="shared" si="12"/>
        <v>24.305255390896487</v>
      </c>
      <c r="Z14" s="36">
        <f t="shared" si="13"/>
        <v>4.6758918062593757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2164</v>
      </c>
      <c r="E15" s="51">
        <v>19</v>
      </c>
      <c r="F15" s="3">
        <f t="shared" si="5"/>
        <v>8.7800369685767099E-3</v>
      </c>
      <c r="G15" s="2">
        <v>0.5</v>
      </c>
      <c r="H15" s="3">
        <f t="shared" si="6"/>
        <v>4.295726882206647E-2</v>
      </c>
      <c r="I15" s="3">
        <f t="shared" si="7"/>
        <v>0.95704273117793348</v>
      </c>
      <c r="J15" s="5">
        <f t="shared" si="14"/>
        <v>88581.476397500242</v>
      </c>
      <c r="K15" s="5">
        <f t="shared" si="8"/>
        <v>3805.2182942629543</v>
      </c>
      <c r="L15" s="5">
        <f t="shared" si="9"/>
        <v>433394.33625184378</v>
      </c>
      <c r="M15" s="5">
        <f t="shared" si="0"/>
        <v>2209814.1966291275</v>
      </c>
      <c r="N15" s="33">
        <f t="shared" si="10"/>
        <v>24.946685091506197</v>
      </c>
      <c r="O15" s="4"/>
      <c r="Q15" s="27" t="s">
        <v>56</v>
      </c>
      <c r="R15" s="29">
        <f t="shared" si="1"/>
        <v>88581.476397500242</v>
      </c>
      <c r="S15" s="29">
        <f t="shared" si="2"/>
        <v>433394.33625184378</v>
      </c>
      <c r="T15" s="35">
        <f t="shared" si="3"/>
        <v>24.946685091506197</v>
      </c>
      <c r="U15" s="42">
        <v>0.91645683631107144</v>
      </c>
      <c r="V15" s="43">
        <f t="shared" si="15"/>
        <v>8.3543163688928557E-2</v>
      </c>
      <c r="W15" s="29">
        <f t="shared" si="11"/>
        <v>397187.20227650146</v>
      </c>
      <c r="X15" s="29">
        <f t="shared" si="4"/>
        <v>1806626.248698859</v>
      </c>
      <c r="Y15" s="35">
        <f t="shared" si="12"/>
        <v>20.395079447443504</v>
      </c>
      <c r="Z15" s="36">
        <f t="shared" si="13"/>
        <v>4.5516056440626933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1613</v>
      </c>
      <c r="E16" s="51">
        <v>26</v>
      </c>
      <c r="F16" s="3">
        <f t="shared" si="5"/>
        <v>1.6119032858028518E-2</v>
      </c>
      <c r="G16" s="2">
        <v>0.5</v>
      </c>
      <c r="H16" s="3">
        <f t="shared" si="6"/>
        <v>7.7473182359952319E-2</v>
      </c>
      <c r="I16" s="3">
        <f t="shared" si="7"/>
        <v>0.92252681764004762</v>
      </c>
      <c r="J16" s="5">
        <f t="shared" si="14"/>
        <v>84776.258103237284</v>
      </c>
      <c r="K16" s="5">
        <f t="shared" si="8"/>
        <v>6567.8865038264876</v>
      </c>
      <c r="L16" s="5">
        <f t="shared" si="9"/>
        <v>407461.57425662014</v>
      </c>
      <c r="M16" s="5">
        <f t="shared" si="0"/>
        <v>1776419.8603772835</v>
      </c>
      <c r="N16" s="33">
        <f t="shared" si="10"/>
        <v>20.954214070335912</v>
      </c>
      <c r="O16" s="4"/>
      <c r="Q16" s="27" t="s">
        <v>58</v>
      </c>
      <c r="R16" s="29">
        <f t="shared" si="1"/>
        <v>84776.258103237284</v>
      </c>
      <c r="S16" s="29">
        <f t="shared" si="2"/>
        <v>407461.57425662014</v>
      </c>
      <c r="T16" s="35">
        <f t="shared" si="3"/>
        <v>20.954214070335912</v>
      </c>
      <c r="U16" s="42">
        <v>0.8859396016463057</v>
      </c>
      <c r="V16" s="43">
        <f t="shared" si="15"/>
        <v>0.1140603983536943</v>
      </c>
      <c r="W16" s="29">
        <f t="shared" si="11"/>
        <v>360986.34478308668</v>
      </c>
      <c r="X16" s="29">
        <f t="shared" si="4"/>
        <v>1409439.0464223577</v>
      </c>
      <c r="Y16" s="35">
        <f t="shared" si="12"/>
        <v>16.625398171101121</v>
      </c>
      <c r="Z16" s="36">
        <f t="shared" si="13"/>
        <v>4.3288158992347903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1181</v>
      </c>
      <c r="E17" s="51">
        <v>24</v>
      </c>
      <c r="F17" s="3">
        <f t="shared" si="5"/>
        <v>2.0321761219305672E-2</v>
      </c>
      <c r="G17" s="2">
        <v>0.5</v>
      </c>
      <c r="H17" s="3">
        <f t="shared" si="6"/>
        <v>9.6696212731668008E-2</v>
      </c>
      <c r="I17" s="3">
        <f t="shared" si="7"/>
        <v>0.90330378726833205</v>
      </c>
      <c r="J17" s="5">
        <f t="shared" si="14"/>
        <v>78208.371599410792</v>
      </c>
      <c r="K17" s="5">
        <f t="shared" si="8"/>
        <v>7562.4533375739684</v>
      </c>
      <c r="L17" s="5">
        <f t="shared" si="9"/>
        <v>372135.72465311905</v>
      </c>
      <c r="M17" s="5">
        <f t="shared" si="0"/>
        <v>1368958.2861206634</v>
      </c>
      <c r="N17" s="33">
        <f t="shared" si="10"/>
        <v>17.503986569782729</v>
      </c>
      <c r="O17" s="4"/>
      <c r="Q17" s="27" t="s">
        <v>60</v>
      </c>
      <c r="R17" s="29">
        <f t="shared" si="1"/>
        <v>78208.371599410792</v>
      </c>
      <c r="S17" s="29">
        <f t="shared" si="2"/>
        <v>372135.72465311905</v>
      </c>
      <c r="T17" s="35">
        <f t="shared" si="3"/>
        <v>17.503986569782729</v>
      </c>
      <c r="U17" s="42">
        <v>0.85631920960893304</v>
      </c>
      <c r="V17" s="43">
        <f t="shared" si="15"/>
        <v>0.14368079039106696</v>
      </c>
      <c r="W17" s="29">
        <f t="shared" si="11"/>
        <v>318666.96960220643</v>
      </c>
      <c r="X17" s="29">
        <f t="shared" si="4"/>
        <v>1048452.7016392709</v>
      </c>
      <c r="Y17" s="35">
        <f t="shared" si="12"/>
        <v>13.405888400407122</v>
      </c>
      <c r="Z17" s="36">
        <f t="shared" si="13"/>
        <v>4.0980981693756071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851</v>
      </c>
      <c r="E18" s="51">
        <v>29</v>
      </c>
      <c r="F18" s="3">
        <f t="shared" si="5"/>
        <v>3.4077555816686249E-2</v>
      </c>
      <c r="G18" s="2">
        <v>0.5</v>
      </c>
      <c r="H18" s="3">
        <f t="shared" si="6"/>
        <v>0.15701136978884675</v>
      </c>
      <c r="I18" s="3">
        <f t="shared" si="7"/>
        <v>0.84298863021115322</v>
      </c>
      <c r="J18" s="5">
        <f t="shared" si="14"/>
        <v>70645.918261836821</v>
      </c>
      <c r="K18" s="5">
        <f t="shared" si="8"/>
        <v>11092.212396281902</v>
      </c>
      <c r="L18" s="5">
        <f t="shared" si="9"/>
        <v>325499.06031847937</v>
      </c>
      <c r="M18" s="5">
        <f t="shared" si="0"/>
        <v>996822.56146754441</v>
      </c>
      <c r="N18" s="33">
        <f t="shared" si="10"/>
        <v>14.11012250945617</v>
      </c>
      <c r="O18" s="4"/>
      <c r="Q18" s="27" t="s">
        <v>62</v>
      </c>
      <c r="R18" s="29">
        <f t="shared" si="1"/>
        <v>70645.918261836821</v>
      </c>
      <c r="S18" s="29">
        <f t="shared" si="2"/>
        <v>325499.06031847937</v>
      </c>
      <c r="T18" s="35">
        <f t="shared" si="3"/>
        <v>14.11012250945617</v>
      </c>
      <c r="U18" s="42">
        <v>0.77613843304153718</v>
      </c>
      <c r="V18" s="43">
        <f t="shared" si="15"/>
        <v>0.22386156695846282</v>
      </c>
      <c r="W18" s="29">
        <f t="shared" si="11"/>
        <v>252632.33063207738</v>
      </c>
      <c r="X18" s="29">
        <f t="shared" si="4"/>
        <v>729785.7320370645</v>
      </c>
      <c r="Y18" s="35">
        <f t="shared" si="12"/>
        <v>10.330189627265378</v>
      </c>
      <c r="Z18" s="36">
        <f t="shared" si="13"/>
        <v>3.779932882190792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547</v>
      </c>
      <c r="E19" s="51">
        <v>27</v>
      </c>
      <c r="F19" s="3">
        <f t="shared" si="5"/>
        <v>4.9360146252285193E-2</v>
      </c>
      <c r="G19" s="2">
        <v>0.5</v>
      </c>
      <c r="H19" s="3">
        <f t="shared" si="6"/>
        <v>0.21969080553295361</v>
      </c>
      <c r="I19" s="3">
        <f t="shared" si="7"/>
        <v>0.78030919446704639</v>
      </c>
      <c r="J19" s="5">
        <f t="shared" si="14"/>
        <v>59553.705865554919</v>
      </c>
      <c r="K19" s="5">
        <f t="shared" si="8"/>
        <v>13083.401614076345</v>
      </c>
      <c r="L19" s="5">
        <f t="shared" si="9"/>
        <v>265060.02529258374</v>
      </c>
      <c r="M19" s="5">
        <f t="shared" si="0"/>
        <v>671323.50114906498</v>
      </c>
      <c r="N19" s="33">
        <f t="shared" si="10"/>
        <v>11.272573073195595</v>
      </c>
      <c r="O19" s="4"/>
      <c r="Q19" s="27" t="s">
        <v>64</v>
      </c>
      <c r="R19" s="29">
        <f t="shared" si="1"/>
        <v>59553.705865554919</v>
      </c>
      <c r="S19" s="29">
        <f t="shared" si="2"/>
        <v>265060.02529258374</v>
      </c>
      <c r="T19" s="35">
        <f t="shared" si="3"/>
        <v>11.272573073195595</v>
      </c>
      <c r="U19" s="42">
        <v>0.73716277889453141</v>
      </c>
      <c r="V19" s="43">
        <f t="shared" si="15"/>
        <v>0.26283722110546859</v>
      </c>
      <c r="W19" s="29">
        <f t="shared" si="11"/>
        <v>195392.38481853582</v>
      </c>
      <c r="X19" s="29">
        <f t="shared" si="4"/>
        <v>477153.40140498715</v>
      </c>
      <c r="Y19" s="35">
        <f t="shared" si="12"/>
        <v>8.0121529713395461</v>
      </c>
      <c r="Z19" s="36">
        <f t="shared" si="13"/>
        <v>3.2604201018560488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334</v>
      </c>
      <c r="E20" s="51">
        <v>33</v>
      </c>
      <c r="F20" s="3">
        <f t="shared" si="5"/>
        <v>9.880239520958084E-2</v>
      </c>
      <c r="G20" s="2">
        <v>0.5</v>
      </c>
      <c r="H20" s="3">
        <f t="shared" si="6"/>
        <v>0.39615846338535415</v>
      </c>
      <c r="I20" s="3">
        <f t="shared" si="7"/>
        <v>0.6038415366146459</v>
      </c>
      <c r="J20" s="5">
        <f t="shared" si="14"/>
        <v>46470.304251478577</v>
      </c>
      <c r="K20" s="5">
        <f t="shared" si="8"/>
        <v>18409.604325315642</v>
      </c>
      <c r="L20" s="5">
        <f t="shared" si="9"/>
        <v>186327.5104441038</v>
      </c>
      <c r="M20" s="5">
        <f t="shared" si="0"/>
        <v>406263.47585648124</v>
      </c>
      <c r="N20" s="33">
        <f t="shared" si="10"/>
        <v>8.7424320197678682</v>
      </c>
      <c r="O20" s="4"/>
      <c r="Q20" s="27" t="s">
        <v>66</v>
      </c>
      <c r="R20" s="29">
        <f t="shared" si="1"/>
        <v>46470.304251478577</v>
      </c>
      <c r="S20" s="29">
        <f t="shared" si="2"/>
        <v>186327.5104441038</v>
      </c>
      <c r="T20" s="35">
        <f t="shared" si="3"/>
        <v>8.7424320197678682</v>
      </c>
      <c r="U20" s="42">
        <v>0.7271372759570951</v>
      </c>
      <c r="V20" s="43">
        <f t="shared" si="15"/>
        <v>0.2728627240429049</v>
      </c>
      <c r="W20" s="29">
        <f t="shared" si="11"/>
        <v>135485.67838019281</v>
      </c>
      <c r="X20" s="29">
        <f t="shared" si="4"/>
        <v>281761.01658645133</v>
      </c>
      <c r="Y20" s="35">
        <f t="shared" si="12"/>
        <v>6.0632488021097117</v>
      </c>
      <c r="Z20" s="36">
        <f t="shared" si="13"/>
        <v>2.6791832176581565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188</v>
      </c>
      <c r="E21" s="51">
        <v>20</v>
      </c>
      <c r="F21" s="3">
        <f t="shared" si="5"/>
        <v>0.10638297872340426</v>
      </c>
      <c r="G21" s="2">
        <v>0.5</v>
      </c>
      <c r="H21" s="3">
        <f t="shared" si="6"/>
        <v>0.42016806722689076</v>
      </c>
      <c r="I21" s="3">
        <f t="shared" si="7"/>
        <v>0.57983193277310918</v>
      </c>
      <c r="J21" s="5">
        <f t="shared" si="14"/>
        <v>28060.699926162935</v>
      </c>
      <c r="K21" s="5">
        <f t="shared" si="8"/>
        <v>11790.210053009638</v>
      </c>
      <c r="L21" s="5">
        <f t="shared" si="9"/>
        <v>110827.97449829058</v>
      </c>
      <c r="M21" s="5">
        <f>L21+M22</f>
        <v>219935.96541237741</v>
      </c>
      <c r="N21" s="33">
        <f t="shared" si="10"/>
        <v>7.837864557587741</v>
      </c>
      <c r="O21" s="4"/>
      <c r="Q21" s="27" t="s">
        <v>68</v>
      </c>
      <c r="R21" s="29">
        <f t="shared" si="1"/>
        <v>28060.699926162935</v>
      </c>
      <c r="S21" s="29">
        <f t="shared" si="2"/>
        <v>110827.97449829058</v>
      </c>
      <c r="T21" s="35">
        <f t="shared" si="3"/>
        <v>7.837864557587741</v>
      </c>
      <c r="U21" s="42">
        <v>0.68635947845240242</v>
      </c>
      <c r="V21" s="43">
        <f t="shared" si="15"/>
        <v>0.31364052154759758</v>
      </c>
      <c r="W21" s="29">
        <f t="shared" si="11"/>
        <v>76067.830774582879</v>
      </c>
      <c r="X21" s="29">
        <f>X22+W21</f>
        <v>146275.33820625849</v>
      </c>
      <c r="Y21" s="35">
        <f t="shared" si="12"/>
        <v>5.2128185893850727</v>
      </c>
      <c r="Z21" s="36">
        <f t="shared" si="13"/>
        <v>2.6250459682026683</v>
      </c>
    </row>
    <row r="22" spans="1:26" s="2" customFormat="1" x14ac:dyDescent="0.25">
      <c r="A22" s="12">
        <v>19</v>
      </c>
      <c r="B22" s="13" t="s">
        <v>69</v>
      </c>
      <c r="C22" s="12"/>
      <c r="D22">
        <v>114</v>
      </c>
      <c r="E22" s="51">
        <v>17</v>
      </c>
      <c r="F22" s="17">
        <f t="shared" si="5"/>
        <v>0.14912280701754385</v>
      </c>
      <c r="G22" s="12"/>
      <c r="H22" s="17">
        <v>1</v>
      </c>
      <c r="I22" s="17">
        <f t="shared" si="7"/>
        <v>0</v>
      </c>
      <c r="J22" s="21">
        <f t="shared" si="14"/>
        <v>16270.489873153298</v>
      </c>
      <c r="K22" s="21">
        <f t="shared" si="8"/>
        <v>16270.489873153298</v>
      </c>
      <c r="L22" s="21">
        <f>K22/F22</f>
        <v>109107.99091408683</v>
      </c>
      <c r="M22" s="21">
        <f>L22</f>
        <v>109107.99091408683</v>
      </c>
      <c r="N22" s="34">
        <f t="shared" si="10"/>
        <v>6.7058823529411766</v>
      </c>
      <c r="O22" s="4"/>
      <c r="Q22" s="30" t="s">
        <v>69</v>
      </c>
      <c r="R22" s="31">
        <f t="shared" si="1"/>
        <v>16270.489873153298</v>
      </c>
      <c r="S22" s="31">
        <f t="shared" si="2"/>
        <v>109107.99091408683</v>
      </c>
      <c r="T22" s="38">
        <f t="shared" si="3"/>
        <v>6.7058823529411766</v>
      </c>
      <c r="U22" s="44">
        <v>0.64346806172022719</v>
      </c>
      <c r="V22" s="45">
        <f t="shared" si="15"/>
        <v>0.35653193827977281</v>
      </c>
      <c r="W22" s="31">
        <f t="shared" si="11"/>
        <v>70207.507431675607</v>
      </c>
      <c r="X22" s="31">
        <f>W22</f>
        <v>70207.507431675607</v>
      </c>
      <c r="Y22" s="38">
        <f t="shared" si="12"/>
        <v>4.3150211197709352</v>
      </c>
      <c r="Z22" s="37">
        <f t="shared" si="13"/>
        <v>2.3908612331702415</v>
      </c>
    </row>
    <row r="23" spans="1:26" s="2" customFormat="1" ht="13.2" x14ac:dyDescent="0.25">
      <c r="B23" s="2" t="s">
        <v>70</v>
      </c>
      <c r="D23" s="25">
        <f>SUM(D4:D22)</f>
        <v>29896</v>
      </c>
      <c r="E23" s="25">
        <f>SUM(E4:E22)</f>
        <v>256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9" t="s">
        <v>88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8" t="s">
        <v>14</v>
      </c>
      <c r="S27" s="78"/>
      <c r="T27" s="78"/>
      <c r="U27" s="75" t="s">
        <v>15</v>
      </c>
      <c r="V27" s="79" t="s">
        <v>16</v>
      </c>
      <c r="W27" s="80" t="s">
        <v>17</v>
      </c>
      <c r="X27" s="80" t="s">
        <v>18</v>
      </c>
      <c r="Y27" s="81" t="s">
        <v>19</v>
      </c>
      <c r="Z27" s="81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5"/>
      <c r="V28" s="79"/>
      <c r="W28" s="80"/>
      <c r="X28" s="80"/>
      <c r="Y28" s="81"/>
      <c r="Z28" s="81"/>
    </row>
    <row r="29" spans="1:26" s="2" customFormat="1" x14ac:dyDescent="0.25">
      <c r="A29" s="2">
        <v>1</v>
      </c>
      <c r="B29" s="1">
        <v>0</v>
      </c>
      <c r="C29" s="1">
        <v>1</v>
      </c>
      <c r="D29">
        <v>298</v>
      </c>
      <c r="E29" s="51">
        <v>2</v>
      </c>
      <c r="F29" s="3">
        <f>E29/D29</f>
        <v>6.7114093959731542E-3</v>
      </c>
      <c r="G29" s="2">
        <v>0.3</v>
      </c>
      <c r="H29" s="18">
        <f>C29*F29/(1+(1-G29)*C29*F29)</f>
        <v>6.6800267201068799E-3</v>
      </c>
      <c r="I29" s="18">
        <f>1-H29</f>
        <v>0.99331997327989308</v>
      </c>
      <c r="J29" s="19">
        <v>100000</v>
      </c>
      <c r="K29" s="20">
        <f>J29*H29</f>
        <v>668.002672010688</v>
      </c>
      <c r="L29" s="20">
        <f>C29*(J30+G29*K29)</f>
        <v>99532.398129592504</v>
      </c>
      <c r="M29" s="5">
        <f t="shared" ref="M29:M45" si="16">L29+M30</f>
        <v>7749241.9583990946</v>
      </c>
      <c r="N29" s="32">
        <f>M29/J29</f>
        <v>77.492419583990952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99532.398129592504</v>
      </c>
      <c r="T29" s="35">
        <f t="shared" ref="T29:T47" si="19">N29</f>
        <v>77.492419583990952</v>
      </c>
      <c r="U29" s="42">
        <v>0.95864674002964168</v>
      </c>
      <c r="V29" s="43">
        <f>1-U29</f>
        <v>4.1353259970358325E-2</v>
      </c>
      <c r="W29" s="29">
        <f>S29*U29</f>
        <v>95416.408994266254</v>
      </c>
      <c r="X29" s="29">
        <f t="shared" ref="X29:X45" si="20">X30+W29</f>
        <v>6870152.5392683716</v>
      </c>
      <c r="Y29" s="40">
        <f>X29/R29</f>
        <v>68.70152539268372</v>
      </c>
      <c r="Z29" s="36">
        <f>T29-Y29</f>
        <v>8.7908941913072312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1385</v>
      </c>
      <c r="E30" s="51">
        <v>1</v>
      </c>
      <c r="F30" s="3">
        <f t="shared" ref="F30:F47" si="21">E30/D30</f>
        <v>7.2202166064981946E-4</v>
      </c>
      <c r="G30" s="2">
        <v>0.4</v>
      </c>
      <c r="H30" s="3">
        <f t="shared" ref="H30:H46" si="22">C30*F30/(1+(1-G30)*C30*F30)</f>
        <v>2.8830906732016724E-3</v>
      </c>
      <c r="I30" s="3">
        <f t="shared" ref="I30:I47" si="23">1-H30</f>
        <v>0.99711690932679831</v>
      </c>
      <c r="J30" s="5">
        <f>I29*J29</f>
        <v>99331.997327989302</v>
      </c>
      <c r="K30" s="5">
        <f t="shared" ref="K30:K47" si="24">J30*H30</f>
        <v>286.38315504681941</v>
      </c>
      <c r="L30" s="5">
        <f t="shared" ref="L30:L46" si="25">C30*(J31+G30*K30)</f>
        <v>396640.66973984486</v>
      </c>
      <c r="M30" s="5">
        <f t="shared" si="16"/>
        <v>7649709.560269502</v>
      </c>
      <c r="N30" s="33">
        <f t="shared" ref="N30:N47" si="26">M30/J30</f>
        <v>77.011534712329833</v>
      </c>
      <c r="O30" s="4"/>
      <c r="Q30" s="27" t="s">
        <v>36</v>
      </c>
      <c r="R30" s="29">
        <f t="shared" si="17"/>
        <v>99331.997327989302</v>
      </c>
      <c r="S30" s="29">
        <f t="shared" si="18"/>
        <v>396640.66973984486</v>
      </c>
      <c r="T30" s="35">
        <f t="shared" si="19"/>
        <v>77.011534712329833</v>
      </c>
      <c r="U30" s="42">
        <v>0.95864674002964168</v>
      </c>
      <c r="V30" s="43">
        <f>1-U30</f>
        <v>4.1353259970358325E-2</v>
      </c>
      <c r="W30" s="29">
        <f t="shared" ref="W30:W47" si="27">S30*U30</f>
        <v>380238.28500927601</v>
      </c>
      <c r="X30" s="29">
        <f t="shared" si="20"/>
        <v>6774736.1302741058</v>
      </c>
      <c r="Y30" s="35">
        <f t="shared" ref="Y30:Y47" si="28">X30/R30</f>
        <v>68.202958890520094</v>
      </c>
      <c r="Z30" s="36">
        <f t="shared" ref="Z30:Z47" si="29">T30-Y30</f>
        <v>8.8085758218097396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1936</v>
      </c>
      <c r="E31" s="51">
        <v>1</v>
      </c>
      <c r="F31" s="3">
        <f t="shared" si="21"/>
        <v>5.1652892561983473E-4</v>
      </c>
      <c r="G31" s="2">
        <v>0.5</v>
      </c>
      <c r="H31" s="3">
        <f t="shared" si="22"/>
        <v>2.5793139025019345E-3</v>
      </c>
      <c r="I31" s="3">
        <f t="shared" si="23"/>
        <v>0.99742068609749801</v>
      </c>
      <c r="J31" s="5">
        <f t="shared" ref="J31:J47" si="30">I30*J30</f>
        <v>99045.614172942485</v>
      </c>
      <c r="K31" s="5">
        <f t="shared" si="24"/>
        <v>255.46972961811321</v>
      </c>
      <c r="L31" s="5">
        <f t="shared" si="25"/>
        <v>494589.39654066705</v>
      </c>
      <c r="M31" s="5">
        <f t="shared" si="16"/>
        <v>7253068.8905296568</v>
      </c>
      <c r="N31" s="33">
        <f t="shared" si="26"/>
        <v>73.22958165381408</v>
      </c>
      <c r="O31" s="4"/>
      <c r="Q31" s="27" t="s">
        <v>38</v>
      </c>
      <c r="R31" s="29">
        <f t="shared" si="17"/>
        <v>99045.614172942485</v>
      </c>
      <c r="S31" s="29">
        <f t="shared" si="18"/>
        <v>494589.39654066705</v>
      </c>
      <c r="T31" s="35">
        <f t="shared" si="19"/>
        <v>73.22958165381408</v>
      </c>
      <c r="U31" s="42">
        <v>0.95864674002964168</v>
      </c>
      <c r="V31" s="43">
        <f>1-U31</f>
        <v>4.1353259970358325E-2</v>
      </c>
      <c r="W31" s="29">
        <f t="shared" si="27"/>
        <v>474136.51264693821</v>
      </c>
      <c r="X31" s="29">
        <f t="shared" si="20"/>
        <v>6394497.8452648297</v>
      </c>
      <c r="Y31" s="35">
        <f t="shared" si="28"/>
        <v>64.561140830521438</v>
      </c>
      <c r="Z31" s="36">
        <f t="shared" si="29"/>
        <v>8.6684408232926415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1888</v>
      </c>
      <c r="E32" s="51">
        <v>3</v>
      </c>
      <c r="F32" s="3">
        <f t="shared" si="21"/>
        <v>1.5889830508474577E-3</v>
      </c>
      <c r="G32" s="2">
        <v>0.5</v>
      </c>
      <c r="H32" s="3">
        <f t="shared" si="22"/>
        <v>7.9134792930625163E-3</v>
      </c>
      <c r="I32" s="3">
        <f t="shared" si="23"/>
        <v>0.99208652070693748</v>
      </c>
      <c r="J32" s="5">
        <f t="shared" si="30"/>
        <v>98790.14444332436</v>
      </c>
      <c r="K32" s="5">
        <f t="shared" si="24"/>
        <v>781.77376241090235</v>
      </c>
      <c r="L32" s="5">
        <f t="shared" si="25"/>
        <v>491996.2878105946</v>
      </c>
      <c r="M32" s="5">
        <f t="shared" si="16"/>
        <v>6758479.4939889899</v>
      </c>
      <c r="N32" s="33">
        <f t="shared" si="26"/>
        <v>68.412487217956354</v>
      </c>
      <c r="O32" s="4"/>
      <c r="Q32" s="27" t="s">
        <v>40</v>
      </c>
      <c r="R32" s="29">
        <f t="shared" si="17"/>
        <v>98790.14444332436</v>
      </c>
      <c r="S32" s="29">
        <f t="shared" si="18"/>
        <v>491996.2878105946</v>
      </c>
      <c r="T32" s="35">
        <f t="shared" si="19"/>
        <v>68.412487217956354</v>
      </c>
      <c r="U32" s="42">
        <v>0.95864674002964168</v>
      </c>
      <c r="V32" s="43">
        <f>1-U32</f>
        <v>4.1353259970358325E-2</v>
      </c>
      <c r="W32" s="29">
        <f t="shared" si="27"/>
        <v>471650.63741631183</v>
      </c>
      <c r="X32" s="29">
        <f t="shared" si="20"/>
        <v>5920361.332617892</v>
      </c>
      <c r="Y32" s="35">
        <f t="shared" si="28"/>
        <v>59.928663592696608</v>
      </c>
      <c r="Z32" s="36">
        <f t="shared" si="29"/>
        <v>8.4838236252597454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2036</v>
      </c>
      <c r="E33" s="51">
        <v>1</v>
      </c>
      <c r="F33" s="3">
        <f t="shared" si="21"/>
        <v>4.9115913555992138E-4</v>
      </c>
      <c r="G33" s="2">
        <v>0.5</v>
      </c>
      <c r="H33" s="3">
        <f t="shared" si="22"/>
        <v>2.4527839097375523E-3</v>
      </c>
      <c r="I33" s="3">
        <f t="shared" si="23"/>
        <v>0.99754721609026242</v>
      </c>
      <c r="J33" s="5">
        <f t="shared" si="30"/>
        <v>98008.37068091346</v>
      </c>
      <c r="K33" s="5">
        <f t="shared" si="24"/>
        <v>240.3933546257382</v>
      </c>
      <c r="L33" s="5">
        <f t="shared" si="25"/>
        <v>489440.87001800293</v>
      </c>
      <c r="M33" s="5">
        <f t="shared" si="16"/>
        <v>6266483.2061783951</v>
      </c>
      <c r="N33" s="33">
        <f t="shared" si="26"/>
        <v>63.938244893185995</v>
      </c>
      <c r="O33" s="4"/>
      <c r="Q33" s="27" t="s">
        <v>42</v>
      </c>
      <c r="R33" s="29">
        <f t="shared" si="17"/>
        <v>98008.37068091346</v>
      </c>
      <c r="S33" s="29">
        <f t="shared" si="18"/>
        <v>489440.87001800293</v>
      </c>
      <c r="T33" s="35">
        <f t="shared" si="19"/>
        <v>63.938244893185995</v>
      </c>
      <c r="U33" s="42">
        <v>0.95864674002964168</v>
      </c>
      <c r="V33" s="43">
        <f>1-U33</f>
        <v>4.1353259970358325E-2</v>
      </c>
      <c r="W33" s="29">
        <f t="shared" si="27"/>
        <v>469200.89448003011</v>
      </c>
      <c r="X33" s="29">
        <f t="shared" si="20"/>
        <v>5448710.6952015804</v>
      </c>
      <c r="Y33" s="35">
        <f t="shared" si="28"/>
        <v>55.594340129793466</v>
      </c>
      <c r="Z33" s="36">
        <f t="shared" si="29"/>
        <v>8.3439047633925298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2356</v>
      </c>
      <c r="E34" s="51">
        <v>1</v>
      </c>
      <c r="F34" s="3">
        <f t="shared" si="21"/>
        <v>4.2444821731748726E-4</v>
      </c>
      <c r="G34" s="2">
        <v>0.5</v>
      </c>
      <c r="H34" s="3">
        <f t="shared" si="22"/>
        <v>2.1199915200339199E-3</v>
      </c>
      <c r="I34" s="3">
        <f t="shared" si="23"/>
        <v>0.99788000847996605</v>
      </c>
      <c r="J34" s="5">
        <f t="shared" si="30"/>
        <v>97767.977326287713</v>
      </c>
      <c r="K34" s="5">
        <f t="shared" si="24"/>
        <v>207.26728286259851</v>
      </c>
      <c r="L34" s="5">
        <f t="shared" si="25"/>
        <v>488321.71842428209</v>
      </c>
      <c r="M34" s="5">
        <f t="shared" si="16"/>
        <v>5777042.3361603925</v>
      </c>
      <c r="N34" s="33">
        <f t="shared" si="26"/>
        <v>59.089310162163592</v>
      </c>
      <c r="O34" s="4"/>
      <c r="Q34" s="27" t="s">
        <v>44</v>
      </c>
      <c r="R34" s="29">
        <f t="shared" si="17"/>
        <v>97767.977326287713</v>
      </c>
      <c r="S34" s="29">
        <f t="shared" si="18"/>
        <v>488321.71842428209</v>
      </c>
      <c r="T34" s="35">
        <f t="shared" si="19"/>
        <v>59.089310162163592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473271.74915714934</v>
      </c>
      <c r="X34" s="29">
        <f t="shared" si="20"/>
        <v>4979509.8007215504</v>
      </c>
      <c r="Y34" s="35">
        <f t="shared" si="28"/>
        <v>50.931909781697684</v>
      </c>
      <c r="Z34" s="36">
        <f t="shared" si="29"/>
        <v>8.1574003804659085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2346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97560.710043425119</v>
      </c>
      <c r="K35" s="5">
        <f t="shared" si="24"/>
        <v>0</v>
      </c>
      <c r="L35" s="5">
        <f t="shared" si="25"/>
        <v>487803.55021712556</v>
      </c>
      <c r="M35" s="5">
        <f t="shared" si="16"/>
        <v>5288720.6177361105</v>
      </c>
      <c r="N35" s="33">
        <f t="shared" si="26"/>
        <v>54.209533893122085</v>
      </c>
      <c r="O35" s="4"/>
      <c r="Q35" s="27" t="s">
        <v>46</v>
      </c>
      <c r="R35" s="29">
        <f t="shared" si="17"/>
        <v>97560.710043425119</v>
      </c>
      <c r="S35" s="29">
        <f t="shared" si="18"/>
        <v>487803.55021712556</v>
      </c>
      <c r="T35" s="35">
        <f t="shared" si="19"/>
        <v>54.209533893122085</v>
      </c>
      <c r="U35" s="42">
        <v>0.96192878092594225</v>
      </c>
      <c r="V35" s="43">
        <f t="shared" si="31"/>
        <v>3.8071219074057749E-2</v>
      </c>
      <c r="W35" s="29">
        <f t="shared" si="27"/>
        <v>469232.27439170622</v>
      </c>
      <c r="X35" s="29">
        <f t="shared" si="20"/>
        <v>4506238.051564401</v>
      </c>
      <c r="Y35" s="35">
        <f t="shared" si="28"/>
        <v>46.189065757707539</v>
      </c>
      <c r="Z35" s="36">
        <f t="shared" si="29"/>
        <v>8.0204681354145464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2293</v>
      </c>
      <c r="E36" s="51">
        <v>3</v>
      </c>
      <c r="F36" s="3">
        <f t="shared" si="21"/>
        <v>1.3083296990841692E-3</v>
      </c>
      <c r="G36" s="2">
        <v>0.5</v>
      </c>
      <c r="H36" s="3">
        <f t="shared" si="22"/>
        <v>6.520321669202348E-3</v>
      </c>
      <c r="I36" s="3">
        <f t="shared" si="23"/>
        <v>0.99347967833079764</v>
      </c>
      <c r="J36" s="5">
        <f t="shared" si="30"/>
        <v>97560.710043425119</v>
      </c>
      <c r="K36" s="5">
        <f t="shared" si="24"/>
        <v>636.12721175891193</v>
      </c>
      <c r="L36" s="5">
        <f t="shared" si="25"/>
        <v>486213.23218772834</v>
      </c>
      <c r="M36" s="5">
        <f t="shared" si="16"/>
        <v>4800917.0675189849</v>
      </c>
      <c r="N36" s="33">
        <f t="shared" si="26"/>
        <v>49.209533893122085</v>
      </c>
      <c r="O36" s="4"/>
      <c r="Q36" s="27" t="s">
        <v>48</v>
      </c>
      <c r="R36" s="29">
        <f t="shared" si="17"/>
        <v>97560.710043425119</v>
      </c>
      <c r="S36" s="29">
        <f t="shared" si="18"/>
        <v>486213.23218772834</v>
      </c>
      <c r="T36" s="35">
        <f t="shared" si="19"/>
        <v>49.209533893122085</v>
      </c>
      <c r="U36" s="42">
        <v>0.95558309086652893</v>
      </c>
      <c r="V36" s="43">
        <f t="shared" si="31"/>
        <v>4.4416909133471072E-2</v>
      </c>
      <c r="W36" s="29">
        <f t="shared" si="27"/>
        <v>464617.14323415473</v>
      </c>
      <c r="X36" s="29">
        <f t="shared" si="20"/>
        <v>4037005.7771726944</v>
      </c>
      <c r="Y36" s="35">
        <f t="shared" si="28"/>
        <v>41.379421853077822</v>
      </c>
      <c r="Z36" s="36">
        <f t="shared" si="29"/>
        <v>7.8301120400442628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2343</v>
      </c>
      <c r="E37" s="51">
        <v>3</v>
      </c>
      <c r="F37" s="3">
        <f t="shared" si="21"/>
        <v>1.2804097311139564E-3</v>
      </c>
      <c r="G37" s="2">
        <v>0.5</v>
      </c>
      <c r="H37" s="3">
        <f t="shared" si="22"/>
        <v>6.3816209317166554E-3</v>
      </c>
      <c r="I37" s="3">
        <f t="shared" si="23"/>
        <v>0.99361837906828332</v>
      </c>
      <c r="J37" s="5">
        <f t="shared" si="30"/>
        <v>96924.582831666208</v>
      </c>
      <c r="K37" s="5">
        <f t="shared" si="24"/>
        <v>618.53594659646581</v>
      </c>
      <c r="L37" s="5">
        <f t="shared" si="25"/>
        <v>483076.57429183985</v>
      </c>
      <c r="M37" s="5">
        <f t="shared" si="16"/>
        <v>4314703.8353312565</v>
      </c>
      <c r="N37" s="33">
        <f t="shared" si="26"/>
        <v>44.516093949300966</v>
      </c>
      <c r="O37" s="4"/>
      <c r="Q37" s="27" t="s">
        <v>50</v>
      </c>
      <c r="R37" s="29">
        <f t="shared" si="17"/>
        <v>96924.582831666208</v>
      </c>
      <c r="S37" s="29">
        <f t="shared" si="18"/>
        <v>483076.57429183985</v>
      </c>
      <c r="T37" s="35">
        <f t="shared" si="19"/>
        <v>44.516093949300966</v>
      </c>
      <c r="U37" s="42">
        <v>0.95343645724036619</v>
      </c>
      <c r="V37" s="43">
        <f t="shared" si="31"/>
        <v>4.6563542759633814E-2</v>
      </c>
      <c r="W37" s="29">
        <f t="shared" si="27"/>
        <v>460582.81756862433</v>
      </c>
      <c r="X37" s="29">
        <f t="shared" si="20"/>
        <v>3572388.6339385398</v>
      </c>
      <c r="Y37" s="35">
        <f t="shared" si="28"/>
        <v>36.857405310094414</v>
      </c>
      <c r="Z37" s="36">
        <f t="shared" si="29"/>
        <v>7.6586886392065523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2612</v>
      </c>
      <c r="E38" s="51">
        <v>5</v>
      </c>
      <c r="F38" s="3">
        <f t="shared" si="21"/>
        <v>1.9142419601837673E-3</v>
      </c>
      <c r="G38" s="2">
        <v>0.5</v>
      </c>
      <c r="H38" s="3">
        <f t="shared" si="22"/>
        <v>9.5256239283673088E-3</v>
      </c>
      <c r="I38" s="3">
        <f t="shared" si="23"/>
        <v>0.99047437607163269</v>
      </c>
      <c r="J38" s="5">
        <f t="shared" si="30"/>
        <v>96306.046885069736</v>
      </c>
      <c r="K38" s="5">
        <f t="shared" si="24"/>
        <v>917.37518465488415</v>
      </c>
      <c r="L38" s="5">
        <f t="shared" si="25"/>
        <v>479236.79646371154</v>
      </c>
      <c r="M38" s="5">
        <f t="shared" si="16"/>
        <v>3831627.2610394163</v>
      </c>
      <c r="N38" s="33">
        <f t="shared" si="26"/>
        <v>39.785946832726147</v>
      </c>
      <c r="O38" s="4"/>
      <c r="Q38" s="27" t="s">
        <v>52</v>
      </c>
      <c r="R38" s="29">
        <f t="shared" si="17"/>
        <v>96306.046885069736</v>
      </c>
      <c r="S38" s="29">
        <f t="shared" si="18"/>
        <v>479236.79646371154</v>
      </c>
      <c r="T38" s="35">
        <f t="shared" si="19"/>
        <v>39.785946832726147</v>
      </c>
      <c r="U38" s="42">
        <v>0.93748024841036759</v>
      </c>
      <c r="V38" s="43">
        <f t="shared" si="31"/>
        <v>6.2519751589632411E-2</v>
      </c>
      <c r="W38" s="29">
        <f t="shared" si="27"/>
        <v>449275.03099618905</v>
      </c>
      <c r="X38" s="29">
        <f t="shared" si="20"/>
        <v>3111805.8163699154</v>
      </c>
      <c r="Y38" s="35">
        <f t="shared" si="28"/>
        <v>32.311634804027413</v>
      </c>
      <c r="Z38" s="36">
        <f t="shared" si="29"/>
        <v>7.4743120286987335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2579</v>
      </c>
      <c r="E39" s="51">
        <v>11</v>
      </c>
      <c r="F39" s="3">
        <f t="shared" si="21"/>
        <v>4.2652190771616909E-3</v>
      </c>
      <c r="G39" s="2">
        <v>0.5</v>
      </c>
      <c r="H39" s="3">
        <f t="shared" si="22"/>
        <v>2.1101093420295418E-2</v>
      </c>
      <c r="I39" s="3">
        <f t="shared" si="23"/>
        <v>0.97889890657970458</v>
      </c>
      <c r="J39" s="5">
        <f t="shared" si="30"/>
        <v>95388.671700414852</v>
      </c>
      <c r="K39" s="5">
        <f t="shared" si="24"/>
        <v>2012.8052727883435</v>
      </c>
      <c r="L39" s="5">
        <f t="shared" si="25"/>
        <v>471911.34532010334</v>
      </c>
      <c r="M39" s="5">
        <f t="shared" si="16"/>
        <v>3352390.4645757047</v>
      </c>
      <c r="N39" s="33">
        <f t="shared" si="26"/>
        <v>35.144534511440575</v>
      </c>
      <c r="O39" s="4"/>
      <c r="Q39" s="27" t="s">
        <v>54</v>
      </c>
      <c r="R39" s="29">
        <f t="shared" si="17"/>
        <v>95388.671700414852</v>
      </c>
      <c r="S39" s="29">
        <f t="shared" si="18"/>
        <v>471911.34532010334</v>
      </c>
      <c r="T39" s="35">
        <f t="shared" si="19"/>
        <v>35.144534511440575</v>
      </c>
      <c r="U39" s="42">
        <v>0.91788799906018037</v>
      </c>
      <c r="V39" s="43">
        <f t="shared" si="31"/>
        <v>8.2112000939819629E-2</v>
      </c>
      <c r="W39" s="29">
        <f t="shared" si="27"/>
        <v>433161.76048966747</v>
      </c>
      <c r="X39" s="29">
        <f t="shared" si="20"/>
        <v>2662530.7853737264</v>
      </c>
      <c r="Y39" s="35">
        <f t="shared" si="28"/>
        <v>27.912442200011753</v>
      </c>
      <c r="Z39" s="36">
        <f t="shared" si="29"/>
        <v>7.232092311428822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2103</v>
      </c>
      <c r="E40" s="51">
        <v>7</v>
      </c>
      <c r="F40" s="3">
        <f t="shared" si="21"/>
        <v>3.3285782215882074E-3</v>
      </c>
      <c r="G40" s="2">
        <v>0.5</v>
      </c>
      <c r="H40" s="3">
        <f t="shared" si="22"/>
        <v>1.6505541145956142E-2</v>
      </c>
      <c r="I40" s="3">
        <f t="shared" si="23"/>
        <v>0.98349445885404385</v>
      </c>
      <c r="J40" s="5">
        <f t="shared" si="30"/>
        <v>93375.866427626504</v>
      </c>
      <c r="K40" s="5">
        <f t="shared" si="24"/>
        <v>1541.219205360494</v>
      </c>
      <c r="L40" s="5">
        <f t="shared" si="25"/>
        <v>463026.28412473126</v>
      </c>
      <c r="M40" s="5">
        <f t="shared" si="16"/>
        <v>2880479.1192556014</v>
      </c>
      <c r="N40" s="33">
        <f t="shared" si="26"/>
        <v>30.848218382939393</v>
      </c>
      <c r="O40" s="4"/>
      <c r="Q40" s="27" t="s">
        <v>56</v>
      </c>
      <c r="R40" s="29">
        <f t="shared" si="17"/>
        <v>93375.866427626504</v>
      </c>
      <c r="S40" s="29">
        <f t="shared" si="18"/>
        <v>463026.28412473126</v>
      </c>
      <c r="T40" s="35">
        <f t="shared" si="19"/>
        <v>30.848218382939393</v>
      </c>
      <c r="U40" s="42">
        <v>0.89571782863194893</v>
      </c>
      <c r="V40" s="43">
        <f t="shared" si="31"/>
        <v>0.10428217136805107</v>
      </c>
      <c r="W40" s="29">
        <f t="shared" si="27"/>
        <v>414740.89781572414</v>
      </c>
      <c r="X40" s="29">
        <f t="shared" si="20"/>
        <v>2229369.0248840591</v>
      </c>
      <c r="Y40" s="35">
        <f t="shared" si="28"/>
        <v>23.875216479110179</v>
      </c>
      <c r="Z40" s="36">
        <f t="shared" si="29"/>
        <v>6.9730019038292141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1440</v>
      </c>
      <c r="E41" s="51">
        <v>8</v>
      </c>
      <c r="F41" s="3">
        <f t="shared" si="21"/>
        <v>5.5555555555555558E-3</v>
      </c>
      <c r="G41" s="2">
        <v>0.5</v>
      </c>
      <c r="H41" s="3">
        <f t="shared" si="22"/>
        <v>2.7397260273972605E-2</v>
      </c>
      <c r="I41" s="3">
        <f t="shared" si="23"/>
        <v>0.9726027397260274</v>
      </c>
      <c r="J41" s="5">
        <f t="shared" si="30"/>
        <v>91834.647222266009</v>
      </c>
      <c r="K41" s="5">
        <f t="shared" si="24"/>
        <v>2516.0177321168771</v>
      </c>
      <c r="L41" s="5">
        <f t="shared" si="25"/>
        <v>452883.19178103789</v>
      </c>
      <c r="M41" s="5">
        <f t="shared" si="16"/>
        <v>2417452.8351308703</v>
      </c>
      <c r="N41" s="33">
        <f t="shared" si="26"/>
        <v>26.323973666278107</v>
      </c>
      <c r="O41" s="4"/>
      <c r="Q41" s="27" t="s">
        <v>58</v>
      </c>
      <c r="R41" s="29">
        <f t="shared" si="17"/>
        <v>91834.647222266009</v>
      </c>
      <c r="S41" s="29">
        <f t="shared" si="18"/>
        <v>452883.19178103789</v>
      </c>
      <c r="T41" s="35">
        <f t="shared" si="19"/>
        <v>26.323973666278107</v>
      </c>
      <c r="U41" s="42">
        <v>0.86473435856680392</v>
      </c>
      <c r="V41" s="43">
        <f t="shared" si="31"/>
        <v>0.13526564143319608</v>
      </c>
      <c r="W41" s="29">
        <f t="shared" si="27"/>
        <v>391623.65635046264</v>
      </c>
      <c r="X41" s="29">
        <f t="shared" si="20"/>
        <v>1814628.1270683347</v>
      </c>
      <c r="Y41" s="35">
        <f t="shared" si="28"/>
        <v>19.759733193904669</v>
      </c>
      <c r="Z41" s="36">
        <f t="shared" si="29"/>
        <v>6.564240472373438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1193</v>
      </c>
      <c r="E42" s="51">
        <v>18</v>
      </c>
      <c r="F42" s="3">
        <f t="shared" si="21"/>
        <v>1.5088013411567477E-2</v>
      </c>
      <c r="G42" s="2">
        <v>0.5</v>
      </c>
      <c r="H42" s="3">
        <f t="shared" si="22"/>
        <v>7.2697899838449112E-2</v>
      </c>
      <c r="I42" s="3">
        <f t="shared" si="23"/>
        <v>0.9273021001615509</v>
      </c>
      <c r="J42" s="5">
        <f t="shared" si="30"/>
        <v>89318.629490149135</v>
      </c>
      <c r="K42" s="5">
        <f t="shared" si="24"/>
        <v>6493.276780382409</v>
      </c>
      <c r="L42" s="5">
        <f t="shared" si="25"/>
        <v>430359.95549978968</v>
      </c>
      <c r="M42" s="5">
        <f t="shared" si="16"/>
        <v>1964569.6433498324</v>
      </c>
      <c r="N42" s="33">
        <f t="shared" si="26"/>
        <v>21.995071516032418</v>
      </c>
      <c r="O42" s="4"/>
      <c r="Q42" s="27" t="s">
        <v>60</v>
      </c>
      <c r="R42" s="29">
        <f t="shared" si="17"/>
        <v>89318.629490149135</v>
      </c>
      <c r="S42" s="29">
        <f t="shared" si="18"/>
        <v>430359.95549978968</v>
      </c>
      <c r="T42" s="35">
        <f t="shared" si="19"/>
        <v>21.995071516032418</v>
      </c>
      <c r="U42" s="42">
        <v>0.81758889711164551</v>
      </c>
      <c r="V42" s="43">
        <f t="shared" si="31"/>
        <v>0.18241110288835449</v>
      </c>
      <c r="W42" s="29">
        <f t="shared" si="27"/>
        <v>351857.52137808991</v>
      </c>
      <c r="X42" s="29">
        <f t="shared" si="20"/>
        <v>1423004.470717872</v>
      </c>
      <c r="Y42" s="35">
        <f t="shared" si="28"/>
        <v>15.931776817901286</v>
      </c>
      <c r="Z42" s="36">
        <f t="shared" si="29"/>
        <v>6.0632946981311324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925</v>
      </c>
      <c r="E43" s="51">
        <v>18</v>
      </c>
      <c r="F43" s="3">
        <f t="shared" si="21"/>
        <v>1.9459459459459458E-2</v>
      </c>
      <c r="G43" s="2">
        <v>0.5</v>
      </c>
      <c r="H43" s="3">
        <f t="shared" si="22"/>
        <v>9.2783505154639179E-2</v>
      </c>
      <c r="I43" s="3">
        <f t="shared" si="23"/>
        <v>0.90721649484536082</v>
      </c>
      <c r="J43" s="5">
        <f t="shared" si="30"/>
        <v>82825.352709766725</v>
      </c>
      <c r="K43" s="5">
        <f t="shared" si="24"/>
        <v>7684.8265400814489</v>
      </c>
      <c r="L43" s="5">
        <f t="shared" si="25"/>
        <v>394914.69719862996</v>
      </c>
      <c r="M43" s="5">
        <f t="shared" si="16"/>
        <v>1534209.6878500427</v>
      </c>
      <c r="N43" s="33">
        <f t="shared" si="26"/>
        <v>18.523430781226597</v>
      </c>
      <c r="O43" s="4"/>
      <c r="Q43" s="27" t="s">
        <v>62</v>
      </c>
      <c r="R43" s="29">
        <f t="shared" si="17"/>
        <v>82825.352709766725</v>
      </c>
      <c r="S43" s="29">
        <f t="shared" si="18"/>
        <v>394914.69719862996</v>
      </c>
      <c r="T43" s="35">
        <f t="shared" si="19"/>
        <v>18.523430781226597</v>
      </c>
      <c r="U43" s="42">
        <v>0.77888026534586052</v>
      </c>
      <c r="V43" s="43">
        <f t="shared" si="31"/>
        <v>0.22111973465413948</v>
      </c>
      <c r="W43" s="29">
        <f t="shared" si="27"/>
        <v>307591.26414304908</v>
      </c>
      <c r="X43" s="29">
        <f t="shared" si="20"/>
        <v>1071146.9493397821</v>
      </c>
      <c r="Y43" s="35">
        <f t="shared" si="28"/>
        <v>12.932597499382251</v>
      </c>
      <c r="Z43" s="36">
        <f t="shared" si="29"/>
        <v>5.5908332818443469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638</v>
      </c>
      <c r="E44" s="51">
        <v>21</v>
      </c>
      <c r="F44" s="3">
        <f t="shared" si="21"/>
        <v>3.2915360501567396E-2</v>
      </c>
      <c r="G44" s="2">
        <v>0.5</v>
      </c>
      <c r="H44" s="3">
        <f t="shared" si="22"/>
        <v>0.15206372194062273</v>
      </c>
      <c r="I44" s="3">
        <f t="shared" si="23"/>
        <v>0.84793627805937732</v>
      </c>
      <c r="J44" s="5">
        <f t="shared" si="30"/>
        <v>75140.526169685269</v>
      </c>
      <c r="K44" s="5">
        <f t="shared" si="24"/>
        <v>11426.148077939106</v>
      </c>
      <c r="L44" s="5">
        <f t="shared" si="25"/>
        <v>347137.26065357862</v>
      </c>
      <c r="M44" s="5">
        <f t="shared" si="16"/>
        <v>1139294.9906514129</v>
      </c>
      <c r="N44" s="33">
        <f t="shared" si="26"/>
        <v>15.162190747488411</v>
      </c>
      <c r="O44" s="4"/>
      <c r="Q44" s="27" t="s">
        <v>64</v>
      </c>
      <c r="R44" s="29">
        <f t="shared" si="17"/>
        <v>75140.526169685269</v>
      </c>
      <c r="S44" s="29">
        <f t="shared" si="18"/>
        <v>347137.26065357862</v>
      </c>
      <c r="T44" s="35">
        <f t="shared" si="19"/>
        <v>15.162190747488411</v>
      </c>
      <c r="U44" s="42">
        <v>0.71980976748499381</v>
      </c>
      <c r="V44" s="43">
        <f t="shared" si="31"/>
        <v>0.28019023251500619</v>
      </c>
      <c r="W44" s="29">
        <f t="shared" si="27"/>
        <v>249872.79087643011</v>
      </c>
      <c r="X44" s="29">
        <f t="shared" si="20"/>
        <v>763555.68519673299</v>
      </c>
      <c r="Y44" s="35">
        <f t="shared" si="28"/>
        <v>10.161702667245658</v>
      </c>
      <c r="Z44" s="36">
        <f t="shared" si="29"/>
        <v>5.0004880802427536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410</v>
      </c>
      <c r="E45" s="51">
        <v>22</v>
      </c>
      <c r="F45" s="3">
        <f t="shared" si="21"/>
        <v>5.3658536585365853E-2</v>
      </c>
      <c r="G45" s="2">
        <v>0.5</v>
      </c>
      <c r="H45" s="3">
        <f t="shared" si="22"/>
        <v>0.23655913978494622</v>
      </c>
      <c r="I45" s="3">
        <f t="shared" si="23"/>
        <v>0.76344086021505375</v>
      </c>
      <c r="J45" s="5">
        <f t="shared" si="30"/>
        <v>63714.37809174617</v>
      </c>
      <c r="K45" s="5">
        <f t="shared" si="24"/>
        <v>15072.218473316298</v>
      </c>
      <c r="L45" s="5">
        <f t="shared" si="25"/>
        <v>280891.34427544009</v>
      </c>
      <c r="M45" s="5">
        <f t="shared" si="16"/>
        <v>792157.72999783431</v>
      </c>
      <c r="N45" s="33">
        <f t="shared" si="26"/>
        <v>12.432950830300166</v>
      </c>
      <c r="O45" s="4"/>
      <c r="Q45" s="27" t="s">
        <v>66</v>
      </c>
      <c r="R45" s="29">
        <f t="shared" si="17"/>
        <v>63714.37809174617</v>
      </c>
      <c r="S45" s="29">
        <f t="shared" si="18"/>
        <v>280891.34427544009</v>
      </c>
      <c r="T45" s="35">
        <f t="shared" si="19"/>
        <v>12.432950830300166</v>
      </c>
      <c r="U45" s="42">
        <v>0.68480776711742686</v>
      </c>
      <c r="V45" s="43">
        <f t="shared" si="31"/>
        <v>0.31519223288257314</v>
      </c>
      <c r="W45" s="29">
        <f t="shared" si="27"/>
        <v>192356.57427587654</v>
      </c>
      <c r="X45" s="29">
        <f t="shared" si="20"/>
        <v>513682.89432030288</v>
      </c>
      <c r="Y45" s="35">
        <f t="shared" si="28"/>
        <v>8.0622758897625886</v>
      </c>
      <c r="Z45" s="36">
        <f t="shared" si="29"/>
        <v>4.3706749405375778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218</v>
      </c>
      <c r="E46" s="51">
        <v>16</v>
      </c>
      <c r="F46" s="3">
        <f t="shared" si="21"/>
        <v>7.3394495412844041E-2</v>
      </c>
      <c r="G46" s="2">
        <v>0.5</v>
      </c>
      <c r="H46" s="3">
        <f t="shared" si="22"/>
        <v>0.31007751937984496</v>
      </c>
      <c r="I46" s="3">
        <f t="shared" si="23"/>
        <v>0.68992248062015504</v>
      </c>
      <c r="J46" s="5">
        <f t="shared" si="30"/>
        <v>48642.159618429869</v>
      </c>
      <c r="K46" s="5">
        <f t="shared" si="24"/>
        <v>15082.840191761199</v>
      </c>
      <c r="L46" s="5">
        <f t="shared" si="25"/>
        <v>205503.69761274633</v>
      </c>
      <c r="M46" s="5">
        <f>L46+M47</f>
        <v>511266.38572239422</v>
      </c>
      <c r="N46" s="33">
        <f t="shared" si="26"/>
        <v>10.510766580534023</v>
      </c>
      <c r="O46" s="4"/>
      <c r="Q46" s="27" t="s">
        <v>68</v>
      </c>
      <c r="R46" s="29">
        <f t="shared" si="17"/>
        <v>48642.159618429869</v>
      </c>
      <c r="S46" s="29">
        <f t="shared" si="18"/>
        <v>205503.69761274633</v>
      </c>
      <c r="T46" s="35">
        <f t="shared" si="19"/>
        <v>10.510766580534023</v>
      </c>
      <c r="U46" s="42">
        <v>0.65629805890441617</v>
      </c>
      <c r="V46" s="43">
        <f t="shared" si="31"/>
        <v>0.34370194109558383</v>
      </c>
      <c r="W46" s="29">
        <f t="shared" si="27"/>
        <v>134871.67784092552</v>
      </c>
      <c r="X46" s="29">
        <f>X47+W46</f>
        <v>321326.32004442631</v>
      </c>
      <c r="Y46" s="35">
        <f t="shared" si="28"/>
        <v>6.605922158165856</v>
      </c>
      <c r="Z46" s="36">
        <f t="shared" si="29"/>
        <v>3.9048444223681669</v>
      </c>
    </row>
    <row r="47" spans="1:26" s="2" customFormat="1" x14ac:dyDescent="0.25">
      <c r="A47" s="12">
        <v>19</v>
      </c>
      <c r="B47" s="13" t="s">
        <v>69</v>
      </c>
      <c r="C47" s="12"/>
      <c r="D47">
        <v>164</v>
      </c>
      <c r="E47" s="51">
        <v>18</v>
      </c>
      <c r="F47" s="17">
        <f t="shared" si="21"/>
        <v>0.10975609756097561</v>
      </c>
      <c r="G47" s="12"/>
      <c r="H47" s="17">
        <v>1</v>
      </c>
      <c r="I47" s="17">
        <f t="shared" si="23"/>
        <v>0</v>
      </c>
      <c r="J47" s="21">
        <f t="shared" si="30"/>
        <v>33559.31942666867</v>
      </c>
      <c r="K47" s="21">
        <f t="shared" si="24"/>
        <v>33559.31942666867</v>
      </c>
      <c r="L47" s="21">
        <f>K47/F47</f>
        <v>305762.68810964789</v>
      </c>
      <c r="M47" s="21">
        <f>L47</f>
        <v>305762.68810964789</v>
      </c>
      <c r="N47" s="34">
        <f t="shared" si="26"/>
        <v>9.1111111111111107</v>
      </c>
      <c r="O47" s="4"/>
      <c r="Q47" s="30" t="s">
        <v>69</v>
      </c>
      <c r="R47" s="31">
        <f t="shared" si="17"/>
        <v>33559.31942666867</v>
      </c>
      <c r="S47" s="31">
        <f t="shared" si="18"/>
        <v>305762.68810964789</v>
      </c>
      <c r="T47" s="38">
        <f t="shared" si="19"/>
        <v>9.1111111111111107</v>
      </c>
      <c r="U47" s="44">
        <v>0.6098018151143324</v>
      </c>
      <c r="V47" s="45">
        <f t="shared" si="31"/>
        <v>0.3901981848856676</v>
      </c>
      <c r="W47" s="31">
        <f t="shared" si="27"/>
        <v>186454.64220350079</v>
      </c>
      <c r="X47" s="31">
        <f>W47</f>
        <v>186454.64220350079</v>
      </c>
      <c r="Y47" s="38">
        <f t="shared" si="28"/>
        <v>5.5559720932639181</v>
      </c>
      <c r="Z47" s="37">
        <f t="shared" si="29"/>
        <v>3.5551390178471927</v>
      </c>
    </row>
    <row r="48" spans="1:26" s="2" customFormat="1" ht="13.2" x14ac:dyDescent="0.25">
      <c r="B48" s="2" t="s">
        <v>70</v>
      </c>
      <c r="D48" s="25">
        <f>SUM(D29:D47)</f>
        <v>29163</v>
      </c>
      <c r="E48" s="25">
        <f>SUM(E29:E47)</f>
        <v>159</v>
      </c>
    </row>
    <row r="51" spans="1:26" s="2" customFormat="1" ht="18" thickBot="1" x14ac:dyDescent="0.35">
      <c r="B51" s="70" t="s">
        <v>89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8" t="s">
        <v>14</v>
      </c>
      <c r="S52" s="78"/>
      <c r="T52" s="78"/>
      <c r="U52" s="75" t="s">
        <v>15</v>
      </c>
      <c r="V52" s="79" t="s">
        <v>16</v>
      </c>
      <c r="W52" s="80" t="s">
        <v>17</v>
      </c>
      <c r="X52" s="80" t="s">
        <v>18</v>
      </c>
      <c r="Y52" s="81" t="s">
        <v>19</v>
      </c>
      <c r="Z52" s="81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5"/>
      <c r="V53" s="79"/>
      <c r="W53" s="80"/>
      <c r="X53" s="80"/>
      <c r="Y53" s="81"/>
      <c r="Z53" s="81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604</v>
      </c>
      <c r="E54" s="49">
        <f>E4+E29</f>
        <v>3</v>
      </c>
      <c r="F54" s="3">
        <f>E54/D54</f>
        <v>4.9668874172185433E-3</v>
      </c>
      <c r="G54" s="2">
        <v>0.3</v>
      </c>
      <c r="H54" s="18">
        <f>C54*F54/(1+(1-G54)*C54*F54)</f>
        <v>4.9496782709123905E-3</v>
      </c>
      <c r="I54" s="18">
        <f>1-H54</f>
        <v>0.99505032172908758</v>
      </c>
      <c r="J54" s="19">
        <v>100000</v>
      </c>
      <c r="K54" s="20">
        <f>J54*H54</f>
        <v>494.96782709123903</v>
      </c>
      <c r="L54" s="20">
        <f>C54*(J55+G54*K54)</f>
        <v>99653.522521036124</v>
      </c>
      <c r="M54" s="5">
        <f t="shared" ref="M54:M70" si="32">L54+M55</f>
        <v>7365065.2580063408</v>
      </c>
      <c r="N54" s="32">
        <f>M54/J54</f>
        <v>73.650652580063408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99653.522521036124</v>
      </c>
      <c r="T54" s="35">
        <f t="shared" ref="T54:T72" si="35">N54</f>
        <v>73.650652580063408</v>
      </c>
      <c r="U54" s="42">
        <v>0.96170886472285344</v>
      </c>
      <c r="V54" s="43">
        <f>1-U54</f>
        <v>3.829113527714656E-2</v>
      </c>
      <c r="W54" s="29">
        <f>S54*U54</f>
        <v>95837.67600933896</v>
      </c>
      <c r="X54" s="29">
        <f t="shared" ref="X54:X70" si="36">X55+W54</f>
        <v>6577614.1200348046</v>
      </c>
      <c r="Y54" s="40">
        <f>X54/R54</f>
        <v>65.77614120034805</v>
      </c>
      <c r="Z54" s="36">
        <f>T54-Y54</f>
        <v>7.8745113797153579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2843</v>
      </c>
      <c r="E55" s="49">
        <f t="shared" si="37"/>
        <v>2</v>
      </c>
      <c r="F55" s="3">
        <f t="shared" ref="F55:F72" si="38">E55/D55</f>
        <v>7.0348223707351388E-4</v>
      </c>
      <c r="G55" s="2">
        <v>0.4</v>
      </c>
      <c r="H55" s="3">
        <f t="shared" ref="H55:H71" si="39">C55*F55/(1+(1-G55)*C55*F55)</f>
        <v>2.8091860383453898E-3</v>
      </c>
      <c r="I55" s="3">
        <f t="shared" ref="I55:I72" si="40">1-H55</f>
        <v>0.99719081396165465</v>
      </c>
      <c r="J55" s="5">
        <f>I54*J54</f>
        <v>99505.032172908759</v>
      </c>
      <c r="K55" s="5">
        <f t="shared" ref="K55:K72" si="41">J55*H55</f>
        <v>279.52814712524412</v>
      </c>
      <c r="L55" s="5">
        <f t="shared" ref="L55:L71" si="42">C55*(J56+G55*K55)</f>
        <v>397349.26113853446</v>
      </c>
      <c r="M55" s="5">
        <f t="shared" si="32"/>
        <v>7265411.7354853051</v>
      </c>
      <c r="N55" s="33">
        <f t="shared" ref="N55:N72" si="43">M55/J55</f>
        <v>73.015520691056935</v>
      </c>
      <c r="O55" s="4"/>
      <c r="Q55" s="27" t="s">
        <v>36</v>
      </c>
      <c r="R55" s="29">
        <f t="shared" si="33"/>
        <v>99505.032172908759</v>
      </c>
      <c r="S55" s="29">
        <f t="shared" si="34"/>
        <v>397349.26113853446</v>
      </c>
      <c r="T55" s="35">
        <f t="shared" si="35"/>
        <v>73.015520691056935</v>
      </c>
      <c r="U55" s="42">
        <v>0.96170886472285344</v>
      </c>
      <c r="V55" s="43">
        <f>1-U55</f>
        <v>3.829113527714656E-2</v>
      </c>
      <c r="W55" s="29">
        <f t="shared" ref="W55:W72" si="44">S55*U55</f>
        <v>382134.3068280046</v>
      </c>
      <c r="X55" s="29">
        <f t="shared" si="36"/>
        <v>6481776.4440254653</v>
      </c>
      <c r="Y55" s="35">
        <f t="shared" ref="Y55:Y72" si="45">X55/R55</f>
        <v>65.140187410443289</v>
      </c>
      <c r="Z55" s="36">
        <f t="shared" ref="Z55:Z72" si="46">T55-Y55</f>
        <v>7.8753332806136456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3894</v>
      </c>
      <c r="E56" s="49">
        <f t="shared" si="37"/>
        <v>1</v>
      </c>
      <c r="F56" s="3">
        <f t="shared" si="38"/>
        <v>2.5680534155110427E-4</v>
      </c>
      <c r="G56" s="2">
        <v>0.5</v>
      </c>
      <c r="H56" s="3">
        <f t="shared" si="39"/>
        <v>1.2832028743744387E-3</v>
      </c>
      <c r="I56" s="3">
        <f t="shared" si="40"/>
        <v>0.99871679712562555</v>
      </c>
      <c r="J56" s="5">
        <f t="shared" ref="J56:J72" si="47">I55*J55</f>
        <v>99225.504025783521</v>
      </c>
      <c r="K56" s="5">
        <f t="shared" si="41"/>
        <v>127.32645197713785</v>
      </c>
      <c r="L56" s="5">
        <f t="shared" si="42"/>
        <v>495809.20399897476</v>
      </c>
      <c r="M56" s="5">
        <f t="shared" si="32"/>
        <v>6868062.4743467709</v>
      </c>
      <c r="N56" s="33">
        <f t="shared" si="43"/>
        <v>69.21670533980982</v>
      </c>
      <c r="O56" s="4"/>
      <c r="Q56" s="27" t="s">
        <v>38</v>
      </c>
      <c r="R56" s="29">
        <f t="shared" si="33"/>
        <v>99225.504025783521</v>
      </c>
      <c r="S56" s="29">
        <f t="shared" si="34"/>
        <v>495809.20399897476</v>
      </c>
      <c r="T56" s="35">
        <f t="shared" si="35"/>
        <v>69.21670533980982</v>
      </c>
      <c r="U56" s="42">
        <v>0.96170886472285344</v>
      </c>
      <c r="V56" s="43">
        <f>1-U56</f>
        <v>3.829113527714656E-2</v>
      </c>
      <c r="W56" s="29">
        <f t="shared" si="44"/>
        <v>476824.10669699567</v>
      </c>
      <c r="X56" s="29">
        <f t="shared" si="36"/>
        <v>6099642.137197461</v>
      </c>
      <c r="Y56" s="35">
        <f t="shared" si="45"/>
        <v>61.472523592447388</v>
      </c>
      <c r="Z56" s="36">
        <f t="shared" si="46"/>
        <v>7.7441817473624326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3902</v>
      </c>
      <c r="E57" s="49">
        <f t="shared" si="37"/>
        <v>4</v>
      </c>
      <c r="F57" s="3">
        <f t="shared" si="38"/>
        <v>1.0251153254741158E-3</v>
      </c>
      <c r="G57" s="2">
        <v>0.5</v>
      </c>
      <c r="H57" s="3">
        <f t="shared" si="39"/>
        <v>5.1124744376278113E-3</v>
      </c>
      <c r="I57" s="3">
        <f t="shared" si="40"/>
        <v>0.99488752556237214</v>
      </c>
      <c r="J57" s="5">
        <f t="shared" si="47"/>
        <v>99098.177573806388</v>
      </c>
      <c r="K57" s="5">
        <f t="shared" si="41"/>
        <v>506.63689966158677</v>
      </c>
      <c r="L57" s="5">
        <f t="shared" si="42"/>
        <v>494224.29561987799</v>
      </c>
      <c r="M57" s="5">
        <f t="shared" si="32"/>
        <v>6372253.2703477964</v>
      </c>
      <c r="N57" s="33">
        <f t="shared" si="43"/>
        <v>64.302426405388402</v>
      </c>
      <c r="O57" s="4"/>
      <c r="Q57" s="27" t="s">
        <v>40</v>
      </c>
      <c r="R57" s="29">
        <f t="shared" si="33"/>
        <v>99098.177573806388</v>
      </c>
      <c r="S57" s="29">
        <f t="shared" si="34"/>
        <v>494224.29561987799</v>
      </c>
      <c r="T57" s="35">
        <f t="shared" si="35"/>
        <v>64.302426405388402</v>
      </c>
      <c r="U57" s="42">
        <v>0.96170886472285344</v>
      </c>
      <c r="V57" s="43">
        <f>1-U57</f>
        <v>3.829113527714656E-2</v>
      </c>
      <c r="W57" s="29">
        <f t="shared" si="44"/>
        <v>475299.88625904475</v>
      </c>
      <c r="X57" s="29">
        <f t="shared" si="36"/>
        <v>5622818.0305004651</v>
      </c>
      <c r="Y57" s="35">
        <f t="shared" si="45"/>
        <v>56.73987320617173</v>
      </c>
      <c r="Z57" s="36">
        <f t="shared" si="46"/>
        <v>7.5625531992166728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4156</v>
      </c>
      <c r="E58" s="49">
        <f t="shared" si="37"/>
        <v>2</v>
      </c>
      <c r="F58" s="3">
        <f t="shared" si="38"/>
        <v>4.8123195380173246E-4</v>
      </c>
      <c r="G58" s="2">
        <v>0.5</v>
      </c>
      <c r="H58" s="3">
        <f t="shared" si="39"/>
        <v>2.4032684450853163E-3</v>
      </c>
      <c r="I58" s="3">
        <f t="shared" si="40"/>
        <v>0.99759673155491468</v>
      </c>
      <c r="J58" s="5">
        <f t="shared" si="47"/>
        <v>98591.540674144795</v>
      </c>
      <c r="K58" s="5">
        <f t="shared" si="41"/>
        <v>236.94193865451768</v>
      </c>
      <c r="L58" s="5">
        <f t="shared" si="42"/>
        <v>492365.34852408769</v>
      </c>
      <c r="M58" s="5">
        <f t="shared" si="32"/>
        <v>5878028.9747279184</v>
      </c>
      <c r="N58" s="33">
        <f t="shared" si="43"/>
        <v>59.620013385888861</v>
      </c>
      <c r="O58" s="4"/>
      <c r="Q58" s="27" t="s">
        <v>42</v>
      </c>
      <c r="R58" s="29">
        <f t="shared" si="33"/>
        <v>98591.540674144795</v>
      </c>
      <c r="S58" s="29">
        <f t="shared" si="34"/>
        <v>492365.34852408769</v>
      </c>
      <c r="T58" s="35">
        <f t="shared" si="35"/>
        <v>59.620013385888861</v>
      </c>
      <c r="U58" s="42">
        <v>0.96170886472285344</v>
      </c>
      <c r="V58" s="43">
        <f>1-U58</f>
        <v>3.829113527714656E-2</v>
      </c>
      <c r="W58" s="29">
        <f t="shared" si="44"/>
        <v>473512.12035797245</v>
      </c>
      <c r="X58" s="29">
        <f t="shared" si="36"/>
        <v>5147518.1442414206</v>
      </c>
      <c r="Y58" s="35">
        <f t="shared" si="45"/>
        <v>52.210545743011551</v>
      </c>
      <c r="Z58" s="36">
        <f t="shared" si="46"/>
        <v>7.4094676428773099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4633</v>
      </c>
      <c r="E59" s="49">
        <f t="shared" si="37"/>
        <v>6</v>
      </c>
      <c r="F59" s="3">
        <f t="shared" si="38"/>
        <v>1.2950571983595942E-3</v>
      </c>
      <c r="G59" s="2">
        <v>0.5</v>
      </c>
      <c r="H59" s="3">
        <f t="shared" si="39"/>
        <v>6.4543889845094671E-3</v>
      </c>
      <c r="I59" s="3">
        <f t="shared" si="40"/>
        <v>0.99354561101549055</v>
      </c>
      <c r="J59" s="5">
        <f t="shared" si="47"/>
        <v>98354.598735490275</v>
      </c>
      <c r="K59" s="5">
        <f t="shared" si="41"/>
        <v>634.81883865419718</v>
      </c>
      <c r="L59" s="5">
        <f t="shared" si="42"/>
        <v>490185.94658081589</v>
      </c>
      <c r="M59" s="5">
        <f t="shared" si="32"/>
        <v>5385663.6262038304</v>
      </c>
      <c r="N59" s="33">
        <f t="shared" si="43"/>
        <v>54.757618814426287</v>
      </c>
      <c r="O59" s="4"/>
      <c r="Q59" s="27" t="s">
        <v>44</v>
      </c>
      <c r="R59" s="29">
        <f t="shared" si="33"/>
        <v>98354.598735490275</v>
      </c>
      <c r="S59" s="29">
        <f t="shared" si="34"/>
        <v>490185.94658081589</v>
      </c>
      <c r="T59" s="35">
        <f t="shared" si="35"/>
        <v>54.757618814426287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472094.01127062668</v>
      </c>
      <c r="X59" s="29">
        <f t="shared" si="36"/>
        <v>4674006.023883448</v>
      </c>
      <c r="Y59" s="35">
        <f t="shared" si="45"/>
        <v>47.521987624121934</v>
      </c>
      <c r="Z59" s="36">
        <f t="shared" si="46"/>
        <v>7.2356311903043533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4885</v>
      </c>
      <c r="E60" s="49">
        <f t="shared" si="37"/>
        <v>7</v>
      </c>
      <c r="F60" s="3">
        <f t="shared" si="38"/>
        <v>1.4329580348004093E-3</v>
      </c>
      <c r="G60" s="2">
        <v>0.5</v>
      </c>
      <c r="H60" s="3">
        <f t="shared" si="39"/>
        <v>7.1392146863844966E-3</v>
      </c>
      <c r="I60" s="3">
        <f t="shared" si="40"/>
        <v>0.99286078531361555</v>
      </c>
      <c r="J60" s="5">
        <f t="shared" si="47"/>
        <v>97719.779896836073</v>
      </c>
      <c r="K60" s="5">
        <f t="shared" si="41"/>
        <v>697.64248778975264</v>
      </c>
      <c r="L60" s="5">
        <f t="shared" si="42"/>
        <v>486854.79326470604</v>
      </c>
      <c r="M60" s="5">
        <f t="shared" si="32"/>
        <v>4895477.6796230143</v>
      </c>
      <c r="N60" s="33">
        <f t="shared" si="43"/>
        <v>50.09710096350225</v>
      </c>
      <c r="O60" s="4"/>
      <c r="Q60" s="27" t="s">
        <v>46</v>
      </c>
      <c r="R60" s="29">
        <f t="shared" si="33"/>
        <v>97719.779896836073</v>
      </c>
      <c r="S60" s="29">
        <f t="shared" si="34"/>
        <v>486854.79326470604</v>
      </c>
      <c r="T60" s="35">
        <f t="shared" si="35"/>
        <v>50.09710096350225</v>
      </c>
      <c r="U60" s="42">
        <v>0.95736753435116873</v>
      </c>
      <c r="V60" s="43">
        <f t="shared" si="48"/>
        <v>4.2632465648831275E-2</v>
      </c>
      <c r="W60" s="29">
        <f t="shared" si="44"/>
        <v>466098.97301487962</v>
      </c>
      <c r="X60" s="29">
        <f t="shared" si="36"/>
        <v>4201912.0126128215</v>
      </c>
      <c r="Y60" s="35">
        <f t="shared" si="45"/>
        <v>42.999605781437801</v>
      </c>
      <c r="Z60" s="36">
        <f t="shared" si="46"/>
        <v>7.0974951820644492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4650</v>
      </c>
      <c r="E61" s="49">
        <f t="shared" si="37"/>
        <v>6</v>
      </c>
      <c r="F61" s="3">
        <f t="shared" si="38"/>
        <v>1.2903225806451613E-3</v>
      </c>
      <c r="G61" s="2">
        <v>0.5</v>
      </c>
      <c r="H61" s="3">
        <f t="shared" si="39"/>
        <v>6.4308681672025723E-3</v>
      </c>
      <c r="I61" s="3">
        <f t="shared" si="40"/>
        <v>0.99356913183279738</v>
      </c>
      <c r="J61" s="5">
        <f t="shared" si="47"/>
        <v>97022.137409046321</v>
      </c>
      <c r="K61" s="5">
        <f t="shared" si="41"/>
        <v>623.93657497778986</v>
      </c>
      <c r="L61" s="5">
        <f t="shared" si="42"/>
        <v>483550.84560778714</v>
      </c>
      <c r="M61" s="5">
        <f t="shared" si="32"/>
        <v>4408622.8863583086</v>
      </c>
      <c r="N61" s="33">
        <f t="shared" si="43"/>
        <v>45.439350277055944</v>
      </c>
      <c r="O61" s="4"/>
      <c r="Q61" s="27" t="s">
        <v>48</v>
      </c>
      <c r="R61" s="29">
        <f t="shared" si="33"/>
        <v>97022.137409046321</v>
      </c>
      <c r="S61" s="29">
        <f t="shared" si="34"/>
        <v>483550.84560778714</v>
      </c>
      <c r="T61" s="35">
        <f t="shared" si="35"/>
        <v>45.439350277055944</v>
      </c>
      <c r="U61" s="42">
        <v>0.95681081085376496</v>
      </c>
      <c r="V61" s="43">
        <f t="shared" si="48"/>
        <v>4.3189189146235041E-2</v>
      </c>
      <c r="W61" s="29">
        <f t="shared" si="44"/>
        <v>462666.67667501053</v>
      </c>
      <c r="X61" s="29">
        <f t="shared" si="36"/>
        <v>3735813.039597942</v>
      </c>
      <c r="Y61" s="35">
        <f t="shared" si="45"/>
        <v>38.504748909495945</v>
      </c>
      <c r="Z61" s="36">
        <f t="shared" si="46"/>
        <v>6.9346013675599991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4876</v>
      </c>
      <c r="E62" s="49">
        <f t="shared" si="37"/>
        <v>9</v>
      </c>
      <c r="F62" s="3">
        <f t="shared" si="38"/>
        <v>1.8457752255947497E-3</v>
      </c>
      <c r="G62" s="2">
        <v>0.5</v>
      </c>
      <c r="H62" s="3">
        <f t="shared" si="39"/>
        <v>9.1864856588751639E-3</v>
      </c>
      <c r="I62" s="3">
        <f t="shared" si="40"/>
        <v>0.99081351434112486</v>
      </c>
      <c r="J62" s="5">
        <f t="shared" si="47"/>
        <v>96398.200834068528</v>
      </c>
      <c r="K62" s="5">
        <f t="shared" si="41"/>
        <v>885.56068950353836</v>
      </c>
      <c r="L62" s="5">
        <f t="shared" si="42"/>
        <v>479777.1024465838</v>
      </c>
      <c r="M62" s="5">
        <f t="shared" si="32"/>
        <v>3925072.0407505212</v>
      </c>
      <c r="N62" s="33">
        <f t="shared" si="43"/>
        <v>40.717274874318441</v>
      </c>
      <c r="O62" s="4"/>
      <c r="Q62" s="27" t="s">
        <v>50</v>
      </c>
      <c r="R62" s="29">
        <f t="shared" si="33"/>
        <v>96398.200834068528</v>
      </c>
      <c r="S62" s="29">
        <f t="shared" si="34"/>
        <v>479777.1024465838</v>
      </c>
      <c r="T62" s="35">
        <f t="shared" si="35"/>
        <v>40.717274874318441</v>
      </c>
      <c r="U62" s="42">
        <v>0.94800928093814252</v>
      </c>
      <c r="V62" s="43">
        <f t="shared" si="48"/>
        <v>5.1990719061857482E-2</v>
      </c>
      <c r="W62" s="29">
        <f t="shared" si="44"/>
        <v>454833.14590097143</v>
      </c>
      <c r="X62" s="29">
        <f t="shared" si="36"/>
        <v>3273146.3629229316</v>
      </c>
      <c r="Y62" s="35">
        <f t="shared" si="45"/>
        <v>33.95443415543658</v>
      </c>
      <c r="Z62" s="36">
        <f t="shared" si="46"/>
        <v>6.7628407188818613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5301</v>
      </c>
      <c r="E63" s="49">
        <f t="shared" si="37"/>
        <v>22</v>
      </c>
      <c r="F63" s="3">
        <f t="shared" si="38"/>
        <v>4.1501603471043201E-3</v>
      </c>
      <c r="G63" s="2">
        <v>0.5</v>
      </c>
      <c r="H63" s="3">
        <f t="shared" si="39"/>
        <v>2.0537714712471997E-2</v>
      </c>
      <c r="I63" s="3">
        <f t="shared" si="40"/>
        <v>0.97946228528752799</v>
      </c>
      <c r="J63" s="5">
        <f t="shared" si="47"/>
        <v>95512.640144564997</v>
      </c>
      <c r="K63" s="5">
        <f t="shared" si="41"/>
        <v>1961.6113547240759</v>
      </c>
      <c r="L63" s="5">
        <f t="shared" si="42"/>
        <v>472659.17233601474</v>
      </c>
      <c r="M63" s="5">
        <f t="shared" si="32"/>
        <v>3445294.9383039372</v>
      </c>
      <c r="N63" s="33">
        <f t="shared" si="43"/>
        <v>36.071612438827415</v>
      </c>
      <c r="O63" s="4"/>
      <c r="Q63" s="27" t="s">
        <v>52</v>
      </c>
      <c r="R63" s="29">
        <f t="shared" si="33"/>
        <v>95512.640144564997</v>
      </c>
      <c r="S63" s="29">
        <f t="shared" si="34"/>
        <v>472659.17233601474</v>
      </c>
      <c r="T63" s="35">
        <f t="shared" si="35"/>
        <v>36.071612438827415</v>
      </c>
      <c r="U63" s="42">
        <v>0.94216194080535964</v>
      </c>
      <c r="V63" s="43">
        <f t="shared" si="48"/>
        <v>5.7838059194640357E-2</v>
      </c>
      <c r="W63" s="29">
        <f t="shared" si="44"/>
        <v>445321.48314755462</v>
      </c>
      <c r="X63" s="29">
        <f t="shared" si="36"/>
        <v>2818313.2170219603</v>
      </c>
      <c r="Y63" s="35">
        <f t="shared" si="45"/>
        <v>29.507227658624533</v>
      </c>
      <c r="Z63" s="36">
        <f t="shared" si="46"/>
        <v>6.5643847802028823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5232</v>
      </c>
      <c r="E64" s="49">
        <f t="shared" si="37"/>
        <v>30</v>
      </c>
      <c r="F64" s="3">
        <f t="shared" si="38"/>
        <v>5.7339449541284407E-3</v>
      </c>
      <c r="G64" s="2">
        <v>0.5</v>
      </c>
      <c r="H64" s="3">
        <f t="shared" si="39"/>
        <v>2.8264556246466933E-2</v>
      </c>
      <c r="I64" s="3">
        <f t="shared" si="40"/>
        <v>0.97173544375353305</v>
      </c>
      <c r="J64" s="5">
        <f t="shared" si="47"/>
        <v>93551.028789840915</v>
      </c>
      <c r="K64" s="5">
        <f t="shared" si="41"/>
        <v>2644.178315145306</v>
      </c>
      <c r="L64" s="5">
        <f t="shared" si="42"/>
        <v>461144.69816134131</v>
      </c>
      <c r="M64" s="5">
        <f t="shared" si="32"/>
        <v>2972635.7659679223</v>
      </c>
      <c r="N64" s="33">
        <f t="shared" si="43"/>
        <v>31.775553988250024</v>
      </c>
      <c r="O64" s="4"/>
      <c r="Q64" s="27" t="s">
        <v>54</v>
      </c>
      <c r="R64" s="29">
        <f t="shared" si="33"/>
        <v>93551.028789840915</v>
      </c>
      <c r="S64" s="29">
        <f t="shared" si="34"/>
        <v>461144.69816134131</v>
      </c>
      <c r="T64" s="35">
        <f t="shared" si="35"/>
        <v>31.775553988250024</v>
      </c>
      <c r="U64" s="42">
        <v>0.92489605986448908</v>
      </c>
      <c r="V64" s="43">
        <f t="shared" si="48"/>
        <v>7.5103940135510916E-2</v>
      </c>
      <c r="W64" s="29">
        <f t="shared" si="44"/>
        <v>426510.91435682366</v>
      </c>
      <c r="X64" s="29">
        <f t="shared" si="36"/>
        <v>2372991.7338744057</v>
      </c>
      <c r="Y64" s="35">
        <f t="shared" si="45"/>
        <v>25.365747064153062</v>
      </c>
      <c r="Z64" s="36">
        <f t="shared" si="46"/>
        <v>6.4098069240969622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4267</v>
      </c>
      <c r="E65" s="49">
        <f t="shared" si="37"/>
        <v>26</v>
      </c>
      <c r="F65" s="3">
        <f t="shared" si="38"/>
        <v>6.0932739629716431E-3</v>
      </c>
      <c r="G65" s="2">
        <v>0.5</v>
      </c>
      <c r="H65" s="3">
        <f t="shared" si="39"/>
        <v>3.0009233610341642E-2</v>
      </c>
      <c r="I65" s="3">
        <f t="shared" si="40"/>
        <v>0.96999076638965831</v>
      </c>
      <c r="J65" s="5">
        <f t="shared" si="47"/>
        <v>90906.850474695602</v>
      </c>
      <c r="K65" s="5">
        <f t="shared" si="41"/>
        <v>2728.0449126755375</v>
      </c>
      <c r="L65" s="5">
        <f t="shared" si="42"/>
        <v>447714.14009178919</v>
      </c>
      <c r="M65" s="5">
        <f t="shared" si="32"/>
        <v>2511491.067806581</v>
      </c>
      <c r="N65" s="33">
        <f t="shared" si="43"/>
        <v>27.627082609199707</v>
      </c>
      <c r="O65" s="4"/>
      <c r="Q65" s="27" t="s">
        <v>56</v>
      </c>
      <c r="R65" s="29">
        <f t="shared" si="33"/>
        <v>90906.850474695602</v>
      </c>
      <c r="S65" s="29">
        <f t="shared" si="34"/>
        <v>447714.14009178919</v>
      </c>
      <c r="T65" s="35">
        <f t="shared" si="35"/>
        <v>27.627082609199707</v>
      </c>
      <c r="U65" s="42">
        <v>0.89970667843387275</v>
      </c>
      <c r="V65" s="43">
        <f t="shared" si="48"/>
        <v>0.10029332156612725</v>
      </c>
      <c r="W65" s="29">
        <f t="shared" si="44"/>
        <v>402811.40186986123</v>
      </c>
      <c r="X65" s="29">
        <f t="shared" si="36"/>
        <v>1946480.819517582</v>
      </c>
      <c r="Y65" s="35">
        <f t="shared" si="45"/>
        <v>21.411816704170111</v>
      </c>
      <c r="Z65" s="36">
        <f t="shared" si="46"/>
        <v>6.2152659050295966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3053</v>
      </c>
      <c r="E66" s="49">
        <f t="shared" si="37"/>
        <v>34</v>
      </c>
      <c r="F66" s="3">
        <f t="shared" si="38"/>
        <v>1.1136586963642319E-2</v>
      </c>
      <c r="G66" s="2">
        <v>0.5</v>
      </c>
      <c r="H66" s="3">
        <f t="shared" si="39"/>
        <v>5.417463352453792E-2</v>
      </c>
      <c r="I66" s="3">
        <f t="shared" si="40"/>
        <v>0.94582536647546211</v>
      </c>
      <c r="J66" s="5">
        <f t="shared" si="47"/>
        <v>88178.805562020061</v>
      </c>
      <c r="K66" s="5">
        <f t="shared" si="41"/>
        <v>4777.0544759539225</v>
      </c>
      <c r="L66" s="5">
        <f t="shared" si="42"/>
        <v>428951.39162021549</v>
      </c>
      <c r="M66" s="5">
        <f t="shared" si="32"/>
        <v>2063776.9277147916</v>
      </c>
      <c r="N66" s="33">
        <f t="shared" si="43"/>
        <v>23.404455464791319</v>
      </c>
      <c r="O66" s="4"/>
      <c r="Q66" s="27" t="s">
        <v>58</v>
      </c>
      <c r="R66" s="29">
        <f t="shared" si="33"/>
        <v>88178.805562020061</v>
      </c>
      <c r="S66" s="29">
        <f t="shared" si="34"/>
        <v>428951.39162021549</v>
      </c>
      <c r="T66" s="35">
        <f t="shared" si="35"/>
        <v>23.404455464791319</v>
      </c>
      <c r="U66" s="42">
        <v>0.86438699185239576</v>
      </c>
      <c r="V66" s="43">
        <f t="shared" si="48"/>
        <v>0.13561300814760424</v>
      </c>
      <c r="W66" s="29">
        <f t="shared" si="44"/>
        <v>370780.00305349706</v>
      </c>
      <c r="X66" s="29">
        <f t="shared" si="36"/>
        <v>1543669.4176477208</v>
      </c>
      <c r="Y66" s="35">
        <f t="shared" si="45"/>
        <v>17.506127553088589</v>
      </c>
      <c r="Z66" s="36">
        <f t="shared" si="46"/>
        <v>5.8983279117027294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2374</v>
      </c>
      <c r="E67" s="49">
        <f t="shared" si="37"/>
        <v>42</v>
      </c>
      <c r="F67" s="3">
        <f t="shared" si="38"/>
        <v>1.7691659646166806E-2</v>
      </c>
      <c r="G67" s="2">
        <v>0.5</v>
      </c>
      <c r="H67" s="3">
        <f t="shared" si="39"/>
        <v>8.4711577248890682E-2</v>
      </c>
      <c r="I67" s="3">
        <f t="shared" si="40"/>
        <v>0.91528842275110933</v>
      </c>
      <c r="J67" s="5">
        <f t="shared" si="47"/>
        <v>83401.751086066142</v>
      </c>
      <c r="K67" s="5">
        <f t="shared" si="41"/>
        <v>7065.0938798200441</v>
      </c>
      <c r="L67" s="5">
        <f t="shared" si="42"/>
        <v>399346.02073078067</v>
      </c>
      <c r="M67" s="5">
        <f t="shared" si="32"/>
        <v>1634825.5360945761</v>
      </c>
      <c r="N67" s="33">
        <f t="shared" si="43"/>
        <v>19.601813089122359</v>
      </c>
      <c r="O67" s="4"/>
      <c r="Q67" s="27" t="s">
        <v>60</v>
      </c>
      <c r="R67" s="29">
        <f t="shared" si="33"/>
        <v>83401.751086066142</v>
      </c>
      <c r="S67" s="29">
        <f t="shared" si="34"/>
        <v>399346.02073078067</v>
      </c>
      <c r="T67" s="35">
        <f t="shared" si="35"/>
        <v>19.601813089122359</v>
      </c>
      <c r="U67" s="42">
        <v>0.82345390469096191</v>
      </c>
      <c r="V67" s="43">
        <f t="shared" si="48"/>
        <v>0.17654609530903809</v>
      </c>
      <c r="W67" s="29">
        <f t="shared" si="44"/>
        <v>328843.04009355919</v>
      </c>
      <c r="X67" s="29">
        <f t="shared" si="36"/>
        <v>1172889.4145942237</v>
      </c>
      <c r="Y67" s="35">
        <f t="shared" si="45"/>
        <v>14.063126964610907</v>
      </c>
      <c r="Z67" s="36">
        <f t="shared" si="46"/>
        <v>5.538686124511452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1776</v>
      </c>
      <c r="E68" s="49">
        <f t="shared" si="37"/>
        <v>47</v>
      </c>
      <c r="F68" s="3">
        <f t="shared" si="38"/>
        <v>2.6463963963963964E-2</v>
      </c>
      <c r="G68" s="2">
        <v>0.5</v>
      </c>
      <c r="H68" s="3">
        <f t="shared" si="39"/>
        <v>0.1241087932400317</v>
      </c>
      <c r="I68" s="3">
        <f t="shared" si="40"/>
        <v>0.87589120675996834</v>
      </c>
      <c r="J68" s="5">
        <f t="shared" si="47"/>
        <v>76336.657206246105</v>
      </c>
      <c r="K68" s="5">
        <f t="shared" si="41"/>
        <v>9474.0504058451734</v>
      </c>
      <c r="L68" s="5">
        <f t="shared" si="42"/>
        <v>357998.16001661756</v>
      </c>
      <c r="M68" s="5">
        <f t="shared" si="32"/>
        <v>1235479.5153637954</v>
      </c>
      <c r="N68" s="33">
        <f t="shared" si="43"/>
        <v>16.184616416013363</v>
      </c>
      <c r="O68" s="4"/>
      <c r="Q68" s="27" t="s">
        <v>62</v>
      </c>
      <c r="R68" s="29">
        <f t="shared" si="33"/>
        <v>76336.657206246105</v>
      </c>
      <c r="S68" s="29">
        <f t="shared" si="34"/>
        <v>357998.16001661756</v>
      </c>
      <c r="T68" s="35">
        <f t="shared" si="35"/>
        <v>16.184616416013363</v>
      </c>
      <c r="U68" s="42">
        <v>0.7557222850963411</v>
      </c>
      <c r="V68" s="43">
        <f t="shared" si="48"/>
        <v>0.2442777149036589</v>
      </c>
      <c r="W68" s="29">
        <f t="shared" si="44"/>
        <v>270547.18754804379</v>
      </c>
      <c r="X68" s="29">
        <f t="shared" si="36"/>
        <v>844046.37450066453</v>
      </c>
      <c r="Y68" s="35">
        <f t="shared" si="45"/>
        <v>11.056894621678587</v>
      </c>
      <c r="Z68" s="36">
        <f t="shared" si="46"/>
        <v>5.127721794334775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1185</v>
      </c>
      <c r="E69" s="49">
        <f t="shared" si="37"/>
        <v>48</v>
      </c>
      <c r="F69" s="3">
        <f t="shared" si="38"/>
        <v>4.0506329113924051E-2</v>
      </c>
      <c r="G69" s="2">
        <v>0.5</v>
      </c>
      <c r="H69" s="3">
        <f t="shared" si="39"/>
        <v>0.18390804597701146</v>
      </c>
      <c r="I69" s="3">
        <f t="shared" si="40"/>
        <v>0.81609195402298851</v>
      </c>
      <c r="J69" s="5">
        <f t="shared" si="47"/>
        <v>66862.606800400928</v>
      </c>
      <c r="K69" s="5">
        <f t="shared" si="41"/>
        <v>12296.571365590973</v>
      </c>
      <c r="L69" s="5">
        <f t="shared" si="42"/>
        <v>303571.60558802722</v>
      </c>
      <c r="M69" s="5">
        <f t="shared" si="32"/>
        <v>877481.35534717795</v>
      </c>
      <c r="N69" s="33">
        <f t="shared" si="43"/>
        <v>13.123648588315529</v>
      </c>
      <c r="O69" s="4"/>
      <c r="Q69" s="27" t="s">
        <v>64</v>
      </c>
      <c r="R69" s="29">
        <f t="shared" si="33"/>
        <v>66862.606800400928</v>
      </c>
      <c r="S69" s="29">
        <f t="shared" si="34"/>
        <v>303571.60558802722</v>
      </c>
      <c r="T69" s="35">
        <f t="shared" si="35"/>
        <v>13.123648588315529</v>
      </c>
      <c r="U69" s="42">
        <v>0.69850988448397933</v>
      </c>
      <c r="V69" s="43">
        <f t="shared" si="48"/>
        <v>0.30149011551602067</v>
      </c>
      <c r="W69" s="29">
        <f t="shared" si="44"/>
        <v>212047.76715190904</v>
      </c>
      <c r="X69" s="29">
        <f t="shared" si="36"/>
        <v>573499.18695262074</v>
      </c>
      <c r="Y69" s="35">
        <f t="shared" si="45"/>
        <v>8.5772783084069317</v>
      </c>
      <c r="Z69" s="36">
        <f t="shared" si="46"/>
        <v>4.5463702799085972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744</v>
      </c>
      <c r="E70" s="49">
        <f t="shared" si="37"/>
        <v>55</v>
      </c>
      <c r="F70" s="3">
        <f t="shared" si="38"/>
        <v>7.3924731182795703E-2</v>
      </c>
      <c r="G70" s="2">
        <v>0.5</v>
      </c>
      <c r="H70" s="3">
        <f t="shared" si="39"/>
        <v>0.31196823596142936</v>
      </c>
      <c r="I70" s="3">
        <f t="shared" si="40"/>
        <v>0.68803176403857069</v>
      </c>
      <c r="J70" s="5">
        <f t="shared" si="47"/>
        <v>54566.03543480995</v>
      </c>
      <c r="K70" s="5">
        <f t="shared" si="41"/>
        <v>17022.869818006508</v>
      </c>
      <c r="L70" s="5">
        <f t="shared" si="42"/>
        <v>230273.00262903352</v>
      </c>
      <c r="M70" s="5">
        <f t="shared" si="32"/>
        <v>573909.74975915067</v>
      </c>
      <c r="N70" s="33">
        <f t="shared" si="43"/>
        <v>10.517710242020437</v>
      </c>
      <c r="O70" s="4"/>
      <c r="Q70" s="27" t="s">
        <v>66</v>
      </c>
      <c r="R70" s="29">
        <f t="shared" si="33"/>
        <v>54566.03543480995</v>
      </c>
      <c r="S70" s="29">
        <f t="shared" si="34"/>
        <v>230273.00262903352</v>
      </c>
      <c r="T70" s="35">
        <f t="shared" si="35"/>
        <v>10.517710242020437</v>
      </c>
      <c r="U70" s="42">
        <v>0.67065690345363116</v>
      </c>
      <c r="V70" s="43">
        <f t="shared" si="48"/>
        <v>0.32934309654636884</v>
      </c>
      <c r="W70" s="29">
        <f t="shared" si="44"/>
        <v>154434.17889215748</v>
      </c>
      <c r="X70" s="29">
        <f t="shared" si="36"/>
        <v>361451.41980071168</v>
      </c>
      <c r="Y70" s="35">
        <f t="shared" si="45"/>
        <v>6.6241099783131165</v>
      </c>
      <c r="Z70" s="36">
        <f t="shared" si="46"/>
        <v>3.8936002637073202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406</v>
      </c>
      <c r="E71" s="49">
        <f t="shared" si="49"/>
        <v>36</v>
      </c>
      <c r="F71" s="3">
        <f t="shared" si="38"/>
        <v>8.8669950738916259E-2</v>
      </c>
      <c r="G71" s="2">
        <v>0.5</v>
      </c>
      <c r="H71" s="3">
        <f t="shared" si="39"/>
        <v>0.36290322580645162</v>
      </c>
      <c r="I71" s="3">
        <f t="shared" si="40"/>
        <v>0.63709677419354838</v>
      </c>
      <c r="J71" s="5">
        <f t="shared" si="47"/>
        <v>37543.165616803446</v>
      </c>
      <c r="K71" s="5">
        <f t="shared" si="41"/>
        <v>13624.535909323831</v>
      </c>
      <c r="L71" s="5">
        <f t="shared" si="42"/>
        <v>153654.48831070765</v>
      </c>
      <c r="M71" s="5">
        <f>L71+M72</f>
        <v>343636.74713011715</v>
      </c>
      <c r="N71" s="33">
        <f t="shared" si="43"/>
        <v>9.1531105990783406</v>
      </c>
      <c r="O71" s="4"/>
      <c r="Q71" s="27" t="s">
        <v>68</v>
      </c>
      <c r="R71" s="29">
        <f t="shared" si="33"/>
        <v>37543.165616803446</v>
      </c>
      <c r="S71" s="29">
        <f t="shared" si="34"/>
        <v>153654.48831070765</v>
      </c>
      <c r="T71" s="35">
        <f t="shared" si="35"/>
        <v>9.1531105990783406</v>
      </c>
      <c r="U71" s="42">
        <v>0.63527807449444496</v>
      </c>
      <c r="V71" s="43">
        <f t="shared" si="48"/>
        <v>0.36472192550555504</v>
      </c>
      <c r="W71" s="29">
        <f t="shared" si="44"/>
        <v>97613.327471455559</v>
      </c>
      <c r="X71" s="29">
        <f>X72+W71</f>
        <v>207017.24090855423</v>
      </c>
      <c r="Y71" s="35">
        <f t="shared" si="45"/>
        <v>5.5141125557056956</v>
      </c>
      <c r="Z71" s="36">
        <f t="shared" si="46"/>
        <v>3.638998043372645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278</v>
      </c>
      <c r="E72" s="50">
        <f t="shared" si="49"/>
        <v>35</v>
      </c>
      <c r="F72" s="17">
        <f t="shared" si="38"/>
        <v>0.12589928057553956</v>
      </c>
      <c r="G72" s="12"/>
      <c r="H72" s="17">
        <v>1</v>
      </c>
      <c r="I72" s="17">
        <f t="shared" si="40"/>
        <v>0</v>
      </c>
      <c r="J72" s="21">
        <f t="shared" si="47"/>
        <v>23918.629707479613</v>
      </c>
      <c r="K72" s="21">
        <f t="shared" si="41"/>
        <v>23918.629707479613</v>
      </c>
      <c r="L72" s="21">
        <f>K72/F72</f>
        <v>189982.2588194095</v>
      </c>
      <c r="M72" s="21">
        <f>L72</f>
        <v>189982.2588194095</v>
      </c>
      <c r="N72" s="34">
        <f t="shared" si="43"/>
        <v>7.9428571428571431</v>
      </c>
      <c r="O72" s="4"/>
      <c r="Q72" s="30" t="s">
        <v>69</v>
      </c>
      <c r="R72" s="31">
        <f t="shared" si="33"/>
        <v>23918.629707479613</v>
      </c>
      <c r="S72" s="31">
        <f t="shared" si="34"/>
        <v>189982.2588194095</v>
      </c>
      <c r="T72" s="38">
        <f t="shared" si="35"/>
        <v>7.9428571428571431</v>
      </c>
      <c r="U72" s="44">
        <v>0.57586384179742911</v>
      </c>
      <c r="V72" s="45">
        <f t="shared" si="48"/>
        <v>0.42413615820257089</v>
      </c>
      <c r="W72" s="31">
        <f t="shared" si="44"/>
        <v>109403.91343709866</v>
      </c>
      <c r="X72" s="31">
        <f>W72</f>
        <v>109403.91343709866</v>
      </c>
      <c r="Y72" s="38">
        <f t="shared" si="45"/>
        <v>4.5740042291338652</v>
      </c>
      <c r="Z72" s="37">
        <f t="shared" si="46"/>
        <v>3.3688529137232779</v>
      </c>
    </row>
    <row r="73" spans="1:26" s="2" customFormat="1" ht="13.2" x14ac:dyDescent="0.25">
      <c r="B73" s="2" t="s">
        <v>70</v>
      </c>
      <c r="D73" s="25">
        <f>SUM(D54:D72)</f>
        <v>59059</v>
      </c>
      <c r="E73" s="25">
        <f>SUM(E54:E72)</f>
        <v>415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70.489759816891009</v>
      </c>
      <c r="F78" s="55">
        <f>$Y$4</f>
        <v>64.454982675935582</v>
      </c>
      <c r="G78" s="55">
        <f>E78-F78</f>
        <v>6.0347771409554269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77.492419583990952</v>
      </c>
      <c r="F79" s="55">
        <f>$Y$29</f>
        <v>68.70152539268372</v>
      </c>
      <c r="G79" s="55">
        <f t="shared" ref="G79:G80" si="50">E79-F79</f>
        <v>8.7908941913072312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73.650652580063408</v>
      </c>
      <c r="F80" s="55">
        <f>$Y$54</f>
        <v>65.77614120034805</v>
      </c>
      <c r="G80" s="55">
        <f t="shared" si="50"/>
        <v>7.8745113797153579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topLeftCell="A18" workbookViewId="0">
      <selection activeCell="E30" sqref="E30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6" t="s">
        <v>87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4" t="s">
        <v>14</v>
      </c>
      <c r="S2" s="74"/>
      <c r="T2" s="74"/>
      <c r="U2" s="75" t="s">
        <v>15</v>
      </c>
      <c r="V2" s="75" t="s">
        <v>16</v>
      </c>
      <c r="W2" s="76" t="s">
        <v>17</v>
      </c>
      <c r="X2" s="76" t="s">
        <v>18</v>
      </c>
      <c r="Y2" s="77" t="s">
        <v>19</v>
      </c>
      <c r="Z2" s="77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5"/>
      <c r="V3" s="75"/>
      <c r="W3" s="76"/>
      <c r="X3" s="76"/>
      <c r="Y3" s="77"/>
      <c r="Z3" s="77"/>
    </row>
    <row r="4" spans="1:26" s="2" customFormat="1" x14ac:dyDescent="0.25">
      <c r="A4" s="2">
        <v>1</v>
      </c>
      <c r="B4" s="1">
        <v>0</v>
      </c>
      <c r="C4" s="1">
        <v>1</v>
      </c>
      <c r="D4">
        <v>286</v>
      </c>
      <c r="E4" s="51">
        <v>4</v>
      </c>
      <c r="F4" s="3">
        <f>E4/D4</f>
        <v>1.3986013986013986E-2</v>
      </c>
      <c r="G4" s="2">
        <v>0.3</v>
      </c>
      <c r="H4" s="18">
        <f>C4*F4/(1+(1-G4)*C4*F4)</f>
        <v>1.3850415512465374E-2</v>
      </c>
      <c r="I4" s="18">
        <f>1-H4</f>
        <v>0.98614958448753465</v>
      </c>
      <c r="J4" s="41">
        <v>100000</v>
      </c>
      <c r="K4" s="20">
        <f>J4*H4</f>
        <v>1385.0415512465374</v>
      </c>
      <c r="L4" s="20">
        <f>C4*(J5+G4*K4)</f>
        <v>99030.470914127422</v>
      </c>
      <c r="M4" s="5">
        <f t="shared" ref="M4:M20" si="0">L4+M5</f>
        <v>7152201.4105618773</v>
      </c>
      <c r="N4" s="32">
        <f>M4/J4</f>
        <v>71.52201410561878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99030.470914127422</v>
      </c>
      <c r="T4" s="35">
        <f t="shared" ref="T4:T22" si="3">N4</f>
        <v>71.52201410561878</v>
      </c>
      <c r="U4" s="42">
        <v>0.96680194174873568</v>
      </c>
      <c r="V4" s="43">
        <f>1-U4</f>
        <v>3.3198058251264317E-2</v>
      </c>
      <c r="W4" s="29">
        <f>S4*U4</f>
        <v>95742.851572070082</v>
      </c>
      <c r="X4" s="29">
        <f t="shared" ref="X4:X20" si="4">X5+W4</f>
        <v>6489866.7645520288</v>
      </c>
      <c r="Y4" s="40">
        <f>X4/R4</f>
        <v>64.898667645520291</v>
      </c>
      <c r="Z4" s="36">
        <f>T4-Y4</f>
        <v>6.6233464600984888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1405</v>
      </c>
      <c r="E5" s="51">
        <v>1</v>
      </c>
      <c r="F5" s="3">
        <f t="shared" ref="F5:F22" si="5">E5/D5</f>
        <v>7.1174377224199293E-4</v>
      </c>
      <c r="G5" s="2">
        <v>0.4</v>
      </c>
      <c r="H5" s="3">
        <f t="shared" ref="H5:H21" si="6">C5*F5/(1+(1-G5)*C5*F5)</f>
        <v>2.8421202216853771E-3</v>
      </c>
      <c r="I5" s="3">
        <f t="shared" ref="I5:I22" si="7">1-H5</f>
        <v>0.9971578797783146</v>
      </c>
      <c r="J5" s="5">
        <f>I4*J4</f>
        <v>98614.958448753459</v>
      </c>
      <c r="K5" s="5">
        <f t="shared" ref="K5:K22" si="8">J5*H5</f>
        <v>280.27556756786544</v>
      </c>
      <c r="L5" s="5">
        <f t="shared" ref="L5:L21" si="9">C5*(J6+G5*K5)</f>
        <v>393787.17243285099</v>
      </c>
      <c r="M5" s="5">
        <f t="shared" si="0"/>
        <v>7053170.93964775</v>
      </c>
      <c r="N5" s="33">
        <f t="shared" ref="N5:N22" si="10">M5/J5</f>
        <v>71.522323292495443</v>
      </c>
      <c r="O5" s="4"/>
      <c r="Q5" s="27" t="s">
        <v>36</v>
      </c>
      <c r="R5" s="29">
        <f t="shared" si="1"/>
        <v>98614.958448753459</v>
      </c>
      <c r="S5" s="29">
        <f t="shared" si="2"/>
        <v>393787.17243285099</v>
      </c>
      <c r="T5" s="35">
        <f t="shared" si="3"/>
        <v>71.522323292495443</v>
      </c>
      <c r="U5" s="42">
        <v>0.96680194174873568</v>
      </c>
      <c r="V5" s="43">
        <f>1-U5</f>
        <v>3.3198058251264317E-2</v>
      </c>
      <c r="W5" s="29">
        <f t="shared" ref="W5:W22" si="11">S5*U5</f>
        <v>380714.20294382452</v>
      </c>
      <c r="X5" s="29">
        <f t="shared" si="4"/>
        <v>6394123.9129799586</v>
      </c>
      <c r="Y5" s="35">
        <f t="shared" ref="Y5:Y22" si="12">X5/R5</f>
        <v>64.839290241173174</v>
      </c>
      <c r="Z5" s="36">
        <f t="shared" ref="Z5:Z22" si="13">T5-Y5</f>
        <v>6.6830330513222691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1924</v>
      </c>
      <c r="E6" s="51">
        <v>2</v>
      </c>
      <c r="F6" s="3">
        <f t="shared" si="5"/>
        <v>1.0395010395010396E-3</v>
      </c>
      <c r="G6" s="2">
        <v>0.5</v>
      </c>
      <c r="H6" s="3">
        <f t="shared" si="6"/>
        <v>5.1840331778123389E-3</v>
      </c>
      <c r="I6" s="3">
        <f t="shared" si="7"/>
        <v>0.99481596682218765</v>
      </c>
      <c r="J6" s="5">
        <f t="shared" ref="J6:J22" si="14">I5*J5</f>
        <v>98334.682881185596</v>
      </c>
      <c r="K6" s="5">
        <f t="shared" si="8"/>
        <v>509.77025858572114</v>
      </c>
      <c r="L6" s="5">
        <f t="shared" si="9"/>
        <v>490398.98875946365</v>
      </c>
      <c r="M6" s="5">
        <f t="shared" si="0"/>
        <v>6659383.767214899</v>
      </c>
      <c r="N6" s="33">
        <f t="shared" si="10"/>
        <v>67.721617359169215</v>
      </c>
      <c r="O6" s="4"/>
      <c r="Q6" s="27" t="s">
        <v>38</v>
      </c>
      <c r="R6" s="29">
        <f t="shared" si="1"/>
        <v>98334.682881185596</v>
      </c>
      <c r="S6" s="29">
        <f t="shared" si="2"/>
        <v>490398.98875946365</v>
      </c>
      <c r="T6" s="35">
        <f t="shared" si="3"/>
        <v>67.721617359169215</v>
      </c>
      <c r="U6" s="42">
        <v>0.96680194174873568</v>
      </c>
      <c r="V6" s="43">
        <f>1-U6</f>
        <v>3.3198058251264317E-2</v>
      </c>
      <c r="W6" s="29">
        <f t="shared" si="11"/>
        <v>474118.69456426584</v>
      </c>
      <c r="X6" s="29">
        <f t="shared" si="4"/>
        <v>6013409.7100361343</v>
      </c>
      <c r="Y6" s="35">
        <f t="shared" si="12"/>
        <v>61.152479815305142</v>
      </c>
      <c r="Z6" s="36">
        <f t="shared" si="13"/>
        <v>6.5691375438640733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2023</v>
      </c>
      <c r="E7" s="51">
        <v>1</v>
      </c>
      <c r="F7" s="3">
        <f t="shared" si="5"/>
        <v>4.9431537320810673E-4</v>
      </c>
      <c r="G7" s="2">
        <v>0.5</v>
      </c>
      <c r="H7" s="3">
        <f t="shared" si="6"/>
        <v>2.468526289804986E-3</v>
      </c>
      <c r="I7" s="3">
        <f t="shared" si="7"/>
        <v>0.99753147371019502</v>
      </c>
      <c r="J7" s="5">
        <f t="shared" si="14"/>
        <v>97824.912622599877</v>
      </c>
      <c r="K7" s="5">
        <f t="shared" si="8"/>
        <v>241.48336860676341</v>
      </c>
      <c r="L7" s="5">
        <f t="shared" si="9"/>
        <v>488520.8546914825</v>
      </c>
      <c r="M7" s="5">
        <f t="shared" si="0"/>
        <v>6168984.7784554353</v>
      </c>
      <c r="N7" s="33">
        <f t="shared" si="10"/>
        <v>63.061490300071611</v>
      </c>
      <c r="O7" s="4"/>
      <c r="Q7" s="27" t="s">
        <v>40</v>
      </c>
      <c r="R7" s="29">
        <f t="shared" si="1"/>
        <v>97824.912622599877</v>
      </c>
      <c r="S7" s="29">
        <f t="shared" si="2"/>
        <v>488520.8546914825</v>
      </c>
      <c r="T7" s="35">
        <f t="shared" si="3"/>
        <v>63.061490300071611</v>
      </c>
      <c r="U7" s="42">
        <v>0.96680194174873568</v>
      </c>
      <c r="V7" s="43">
        <f>1-U7</f>
        <v>3.3198058251264317E-2</v>
      </c>
      <c r="W7" s="29">
        <f t="shared" si="11"/>
        <v>472302.9109004772</v>
      </c>
      <c r="X7" s="29">
        <f t="shared" si="4"/>
        <v>5539291.0154718682</v>
      </c>
      <c r="Y7" s="35">
        <f t="shared" si="12"/>
        <v>56.624543451850329</v>
      </c>
      <c r="Z7" s="36">
        <f t="shared" si="13"/>
        <v>6.4369468482212824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2074</v>
      </c>
      <c r="E8" s="51">
        <v>4</v>
      </c>
      <c r="F8" s="3">
        <f t="shared" si="5"/>
        <v>1.9286403085824494E-3</v>
      </c>
      <c r="G8" s="2">
        <v>0.5</v>
      </c>
      <c r="H8" s="3">
        <f t="shared" si="6"/>
        <v>9.5969289827255288E-3</v>
      </c>
      <c r="I8" s="3">
        <f t="shared" si="7"/>
        <v>0.99040307101727443</v>
      </c>
      <c r="J8" s="5">
        <f t="shared" si="14"/>
        <v>97583.429253993119</v>
      </c>
      <c r="K8" s="5">
        <f t="shared" si="8"/>
        <v>936.50124044139284</v>
      </c>
      <c r="L8" s="5">
        <f t="shared" si="9"/>
        <v>485575.89316886209</v>
      </c>
      <c r="M8" s="5">
        <f t="shared" si="0"/>
        <v>5680463.9237639531</v>
      </c>
      <c r="N8" s="33">
        <f t="shared" si="10"/>
        <v>58.211357883095793</v>
      </c>
      <c r="O8" s="4"/>
      <c r="Q8" s="27" t="s">
        <v>42</v>
      </c>
      <c r="R8" s="29">
        <f t="shared" si="1"/>
        <v>97583.429253993119</v>
      </c>
      <c r="S8" s="29">
        <f t="shared" si="2"/>
        <v>485575.89316886209</v>
      </c>
      <c r="T8" s="35">
        <f t="shared" si="3"/>
        <v>58.211357883095793</v>
      </c>
      <c r="U8" s="42">
        <v>0.96680194174873568</v>
      </c>
      <c r="V8" s="43">
        <f>1-U8</f>
        <v>3.3198058251264317E-2</v>
      </c>
      <c r="W8" s="29">
        <f t="shared" si="11"/>
        <v>469455.71638203249</v>
      </c>
      <c r="X8" s="29">
        <f t="shared" si="4"/>
        <v>5066988.1045713909</v>
      </c>
      <c r="Y8" s="35">
        <f t="shared" si="12"/>
        <v>51.924677614914309</v>
      </c>
      <c r="Z8" s="36">
        <f t="shared" si="13"/>
        <v>6.2866802681814846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2177</v>
      </c>
      <c r="E9" s="51">
        <v>4</v>
      </c>
      <c r="F9" s="3">
        <f t="shared" si="5"/>
        <v>1.8373909049150207E-3</v>
      </c>
      <c r="G9" s="2">
        <v>0.5</v>
      </c>
      <c r="H9" s="3">
        <f t="shared" si="6"/>
        <v>9.1449474165523539E-3</v>
      </c>
      <c r="I9" s="3">
        <f t="shared" si="7"/>
        <v>0.99085505258344764</v>
      </c>
      <c r="J9" s="5">
        <f t="shared" si="14"/>
        <v>96646.928013551718</v>
      </c>
      <c r="K9" s="5">
        <f t="shared" si="8"/>
        <v>883.83107465525109</v>
      </c>
      <c r="L9" s="5">
        <f t="shared" si="9"/>
        <v>481025.06238112052</v>
      </c>
      <c r="M9" s="5">
        <f t="shared" si="0"/>
        <v>5194888.0305950912</v>
      </c>
      <c r="N9" s="33">
        <f t="shared" si="10"/>
        <v>53.751196622273085</v>
      </c>
      <c r="O9" s="4"/>
      <c r="Q9" s="27" t="s">
        <v>44</v>
      </c>
      <c r="R9" s="29">
        <f t="shared" si="1"/>
        <v>96646.928013551718</v>
      </c>
      <c r="S9" s="29">
        <f t="shared" si="2"/>
        <v>481025.06238112052</v>
      </c>
      <c r="T9" s="35">
        <f t="shared" si="3"/>
        <v>53.751196622273085</v>
      </c>
      <c r="U9" s="42">
        <v>0.9555940589531835</v>
      </c>
      <c r="V9" s="43">
        <f t="shared" ref="V9:V22" si="15">1-U9</f>
        <v>4.4405941046816499E-2</v>
      </c>
      <c r="W9" s="29">
        <f t="shared" si="11"/>
        <v>459664.69181898324</v>
      </c>
      <c r="X9" s="29">
        <f t="shared" si="4"/>
        <v>4597532.3881893586</v>
      </c>
      <c r="Y9" s="35">
        <f t="shared" si="12"/>
        <v>47.570393417416206</v>
      </c>
      <c r="Z9" s="36">
        <f t="shared" si="13"/>
        <v>6.1808032048568791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2531</v>
      </c>
      <c r="E10" s="51">
        <v>6</v>
      </c>
      <c r="F10" s="3">
        <f t="shared" si="5"/>
        <v>2.3706045041485581E-3</v>
      </c>
      <c r="G10" s="2">
        <v>0.5</v>
      </c>
      <c r="H10" s="3">
        <f t="shared" si="6"/>
        <v>1.1783189316575019E-2</v>
      </c>
      <c r="I10" s="3">
        <f t="shared" si="7"/>
        <v>0.98821681068342493</v>
      </c>
      <c r="J10" s="5">
        <f t="shared" si="14"/>
        <v>95763.096938896473</v>
      </c>
      <c r="K10" s="5">
        <f t="shared" si="8"/>
        <v>1128.3947007725428</v>
      </c>
      <c r="L10" s="5">
        <f t="shared" si="9"/>
        <v>475994.49794255092</v>
      </c>
      <c r="M10" s="5">
        <f t="shared" si="0"/>
        <v>4713862.9682139708</v>
      </c>
      <c r="N10" s="33">
        <f t="shared" si="10"/>
        <v>49.224211819525259</v>
      </c>
      <c r="O10" s="4"/>
      <c r="Q10" s="27" t="s">
        <v>46</v>
      </c>
      <c r="R10" s="29">
        <f t="shared" si="1"/>
        <v>95763.096938896473</v>
      </c>
      <c r="S10" s="29">
        <f t="shared" si="2"/>
        <v>475994.49794255092</v>
      </c>
      <c r="T10" s="35">
        <f t="shared" si="3"/>
        <v>49.224211819525259</v>
      </c>
      <c r="U10" s="42">
        <v>0.96363095511775332</v>
      </c>
      <c r="V10" s="43">
        <f t="shared" si="15"/>
        <v>3.6369044882246682E-2</v>
      </c>
      <c r="W10" s="29">
        <f t="shared" si="11"/>
        <v>458683.03268317581</v>
      </c>
      <c r="X10" s="29">
        <f t="shared" si="4"/>
        <v>4137867.6963703753</v>
      </c>
      <c r="Y10" s="35">
        <f t="shared" si="12"/>
        <v>43.209418122835181</v>
      </c>
      <c r="Z10" s="36">
        <f t="shared" si="13"/>
        <v>6.0147936966900772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2353</v>
      </c>
      <c r="E11" s="51">
        <v>6</v>
      </c>
      <c r="F11" s="3">
        <f t="shared" si="5"/>
        <v>2.5499362515937103E-3</v>
      </c>
      <c r="G11" s="2">
        <v>0.5</v>
      </c>
      <c r="H11" s="3">
        <f t="shared" si="6"/>
        <v>1.266891891891892E-2</v>
      </c>
      <c r="I11" s="3">
        <f t="shared" si="7"/>
        <v>0.98733108108108103</v>
      </c>
      <c r="J11" s="5">
        <f t="shared" si="14"/>
        <v>94634.702238123922</v>
      </c>
      <c r="K11" s="5">
        <f t="shared" si="8"/>
        <v>1198.9193695708268</v>
      </c>
      <c r="L11" s="5">
        <f t="shared" si="9"/>
        <v>470176.21276669251</v>
      </c>
      <c r="M11" s="5">
        <f t="shared" si="0"/>
        <v>4237868.4702714197</v>
      </c>
      <c r="N11" s="33">
        <f t="shared" si="10"/>
        <v>44.781336761729456</v>
      </c>
      <c r="O11" s="4"/>
      <c r="Q11" s="27" t="s">
        <v>48</v>
      </c>
      <c r="R11" s="29">
        <f t="shared" si="1"/>
        <v>94634.702238123922</v>
      </c>
      <c r="S11" s="29">
        <f t="shared" si="2"/>
        <v>470176.21276669251</v>
      </c>
      <c r="T11" s="35">
        <f t="shared" si="3"/>
        <v>44.781336761729456</v>
      </c>
      <c r="U11" s="42">
        <v>0.96005435016735896</v>
      </c>
      <c r="V11" s="43">
        <f t="shared" si="15"/>
        <v>3.9945649832641039E-2</v>
      </c>
      <c r="W11" s="29">
        <f t="shared" si="11"/>
        <v>451394.71841187688</v>
      </c>
      <c r="X11" s="29">
        <f t="shared" si="4"/>
        <v>3679184.6636871994</v>
      </c>
      <c r="Y11" s="35">
        <f t="shared" si="12"/>
        <v>38.877753896551354</v>
      </c>
      <c r="Z11" s="36">
        <f t="shared" si="13"/>
        <v>5.9035828651781017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2506</v>
      </c>
      <c r="E12" s="51">
        <v>7</v>
      </c>
      <c r="F12" s="3">
        <f t="shared" si="5"/>
        <v>2.7932960893854749E-3</v>
      </c>
      <c r="G12" s="2">
        <v>0.5</v>
      </c>
      <c r="H12" s="3">
        <f t="shared" si="6"/>
        <v>1.3869625520110958E-2</v>
      </c>
      <c r="I12" s="3">
        <f t="shared" si="7"/>
        <v>0.98613037447988905</v>
      </c>
      <c r="J12" s="5">
        <f t="shared" si="14"/>
        <v>93435.782868553084</v>
      </c>
      <c r="K12" s="5">
        <f t="shared" si="8"/>
        <v>1295.91931856523</v>
      </c>
      <c r="L12" s="5">
        <f t="shared" si="9"/>
        <v>463939.11604635237</v>
      </c>
      <c r="M12" s="5">
        <f t="shared" si="0"/>
        <v>3767692.2575047268</v>
      </c>
      <c r="N12" s="33">
        <f t="shared" si="10"/>
        <v>40.323868884420598</v>
      </c>
      <c r="O12" s="4"/>
      <c r="Q12" s="27" t="s">
        <v>50</v>
      </c>
      <c r="R12" s="29">
        <f t="shared" si="1"/>
        <v>93435.782868553084</v>
      </c>
      <c r="S12" s="29">
        <f t="shared" si="2"/>
        <v>463939.11604635237</v>
      </c>
      <c r="T12" s="35">
        <f t="shared" si="3"/>
        <v>40.323868884420598</v>
      </c>
      <c r="U12" s="42">
        <v>0.94127750867207383</v>
      </c>
      <c r="V12" s="43">
        <f t="shared" si="15"/>
        <v>5.8722491327926174E-2</v>
      </c>
      <c r="W12" s="29">
        <f t="shared" si="11"/>
        <v>436695.4553276347</v>
      </c>
      <c r="X12" s="29">
        <f t="shared" si="4"/>
        <v>3227789.9452753225</v>
      </c>
      <c r="Y12" s="35">
        <f t="shared" si="12"/>
        <v>34.545543968055874</v>
      </c>
      <c r="Z12" s="36">
        <f t="shared" si="13"/>
        <v>5.7783249163647241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2593</v>
      </c>
      <c r="E13" s="51">
        <v>15</v>
      </c>
      <c r="F13" s="3">
        <f t="shared" si="5"/>
        <v>5.7848052448900887E-3</v>
      </c>
      <c r="G13" s="2">
        <v>0.5</v>
      </c>
      <c r="H13" s="3">
        <f t="shared" si="6"/>
        <v>2.8511689792815053E-2</v>
      </c>
      <c r="I13" s="3">
        <f t="shared" si="7"/>
        <v>0.97148831020718496</v>
      </c>
      <c r="J13" s="5">
        <f t="shared" si="14"/>
        <v>92139.863549987858</v>
      </c>
      <c r="K13" s="5">
        <f t="shared" si="8"/>
        <v>2627.0632070895604</v>
      </c>
      <c r="L13" s="5">
        <f t="shared" si="9"/>
        <v>454131.65973221534</v>
      </c>
      <c r="M13" s="5">
        <f t="shared" si="0"/>
        <v>3303753.1414583744</v>
      </c>
      <c r="N13" s="33">
        <f t="shared" si="10"/>
        <v>35.855850162682486</v>
      </c>
      <c r="O13" s="4"/>
      <c r="Q13" s="27" t="s">
        <v>52</v>
      </c>
      <c r="R13" s="29">
        <f t="shared" si="1"/>
        <v>92139.863549987858</v>
      </c>
      <c r="S13" s="29">
        <f t="shared" si="2"/>
        <v>454131.65973221534</v>
      </c>
      <c r="T13" s="35">
        <f t="shared" si="3"/>
        <v>35.855850162682486</v>
      </c>
      <c r="U13" s="42">
        <v>0.95386474178345915</v>
      </c>
      <c r="V13" s="43">
        <f t="shared" si="15"/>
        <v>4.6135258216540853E-2</v>
      </c>
      <c r="W13" s="29">
        <f t="shared" si="11"/>
        <v>433180.1783461633</v>
      </c>
      <c r="X13" s="29">
        <f t="shared" si="4"/>
        <v>2791094.4899476878</v>
      </c>
      <c r="Y13" s="35">
        <f t="shared" si="12"/>
        <v>30.291932095530605</v>
      </c>
      <c r="Z13" s="36">
        <f t="shared" si="13"/>
        <v>5.5639180671518815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2654</v>
      </c>
      <c r="E14" s="51">
        <v>16</v>
      </c>
      <c r="F14" s="3">
        <f t="shared" si="5"/>
        <v>6.0286360211002261E-3</v>
      </c>
      <c r="G14" s="2">
        <v>0.5</v>
      </c>
      <c r="H14" s="3">
        <f t="shared" si="6"/>
        <v>2.9695619896065333E-2</v>
      </c>
      <c r="I14" s="3">
        <f t="shared" si="7"/>
        <v>0.97030438010393472</v>
      </c>
      <c r="J14" s="5">
        <f t="shared" si="14"/>
        <v>89512.800342898292</v>
      </c>
      <c r="K14" s="5">
        <f t="shared" si="8"/>
        <v>2658.1380948150941</v>
      </c>
      <c r="L14" s="5">
        <f t="shared" si="9"/>
        <v>440918.65647745377</v>
      </c>
      <c r="M14" s="5">
        <f t="shared" si="0"/>
        <v>2849621.4817261589</v>
      </c>
      <c r="N14" s="33">
        <f t="shared" si="10"/>
        <v>31.834793133608407</v>
      </c>
      <c r="O14" s="4"/>
      <c r="Q14" s="27" t="s">
        <v>54</v>
      </c>
      <c r="R14" s="29">
        <f t="shared" si="1"/>
        <v>89512.800342898292</v>
      </c>
      <c r="S14" s="29">
        <f t="shared" si="2"/>
        <v>440918.65647745377</v>
      </c>
      <c r="T14" s="35">
        <f t="shared" si="3"/>
        <v>31.834793133608407</v>
      </c>
      <c r="U14" s="42">
        <v>0.94210046609890041</v>
      </c>
      <c r="V14" s="43">
        <f t="shared" si="15"/>
        <v>5.7899533901099587E-2</v>
      </c>
      <c r="W14" s="29">
        <f t="shared" si="11"/>
        <v>415389.67177911015</v>
      </c>
      <c r="X14" s="29">
        <f t="shared" si="4"/>
        <v>2357914.3116015247</v>
      </c>
      <c r="Y14" s="35">
        <f t="shared" si="12"/>
        <v>26.341643905329963</v>
      </c>
      <c r="Z14" s="36">
        <f t="shared" si="13"/>
        <v>5.493149228278444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2275</v>
      </c>
      <c r="E15" s="51">
        <v>17</v>
      </c>
      <c r="F15" s="3">
        <f t="shared" si="5"/>
        <v>7.4725274725274725E-3</v>
      </c>
      <c r="G15" s="2">
        <v>0.5</v>
      </c>
      <c r="H15" s="3">
        <f t="shared" si="6"/>
        <v>3.6677454153182312E-2</v>
      </c>
      <c r="I15" s="3">
        <f t="shared" si="7"/>
        <v>0.96332254584681765</v>
      </c>
      <c r="J15" s="5">
        <f t="shared" si="14"/>
        <v>86854.662248083201</v>
      </c>
      <c r="K15" s="5">
        <f t="shared" si="8"/>
        <v>3185.6078925942061</v>
      </c>
      <c r="L15" s="5">
        <f t="shared" si="9"/>
        <v>426309.2915089305</v>
      </c>
      <c r="M15" s="5">
        <f t="shared" si="0"/>
        <v>2408702.8252487052</v>
      </c>
      <c r="N15" s="33">
        <f t="shared" si="10"/>
        <v>27.732567980849677</v>
      </c>
      <c r="O15" s="4"/>
      <c r="Q15" s="27" t="s">
        <v>56</v>
      </c>
      <c r="R15" s="29">
        <f t="shared" si="1"/>
        <v>86854.662248083201</v>
      </c>
      <c r="S15" s="29">
        <f t="shared" si="2"/>
        <v>426309.2915089305</v>
      </c>
      <c r="T15" s="35">
        <f t="shared" si="3"/>
        <v>27.732567980849677</v>
      </c>
      <c r="U15" s="42">
        <v>0.91645683631107144</v>
      </c>
      <c r="V15" s="43">
        <f t="shared" si="15"/>
        <v>8.3543163688928557E-2</v>
      </c>
      <c r="W15" s="29">
        <f t="shared" si="11"/>
        <v>390694.06458628876</v>
      </c>
      <c r="X15" s="29">
        <f t="shared" si="4"/>
        <v>1942524.6398224144</v>
      </c>
      <c r="Y15" s="35">
        <f t="shared" si="12"/>
        <v>22.36523163574082</v>
      </c>
      <c r="Z15" s="36">
        <f t="shared" si="13"/>
        <v>5.3673363451088569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1706</v>
      </c>
      <c r="E16" s="51">
        <v>21</v>
      </c>
      <c r="F16" s="3">
        <f t="shared" si="5"/>
        <v>1.23094958968347E-2</v>
      </c>
      <c r="G16" s="2">
        <v>0.5</v>
      </c>
      <c r="H16" s="3">
        <f t="shared" si="6"/>
        <v>5.970998009667329E-2</v>
      </c>
      <c r="I16" s="3">
        <f t="shared" si="7"/>
        <v>0.94029001990332672</v>
      </c>
      <c r="J16" s="5">
        <f t="shared" si="14"/>
        <v>83669.054355488988</v>
      </c>
      <c r="K16" s="5">
        <f t="shared" si="8"/>
        <v>4995.877570273723</v>
      </c>
      <c r="L16" s="5">
        <f t="shared" si="9"/>
        <v>405855.57785176067</v>
      </c>
      <c r="M16" s="5">
        <f t="shared" si="0"/>
        <v>1982393.533739775</v>
      </c>
      <c r="N16" s="33">
        <f t="shared" si="10"/>
        <v>23.693270457164225</v>
      </c>
      <c r="O16" s="4"/>
      <c r="Q16" s="27" t="s">
        <v>58</v>
      </c>
      <c r="R16" s="29">
        <f t="shared" si="1"/>
        <v>83669.054355488988</v>
      </c>
      <c r="S16" s="29">
        <f t="shared" si="2"/>
        <v>405855.57785176067</v>
      </c>
      <c r="T16" s="35">
        <f t="shared" si="3"/>
        <v>23.693270457164225</v>
      </c>
      <c r="U16" s="42">
        <v>0.8859396016463057</v>
      </c>
      <c r="V16" s="43">
        <f t="shared" si="15"/>
        <v>0.1140603983536943</v>
      </c>
      <c r="W16" s="29">
        <f t="shared" si="11"/>
        <v>359563.52896792005</v>
      </c>
      <c r="X16" s="29">
        <f t="shared" si="4"/>
        <v>1551830.5752361256</v>
      </c>
      <c r="Y16" s="35">
        <f t="shared" si="12"/>
        <v>18.547246496210938</v>
      </c>
      <c r="Z16" s="36">
        <f t="shared" si="13"/>
        <v>5.1460239609532863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1218</v>
      </c>
      <c r="E17" s="51">
        <v>21</v>
      </c>
      <c r="F17" s="3">
        <f t="shared" si="5"/>
        <v>1.7241379310344827E-2</v>
      </c>
      <c r="G17" s="2">
        <v>0.5</v>
      </c>
      <c r="H17" s="3">
        <f t="shared" si="6"/>
        <v>8.2644628099173556E-2</v>
      </c>
      <c r="I17" s="3">
        <f t="shared" si="7"/>
        <v>0.9173553719008265</v>
      </c>
      <c r="J17" s="5">
        <f t="shared" si="14"/>
        <v>78673.17678521527</v>
      </c>
      <c r="K17" s="5">
        <f t="shared" si="8"/>
        <v>6501.9154367946503</v>
      </c>
      <c r="L17" s="5">
        <f t="shared" si="9"/>
        <v>377111.09533408977</v>
      </c>
      <c r="M17" s="5">
        <f t="shared" si="0"/>
        <v>1576537.9558880143</v>
      </c>
      <c r="N17" s="33">
        <f t="shared" si="10"/>
        <v>20.039078378544474</v>
      </c>
      <c r="O17" s="4"/>
      <c r="Q17" s="27" t="s">
        <v>60</v>
      </c>
      <c r="R17" s="29">
        <f t="shared" si="1"/>
        <v>78673.17678521527</v>
      </c>
      <c r="S17" s="29">
        <f t="shared" si="2"/>
        <v>377111.09533408977</v>
      </c>
      <c r="T17" s="35">
        <f t="shared" si="3"/>
        <v>20.039078378544474</v>
      </c>
      <c r="U17" s="42">
        <v>0.85631920960893304</v>
      </c>
      <c r="V17" s="43">
        <f t="shared" si="15"/>
        <v>0.14368079039106696</v>
      </c>
      <c r="W17" s="29">
        <f t="shared" si="11"/>
        <v>322927.47509124677</v>
      </c>
      <c r="X17" s="29">
        <f t="shared" si="4"/>
        <v>1192267.0462682056</v>
      </c>
      <c r="Y17" s="35">
        <f t="shared" si="12"/>
        <v>15.15468289177136</v>
      </c>
      <c r="Z17" s="36">
        <f t="shared" si="13"/>
        <v>4.8843954867731139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864</v>
      </c>
      <c r="E18" s="51">
        <v>19</v>
      </c>
      <c r="F18" s="3">
        <f t="shared" si="5"/>
        <v>2.1990740740740741E-2</v>
      </c>
      <c r="G18" s="2">
        <v>0.5</v>
      </c>
      <c r="H18" s="3">
        <f t="shared" si="6"/>
        <v>0.10422380691168404</v>
      </c>
      <c r="I18" s="3">
        <f t="shared" si="7"/>
        <v>0.89577619308831591</v>
      </c>
      <c r="J18" s="5">
        <f t="shared" si="14"/>
        <v>72171.261348420623</v>
      </c>
      <c r="K18" s="5">
        <f t="shared" si="8"/>
        <v>7521.9636073504762</v>
      </c>
      <c r="L18" s="5">
        <f t="shared" si="9"/>
        <v>342051.39772372693</v>
      </c>
      <c r="M18" s="5">
        <f t="shared" si="0"/>
        <v>1199426.8605539245</v>
      </c>
      <c r="N18" s="33">
        <f t="shared" si="10"/>
        <v>16.619175529764693</v>
      </c>
      <c r="O18" s="4"/>
      <c r="Q18" s="27" t="s">
        <v>62</v>
      </c>
      <c r="R18" s="29">
        <f t="shared" si="1"/>
        <v>72171.261348420623</v>
      </c>
      <c r="S18" s="29">
        <f t="shared" si="2"/>
        <v>342051.39772372693</v>
      </c>
      <c r="T18" s="35">
        <f t="shared" si="3"/>
        <v>16.619175529764693</v>
      </c>
      <c r="U18" s="42">
        <v>0.77613843304153718</v>
      </c>
      <c r="V18" s="43">
        <f t="shared" si="15"/>
        <v>0.22386156695846282</v>
      </c>
      <c r="W18" s="29">
        <f t="shared" si="11"/>
        <v>265479.23584896105</v>
      </c>
      <c r="X18" s="29">
        <f t="shared" si="4"/>
        <v>869339.57117695885</v>
      </c>
      <c r="Y18" s="35">
        <f t="shared" si="12"/>
        <v>12.045508903884263</v>
      </c>
      <c r="Z18" s="36">
        <f t="shared" si="13"/>
        <v>4.5736666258804295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623</v>
      </c>
      <c r="E19" s="51">
        <v>30</v>
      </c>
      <c r="F19" s="3">
        <f t="shared" si="5"/>
        <v>4.8154093097913325E-2</v>
      </c>
      <c r="G19" s="2">
        <v>0.5</v>
      </c>
      <c r="H19" s="3">
        <f t="shared" si="6"/>
        <v>0.2148997134670487</v>
      </c>
      <c r="I19" s="3">
        <f t="shared" si="7"/>
        <v>0.78510028653295127</v>
      </c>
      <c r="J19" s="5">
        <f t="shared" si="14"/>
        <v>64649.297741070142</v>
      </c>
      <c r="K19" s="5">
        <f t="shared" si="8"/>
        <v>13893.115560401891</v>
      </c>
      <c r="L19" s="5">
        <f t="shared" si="9"/>
        <v>288513.69980434596</v>
      </c>
      <c r="M19" s="5">
        <f t="shared" si="0"/>
        <v>857375.46283019753</v>
      </c>
      <c r="N19" s="33">
        <f t="shared" si="10"/>
        <v>13.261945493423783</v>
      </c>
      <c r="O19" s="4"/>
      <c r="Q19" s="27" t="s">
        <v>64</v>
      </c>
      <c r="R19" s="29">
        <f t="shared" si="1"/>
        <v>64649.297741070142</v>
      </c>
      <c r="S19" s="29">
        <f t="shared" si="2"/>
        <v>288513.69980434596</v>
      </c>
      <c r="T19" s="35">
        <f t="shared" si="3"/>
        <v>13.261945493423783</v>
      </c>
      <c r="U19" s="42">
        <v>0.73716277889453141</v>
      </c>
      <c r="V19" s="43">
        <f t="shared" si="15"/>
        <v>0.26283722110546859</v>
      </c>
      <c r="W19" s="29">
        <f t="shared" si="11"/>
        <v>212681.5606969143</v>
      </c>
      <c r="X19" s="29">
        <f t="shared" si="4"/>
        <v>603860.3353279978</v>
      </c>
      <c r="Y19" s="35">
        <f t="shared" si="12"/>
        <v>9.3405552175763216</v>
      </c>
      <c r="Z19" s="36">
        <f t="shared" si="13"/>
        <v>3.921390275847461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330</v>
      </c>
      <c r="E20" s="51">
        <v>19</v>
      </c>
      <c r="F20" s="3">
        <f t="shared" si="5"/>
        <v>5.7575757575757579E-2</v>
      </c>
      <c r="G20" s="2">
        <v>0.5</v>
      </c>
      <c r="H20" s="3">
        <f t="shared" si="6"/>
        <v>0.25165562913907286</v>
      </c>
      <c r="I20" s="3">
        <f t="shared" si="7"/>
        <v>0.7483443708609272</v>
      </c>
      <c r="J20" s="5">
        <f t="shared" si="14"/>
        <v>50756.182180668249</v>
      </c>
      <c r="K20" s="5">
        <f t="shared" si="8"/>
        <v>12773.078959373468</v>
      </c>
      <c r="L20" s="5">
        <f t="shared" si="9"/>
        <v>221848.21350490759</v>
      </c>
      <c r="M20" s="5">
        <f t="shared" si="0"/>
        <v>568861.76302585157</v>
      </c>
      <c r="N20" s="33">
        <f t="shared" si="10"/>
        <v>11.207733493448542</v>
      </c>
      <c r="O20" s="4"/>
      <c r="Q20" s="27" t="s">
        <v>66</v>
      </c>
      <c r="R20" s="29">
        <f t="shared" si="1"/>
        <v>50756.182180668249</v>
      </c>
      <c r="S20" s="29">
        <f t="shared" si="2"/>
        <v>221848.21350490759</v>
      </c>
      <c r="T20" s="35">
        <f t="shared" si="3"/>
        <v>11.207733493448542</v>
      </c>
      <c r="U20" s="42">
        <v>0.7271372759570951</v>
      </c>
      <c r="V20" s="43">
        <f t="shared" si="15"/>
        <v>0.2728627240429049</v>
      </c>
      <c r="W20" s="29">
        <f t="shared" si="11"/>
        <v>161314.10564390654</v>
      </c>
      <c r="X20" s="29">
        <f t="shared" si="4"/>
        <v>391178.77463108354</v>
      </c>
      <c r="Y20" s="35">
        <f t="shared" si="12"/>
        <v>7.7070173095105972</v>
      </c>
      <c r="Z20" s="36">
        <f t="shared" si="13"/>
        <v>3.5007161839379446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188</v>
      </c>
      <c r="E21" s="51">
        <v>18</v>
      </c>
      <c r="F21" s="3">
        <f t="shared" si="5"/>
        <v>9.5744680851063829E-2</v>
      </c>
      <c r="G21" s="2">
        <v>0.5</v>
      </c>
      <c r="H21" s="3">
        <f t="shared" si="6"/>
        <v>0.38626609442060084</v>
      </c>
      <c r="I21" s="3">
        <f t="shared" si="7"/>
        <v>0.61373390557939911</v>
      </c>
      <c r="J21" s="5">
        <f t="shared" si="14"/>
        <v>37983.103221294783</v>
      </c>
      <c r="K21" s="5">
        <f t="shared" si="8"/>
        <v>14671.584935264078</v>
      </c>
      <c r="L21" s="5">
        <f t="shared" si="9"/>
        <v>153236.55376831372</v>
      </c>
      <c r="M21" s="5">
        <f>L21+M22</f>
        <v>347013.54952094395</v>
      </c>
      <c r="N21" s="33">
        <f t="shared" si="10"/>
        <v>9.1359978540772531</v>
      </c>
      <c r="O21" s="4"/>
      <c r="Q21" s="27" t="s">
        <v>68</v>
      </c>
      <c r="R21" s="29">
        <f t="shared" si="1"/>
        <v>37983.103221294783</v>
      </c>
      <c r="S21" s="29">
        <f t="shared" si="2"/>
        <v>153236.55376831372</v>
      </c>
      <c r="T21" s="35">
        <f t="shared" si="3"/>
        <v>9.1359978540772531</v>
      </c>
      <c r="U21" s="42">
        <v>0.68635947845240242</v>
      </c>
      <c r="V21" s="43">
        <f t="shared" si="15"/>
        <v>0.31364052154759758</v>
      </c>
      <c r="W21" s="29">
        <f t="shared" si="11"/>
        <v>105175.36112426332</v>
      </c>
      <c r="X21" s="29">
        <f>X22+W21</f>
        <v>229864.66898717699</v>
      </c>
      <c r="Y21" s="35">
        <f t="shared" si="12"/>
        <v>6.0517611646408618</v>
      </c>
      <c r="Z21" s="36">
        <f t="shared" si="13"/>
        <v>3.0842366894363913</v>
      </c>
    </row>
    <row r="22" spans="1:26" s="2" customFormat="1" x14ac:dyDescent="0.25">
      <c r="A22" s="12">
        <v>19</v>
      </c>
      <c r="B22" s="13" t="s">
        <v>69</v>
      </c>
      <c r="C22" s="12"/>
      <c r="D22">
        <v>133</v>
      </c>
      <c r="E22" s="51">
        <v>16</v>
      </c>
      <c r="F22" s="17">
        <f t="shared" si="5"/>
        <v>0.12030075187969924</v>
      </c>
      <c r="G22" s="12"/>
      <c r="H22" s="17">
        <v>1</v>
      </c>
      <c r="I22" s="17">
        <f t="shared" si="7"/>
        <v>0</v>
      </c>
      <c r="J22" s="21">
        <f t="shared" si="14"/>
        <v>23311.518286030703</v>
      </c>
      <c r="K22" s="21">
        <f t="shared" si="8"/>
        <v>23311.518286030703</v>
      </c>
      <c r="L22" s="21">
        <f>K22/F22</f>
        <v>193776.99575263023</v>
      </c>
      <c r="M22" s="21">
        <f>L22</f>
        <v>193776.99575263023</v>
      </c>
      <c r="N22" s="34">
        <f t="shared" si="10"/>
        <v>8.3125</v>
      </c>
      <c r="O22" s="4"/>
      <c r="Q22" s="30" t="s">
        <v>69</v>
      </c>
      <c r="R22" s="31">
        <f t="shared" si="1"/>
        <v>23311.518286030703</v>
      </c>
      <c r="S22" s="31">
        <f t="shared" si="2"/>
        <v>193776.99575263023</v>
      </c>
      <c r="T22" s="38">
        <f t="shared" si="3"/>
        <v>8.3125</v>
      </c>
      <c r="U22" s="44">
        <v>0.64346806172022719</v>
      </c>
      <c r="V22" s="45">
        <f t="shared" si="15"/>
        <v>0.35653193827977281</v>
      </c>
      <c r="W22" s="31">
        <f t="shared" si="11"/>
        <v>124689.30786291367</v>
      </c>
      <c r="X22" s="31">
        <f>W22</f>
        <v>124689.30786291367</v>
      </c>
      <c r="Y22" s="38">
        <f t="shared" si="12"/>
        <v>5.3488282630493886</v>
      </c>
      <c r="Z22" s="37">
        <f t="shared" si="13"/>
        <v>2.9636717369506114</v>
      </c>
    </row>
    <row r="23" spans="1:26" s="2" customFormat="1" ht="13.2" x14ac:dyDescent="0.25">
      <c r="B23" s="2" t="s">
        <v>70</v>
      </c>
      <c r="D23" s="25">
        <f>SUM(D4:D22)</f>
        <v>29863</v>
      </c>
      <c r="E23" s="25">
        <f>SUM(E4:E22)</f>
        <v>227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9" t="s">
        <v>88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8" t="s">
        <v>14</v>
      </c>
      <c r="S27" s="78"/>
      <c r="T27" s="78"/>
      <c r="U27" s="75" t="s">
        <v>15</v>
      </c>
      <c r="V27" s="79" t="s">
        <v>16</v>
      </c>
      <c r="W27" s="80" t="s">
        <v>17</v>
      </c>
      <c r="X27" s="80" t="s">
        <v>18</v>
      </c>
      <c r="Y27" s="81" t="s">
        <v>19</v>
      </c>
      <c r="Z27" s="81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5"/>
      <c r="V28" s="79"/>
      <c r="W28" s="80"/>
      <c r="X28" s="80"/>
      <c r="Y28" s="81"/>
      <c r="Z28" s="81"/>
    </row>
    <row r="29" spans="1:26" s="2" customFormat="1" x14ac:dyDescent="0.25">
      <c r="A29" s="2">
        <v>1</v>
      </c>
      <c r="B29" s="1">
        <v>0</v>
      </c>
      <c r="C29" s="1">
        <v>1</v>
      </c>
      <c r="D29">
        <v>298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7760432.2886574231</v>
      </c>
      <c r="N29" s="32">
        <f>M29/J29</f>
        <v>77.604322886574238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77.604322886574238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6898400.3517983248</v>
      </c>
      <c r="Y29" s="40">
        <f>X29/R29</f>
        <v>68.984003517983254</v>
      </c>
      <c r="Z29" s="36">
        <f>T29-Y29</f>
        <v>8.6203193685909838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1385</v>
      </c>
      <c r="E30" s="51">
        <v>1</v>
      </c>
      <c r="F30" s="3">
        <f t="shared" ref="F30:F47" si="21">E30/D30</f>
        <v>7.2202166064981946E-4</v>
      </c>
      <c r="G30" s="2">
        <v>0.4</v>
      </c>
      <c r="H30" s="3">
        <f t="shared" ref="H30:H46" si="22">C30*F30/(1+(1-G30)*C30*F30)</f>
        <v>2.8830906732016724E-3</v>
      </c>
      <c r="I30" s="3">
        <f t="shared" ref="I30:I47" si="23">1-H30</f>
        <v>0.99711690932679831</v>
      </c>
      <c r="J30" s="5">
        <f>I29*J29</f>
        <v>100000</v>
      </c>
      <c r="K30" s="5">
        <f t="shared" ref="K30:K47" si="24">J30*H30</f>
        <v>288.30906732016723</v>
      </c>
      <c r="L30" s="5">
        <f t="shared" ref="L30:L46" si="25">C30*(J31+G30*K30)</f>
        <v>399308.05823843158</v>
      </c>
      <c r="M30" s="5">
        <f t="shared" si="16"/>
        <v>7660432.2886574231</v>
      </c>
      <c r="N30" s="33">
        <f t="shared" ref="N30:N47" si="26">M30/J30</f>
        <v>76.604322886574238</v>
      </c>
      <c r="O30" s="4"/>
      <c r="Q30" s="27" t="s">
        <v>36</v>
      </c>
      <c r="R30" s="29">
        <f t="shared" si="17"/>
        <v>100000</v>
      </c>
      <c r="S30" s="29">
        <f t="shared" si="18"/>
        <v>399308.05823843158</v>
      </c>
      <c r="T30" s="35">
        <f t="shared" si="19"/>
        <v>76.604322886574238</v>
      </c>
      <c r="U30" s="42">
        <v>0.95864674002964168</v>
      </c>
      <c r="V30" s="43">
        <f>1-U30</f>
        <v>4.1353259970358325E-2</v>
      </c>
      <c r="W30" s="29">
        <f t="shared" ref="W30:W47" si="27">S30*U30</f>
        <v>382795.36829783872</v>
      </c>
      <c r="X30" s="29">
        <f t="shared" si="20"/>
        <v>6802535.6777953608</v>
      </c>
      <c r="Y30" s="35">
        <f t="shared" ref="Y30:Y47" si="28">X30/R30</f>
        <v>68.025356777953604</v>
      </c>
      <c r="Z30" s="36">
        <f t="shared" ref="Z30:Z47" si="29">T30-Y30</f>
        <v>8.5789661086206337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1936</v>
      </c>
      <c r="E31" s="51">
        <v>1</v>
      </c>
      <c r="F31" s="3">
        <f t="shared" si="21"/>
        <v>5.1652892561983473E-4</v>
      </c>
      <c r="G31" s="2">
        <v>0.5</v>
      </c>
      <c r="H31" s="3">
        <f t="shared" si="22"/>
        <v>2.5793139025019345E-3</v>
      </c>
      <c r="I31" s="3">
        <f t="shared" si="23"/>
        <v>0.99742068609749801</v>
      </c>
      <c r="J31" s="5">
        <f t="shared" ref="J31:J47" si="30">I30*J30</f>
        <v>99711.690932679834</v>
      </c>
      <c r="K31" s="5">
        <f t="shared" si="24"/>
        <v>257.18775066463718</v>
      </c>
      <c r="L31" s="5">
        <f t="shared" si="25"/>
        <v>497915.48528673756</v>
      </c>
      <c r="M31" s="5">
        <f t="shared" si="16"/>
        <v>7261124.2304189913</v>
      </c>
      <c r="N31" s="33">
        <f t="shared" si="26"/>
        <v>72.821192404823677</v>
      </c>
      <c r="O31" s="4"/>
      <c r="Q31" s="27" t="s">
        <v>38</v>
      </c>
      <c r="R31" s="29">
        <f t="shared" si="17"/>
        <v>99711.690932679834</v>
      </c>
      <c r="S31" s="29">
        <f t="shared" si="18"/>
        <v>497915.48528673756</v>
      </c>
      <c r="T31" s="35">
        <f t="shared" si="19"/>
        <v>72.821192404823677</v>
      </c>
      <c r="U31" s="42">
        <v>0.95864674002964168</v>
      </c>
      <c r="V31" s="43">
        <f>1-U31</f>
        <v>4.1353259970358325E-2</v>
      </c>
      <c r="W31" s="29">
        <f t="shared" si="27"/>
        <v>477325.05678040796</v>
      </c>
      <c r="X31" s="29">
        <f t="shared" si="20"/>
        <v>6419740.3094975222</v>
      </c>
      <c r="Y31" s="35">
        <f t="shared" si="28"/>
        <v>64.383025194425784</v>
      </c>
      <c r="Z31" s="36">
        <f t="shared" si="29"/>
        <v>8.4381672103978929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1888</v>
      </c>
      <c r="E32" s="51">
        <v>1</v>
      </c>
      <c r="F32" s="3">
        <f t="shared" si="21"/>
        <v>5.2966101694915254E-4</v>
      </c>
      <c r="G32" s="2">
        <v>0.5</v>
      </c>
      <c r="H32" s="3">
        <f t="shared" si="22"/>
        <v>2.6448029621793175E-3</v>
      </c>
      <c r="I32" s="3">
        <f t="shared" si="23"/>
        <v>0.99735519703782072</v>
      </c>
      <c r="J32" s="5">
        <f t="shared" si="30"/>
        <v>99454.503182015193</v>
      </c>
      <c r="K32" s="5">
        <f t="shared" si="24"/>
        <v>263.03756461786611</v>
      </c>
      <c r="L32" s="5">
        <f t="shared" si="25"/>
        <v>496614.92199853132</v>
      </c>
      <c r="M32" s="5">
        <f t="shared" si="16"/>
        <v>6763208.7451322535</v>
      </c>
      <c r="N32" s="33">
        <f t="shared" si="26"/>
        <v>68.003041880915802</v>
      </c>
      <c r="O32" s="4"/>
      <c r="Q32" s="27" t="s">
        <v>40</v>
      </c>
      <c r="R32" s="29">
        <f t="shared" si="17"/>
        <v>99454.503182015193</v>
      </c>
      <c r="S32" s="29">
        <f t="shared" si="18"/>
        <v>496614.92199853132</v>
      </c>
      <c r="T32" s="35">
        <f t="shared" si="19"/>
        <v>68.003041880915802</v>
      </c>
      <c r="U32" s="42">
        <v>0.95864674002964168</v>
      </c>
      <c r="V32" s="43">
        <f>1-U32</f>
        <v>4.1353259970358325E-2</v>
      </c>
      <c r="W32" s="29">
        <f t="shared" si="27"/>
        <v>476078.27602396684</v>
      </c>
      <c r="X32" s="29">
        <f t="shared" si="20"/>
        <v>5942415.2527171141</v>
      </c>
      <c r="Y32" s="35">
        <f t="shared" si="28"/>
        <v>59.750087352421744</v>
      </c>
      <c r="Z32" s="36">
        <f t="shared" si="29"/>
        <v>8.2529545284940582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2036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99191.465617397334</v>
      </c>
      <c r="K33" s="5">
        <f t="shared" si="24"/>
        <v>0</v>
      </c>
      <c r="L33" s="5">
        <f t="shared" si="25"/>
        <v>495957.32808698667</v>
      </c>
      <c r="M33" s="5">
        <f t="shared" si="16"/>
        <v>6266593.8231337219</v>
      </c>
      <c r="N33" s="33">
        <f t="shared" si="26"/>
        <v>63.176743927802342</v>
      </c>
      <c r="O33" s="4"/>
      <c r="Q33" s="27" t="s">
        <v>42</v>
      </c>
      <c r="R33" s="29">
        <f t="shared" si="17"/>
        <v>99191.465617397334</v>
      </c>
      <c r="S33" s="29">
        <f t="shared" si="18"/>
        <v>495957.32808698667</v>
      </c>
      <c r="T33" s="35">
        <f t="shared" si="19"/>
        <v>63.176743927802342</v>
      </c>
      <c r="U33" s="42">
        <v>0.95864674002964168</v>
      </c>
      <c r="V33" s="43">
        <f>1-U33</f>
        <v>4.1353259970358325E-2</v>
      </c>
      <c r="W33" s="29">
        <f t="shared" si="27"/>
        <v>475447.87576440122</v>
      </c>
      <c r="X33" s="29">
        <f t="shared" si="20"/>
        <v>5466336.9766931469</v>
      </c>
      <c r="Y33" s="35">
        <f t="shared" si="28"/>
        <v>55.108944531356919</v>
      </c>
      <c r="Z33" s="36">
        <f t="shared" si="29"/>
        <v>8.0677993964454231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2356</v>
      </c>
      <c r="E34" s="51">
        <v>1</v>
      </c>
      <c r="F34" s="3">
        <f t="shared" si="21"/>
        <v>4.2444821731748726E-4</v>
      </c>
      <c r="G34" s="2">
        <v>0.5</v>
      </c>
      <c r="H34" s="3">
        <f t="shared" si="22"/>
        <v>2.1199915200339199E-3</v>
      </c>
      <c r="I34" s="3">
        <f t="shared" si="23"/>
        <v>0.99788000847996605</v>
      </c>
      <c r="J34" s="5">
        <f t="shared" si="30"/>
        <v>99191.465617397334</v>
      </c>
      <c r="K34" s="5">
        <f t="shared" si="24"/>
        <v>210.28506596861848</v>
      </c>
      <c r="L34" s="5">
        <f t="shared" si="25"/>
        <v>495431.61542206508</v>
      </c>
      <c r="M34" s="5">
        <f t="shared" si="16"/>
        <v>5770636.4950467348</v>
      </c>
      <c r="N34" s="33">
        <f t="shared" si="26"/>
        <v>58.176743927802342</v>
      </c>
      <c r="O34" s="4"/>
      <c r="Q34" s="27" t="s">
        <v>44</v>
      </c>
      <c r="R34" s="29">
        <f t="shared" si="17"/>
        <v>99191.465617397334</v>
      </c>
      <c r="S34" s="29">
        <f t="shared" si="18"/>
        <v>495431.61542206508</v>
      </c>
      <c r="T34" s="35">
        <f t="shared" si="19"/>
        <v>58.176743927802342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480162.52067418495</v>
      </c>
      <c r="X34" s="29">
        <f t="shared" si="20"/>
        <v>4990889.1009287452</v>
      </c>
      <c r="Y34" s="35">
        <f t="shared" si="28"/>
        <v>50.315710831208705</v>
      </c>
      <c r="Z34" s="36">
        <f t="shared" si="29"/>
        <v>7.861033096593637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2346</v>
      </c>
      <c r="E35" s="51">
        <v>2</v>
      </c>
      <c r="F35" s="3">
        <f t="shared" si="21"/>
        <v>8.5251491901108269E-4</v>
      </c>
      <c r="G35" s="2">
        <v>0.5</v>
      </c>
      <c r="H35" s="3">
        <f t="shared" si="22"/>
        <v>4.253509145044662E-3</v>
      </c>
      <c r="I35" s="3">
        <f t="shared" si="23"/>
        <v>0.99574649085495537</v>
      </c>
      <c r="J35" s="5">
        <f t="shared" si="30"/>
        <v>98981.180551428712</v>
      </c>
      <c r="K35" s="5">
        <f t="shared" si="24"/>
        <v>421.01735666281888</v>
      </c>
      <c r="L35" s="5">
        <f t="shared" si="25"/>
        <v>493853.35936548648</v>
      </c>
      <c r="M35" s="5">
        <f t="shared" si="16"/>
        <v>5275204.8796246694</v>
      </c>
      <c r="N35" s="33">
        <f t="shared" si="26"/>
        <v>53.295028915964231</v>
      </c>
      <c r="O35" s="4"/>
      <c r="Q35" s="27" t="s">
        <v>46</v>
      </c>
      <c r="R35" s="29">
        <f t="shared" si="17"/>
        <v>98981.180551428712</v>
      </c>
      <c r="S35" s="29">
        <f t="shared" si="18"/>
        <v>493853.35936548648</v>
      </c>
      <c r="T35" s="35">
        <f t="shared" si="19"/>
        <v>53.295028915964231</v>
      </c>
      <c r="U35" s="42">
        <v>0.96192878092594225</v>
      </c>
      <c r="V35" s="43">
        <f t="shared" si="31"/>
        <v>3.8071219074057749E-2</v>
      </c>
      <c r="W35" s="29">
        <f t="shared" si="27"/>
        <v>475051.7599306237</v>
      </c>
      <c r="X35" s="29">
        <f t="shared" si="20"/>
        <v>4510726.5802545603</v>
      </c>
      <c r="Y35" s="35">
        <f t="shared" si="28"/>
        <v>45.571557695362849</v>
      </c>
      <c r="Z35" s="36">
        <f t="shared" si="29"/>
        <v>7.7234712206013825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2293</v>
      </c>
      <c r="E36" s="51">
        <v>4</v>
      </c>
      <c r="F36" s="3">
        <f t="shared" si="21"/>
        <v>1.7444395987788923E-3</v>
      </c>
      <c r="G36" s="2">
        <v>0.5</v>
      </c>
      <c r="H36" s="3">
        <f t="shared" si="22"/>
        <v>8.6843247937472869E-3</v>
      </c>
      <c r="I36" s="3">
        <f t="shared" si="23"/>
        <v>0.99131567520625274</v>
      </c>
      <c r="J36" s="5">
        <f t="shared" si="30"/>
        <v>98560.16319476589</v>
      </c>
      <c r="K36" s="5">
        <f t="shared" si="24"/>
        <v>855.92846890808426</v>
      </c>
      <c r="L36" s="5">
        <f t="shared" si="25"/>
        <v>490660.99480155925</v>
      </c>
      <c r="M36" s="5">
        <f t="shared" si="16"/>
        <v>4781351.5202591829</v>
      </c>
      <c r="N36" s="33">
        <f t="shared" si="26"/>
        <v>48.512008962593725</v>
      </c>
      <c r="O36" s="4"/>
      <c r="Q36" s="27" t="s">
        <v>48</v>
      </c>
      <c r="R36" s="29">
        <f t="shared" si="17"/>
        <v>98560.16319476589</v>
      </c>
      <c r="S36" s="29">
        <f t="shared" si="18"/>
        <v>490660.99480155925</v>
      </c>
      <c r="T36" s="35">
        <f t="shared" si="19"/>
        <v>48.512008962593725</v>
      </c>
      <c r="U36" s="42">
        <v>0.95558309086652893</v>
      </c>
      <c r="V36" s="43">
        <f t="shared" si="31"/>
        <v>4.4416909133471072E-2</v>
      </c>
      <c r="W36" s="29">
        <f t="shared" si="27"/>
        <v>468867.34998011985</v>
      </c>
      <c r="X36" s="29">
        <f t="shared" si="20"/>
        <v>4035674.8203239366</v>
      </c>
      <c r="Y36" s="35">
        <f t="shared" si="28"/>
        <v>40.946308219366401</v>
      </c>
      <c r="Z36" s="36">
        <f t="shared" si="29"/>
        <v>7.5657007432273247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2343</v>
      </c>
      <c r="E37" s="51">
        <v>4</v>
      </c>
      <c r="F37" s="3">
        <f t="shared" si="21"/>
        <v>1.7072129748186087E-3</v>
      </c>
      <c r="G37" s="2">
        <v>0.5</v>
      </c>
      <c r="H37" s="3">
        <f t="shared" si="22"/>
        <v>8.4997875053123683E-3</v>
      </c>
      <c r="I37" s="3">
        <f t="shared" si="23"/>
        <v>0.99150021249468767</v>
      </c>
      <c r="J37" s="5">
        <f t="shared" si="30"/>
        <v>97704.234725857808</v>
      </c>
      <c r="K37" s="5">
        <f t="shared" si="24"/>
        <v>830.46523353895304</v>
      </c>
      <c r="L37" s="5">
        <f t="shared" si="25"/>
        <v>486445.01054544165</v>
      </c>
      <c r="M37" s="5">
        <f t="shared" si="16"/>
        <v>4290690.5254576234</v>
      </c>
      <c r="N37" s="33">
        <f t="shared" si="26"/>
        <v>43.915092702958098</v>
      </c>
      <c r="O37" s="4"/>
      <c r="Q37" s="27" t="s">
        <v>50</v>
      </c>
      <c r="R37" s="29">
        <f t="shared" si="17"/>
        <v>97704.234725857808</v>
      </c>
      <c r="S37" s="29">
        <f t="shared" si="18"/>
        <v>486445.01054544165</v>
      </c>
      <c r="T37" s="35">
        <f t="shared" si="19"/>
        <v>43.915092702958098</v>
      </c>
      <c r="U37" s="42">
        <v>0.95343645724036619</v>
      </c>
      <c r="V37" s="43">
        <f t="shared" si="31"/>
        <v>4.6563542759633814E-2</v>
      </c>
      <c r="W37" s="29">
        <f t="shared" si="27"/>
        <v>463794.40749669843</v>
      </c>
      <c r="X37" s="29">
        <f t="shared" si="20"/>
        <v>3566807.470343817</v>
      </c>
      <c r="Y37" s="35">
        <f t="shared" si="28"/>
        <v>36.506170693130123</v>
      </c>
      <c r="Z37" s="36">
        <f t="shared" si="29"/>
        <v>7.4089220098279753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2612</v>
      </c>
      <c r="E38" s="51">
        <v>8</v>
      </c>
      <c r="F38" s="3">
        <f t="shared" si="21"/>
        <v>3.0627871362940277E-3</v>
      </c>
      <c r="G38" s="2">
        <v>0.5</v>
      </c>
      <c r="H38" s="3">
        <f t="shared" si="22"/>
        <v>1.5197568389057753E-2</v>
      </c>
      <c r="I38" s="3">
        <f t="shared" si="23"/>
        <v>0.98480243161094227</v>
      </c>
      <c r="J38" s="5">
        <f t="shared" si="30"/>
        <v>96873.769492318854</v>
      </c>
      <c r="K38" s="5">
        <f t="shared" si="24"/>
        <v>1472.2457369653323</v>
      </c>
      <c r="L38" s="5">
        <f t="shared" si="25"/>
        <v>480688.23311918095</v>
      </c>
      <c r="M38" s="5">
        <f t="shared" si="16"/>
        <v>3804245.5149121815</v>
      </c>
      <c r="N38" s="33">
        <f t="shared" si="26"/>
        <v>39.270129931444664</v>
      </c>
      <c r="O38" s="4"/>
      <c r="Q38" s="27" t="s">
        <v>52</v>
      </c>
      <c r="R38" s="29">
        <f t="shared" si="17"/>
        <v>96873.769492318854</v>
      </c>
      <c r="S38" s="29">
        <f t="shared" si="18"/>
        <v>480688.23311918095</v>
      </c>
      <c r="T38" s="35">
        <f t="shared" si="19"/>
        <v>39.270129931444664</v>
      </c>
      <c r="U38" s="42">
        <v>0.93748024841036759</v>
      </c>
      <c r="V38" s="43">
        <f t="shared" si="31"/>
        <v>6.2519751589632411E-2</v>
      </c>
      <c r="W38" s="29">
        <f t="shared" si="27"/>
        <v>450635.72419251042</v>
      </c>
      <c r="X38" s="29">
        <f t="shared" si="20"/>
        <v>3103013.0628471188</v>
      </c>
      <c r="Y38" s="35">
        <f t="shared" si="28"/>
        <v>32.03150944893455</v>
      </c>
      <c r="Z38" s="36">
        <f t="shared" si="29"/>
        <v>7.2386204825101146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2579</v>
      </c>
      <c r="E39" s="51">
        <v>6</v>
      </c>
      <c r="F39" s="3">
        <f t="shared" si="21"/>
        <v>2.3264831329972858E-3</v>
      </c>
      <c r="G39" s="2">
        <v>0.5</v>
      </c>
      <c r="H39" s="3">
        <f t="shared" si="22"/>
        <v>1.156515034695451E-2</v>
      </c>
      <c r="I39" s="3">
        <f t="shared" si="23"/>
        <v>0.98843484965304551</v>
      </c>
      <c r="J39" s="5">
        <f t="shared" si="30"/>
        <v>95401.523755353526</v>
      </c>
      <c r="K39" s="5">
        <f t="shared" si="24"/>
        <v>1103.3329655592158</v>
      </c>
      <c r="L39" s="5">
        <f t="shared" si="25"/>
        <v>474249.28636286961</v>
      </c>
      <c r="M39" s="5">
        <f t="shared" si="16"/>
        <v>3323557.2817930006</v>
      </c>
      <c r="N39" s="33">
        <f t="shared" si="26"/>
        <v>34.837570208164486</v>
      </c>
      <c r="O39" s="4"/>
      <c r="Q39" s="27" t="s">
        <v>54</v>
      </c>
      <c r="R39" s="29">
        <f t="shared" si="17"/>
        <v>95401.523755353526</v>
      </c>
      <c r="S39" s="29">
        <f t="shared" si="18"/>
        <v>474249.28636286961</v>
      </c>
      <c r="T39" s="35">
        <f t="shared" si="19"/>
        <v>34.837570208164486</v>
      </c>
      <c r="U39" s="42">
        <v>0.91788799906018037</v>
      </c>
      <c r="V39" s="43">
        <f t="shared" si="31"/>
        <v>8.2112000939819629E-2</v>
      </c>
      <c r="W39" s="29">
        <f t="shared" si="27"/>
        <v>435307.72851533286</v>
      </c>
      <c r="X39" s="29">
        <f t="shared" si="20"/>
        <v>2652377.3386546085</v>
      </c>
      <c r="Y39" s="35">
        <f t="shared" si="28"/>
        <v>27.802253404844265</v>
      </c>
      <c r="Z39" s="36">
        <f t="shared" si="29"/>
        <v>7.0353168033202209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2103</v>
      </c>
      <c r="E40" s="51">
        <v>5</v>
      </c>
      <c r="F40" s="3">
        <f t="shared" si="21"/>
        <v>2.3775558725630053E-3</v>
      </c>
      <c r="G40" s="2">
        <v>0.5</v>
      </c>
      <c r="H40" s="3">
        <f t="shared" si="22"/>
        <v>1.181753722524226E-2</v>
      </c>
      <c r="I40" s="3">
        <f t="shared" si="23"/>
        <v>0.98818246277475774</v>
      </c>
      <c r="J40" s="5">
        <f t="shared" si="30"/>
        <v>94298.190789794317</v>
      </c>
      <c r="K40" s="5">
        <f t="shared" si="24"/>
        <v>1114.3723799313912</v>
      </c>
      <c r="L40" s="5">
        <f t="shared" si="25"/>
        <v>468705.02299914311</v>
      </c>
      <c r="M40" s="5">
        <f t="shared" si="16"/>
        <v>2849307.995430131</v>
      </c>
      <c r="N40" s="33">
        <f t="shared" si="26"/>
        <v>30.215934914188249</v>
      </c>
      <c r="O40" s="4"/>
      <c r="Q40" s="27" t="s">
        <v>56</v>
      </c>
      <c r="R40" s="29">
        <f t="shared" si="17"/>
        <v>94298.190789794317</v>
      </c>
      <c r="S40" s="29">
        <f t="shared" si="18"/>
        <v>468705.02299914311</v>
      </c>
      <c r="T40" s="35">
        <f t="shared" si="19"/>
        <v>30.215934914188249</v>
      </c>
      <c r="U40" s="42">
        <v>0.89571782863194893</v>
      </c>
      <c r="V40" s="43">
        <f t="shared" si="31"/>
        <v>0.10428217136805107</v>
      </c>
      <c r="W40" s="29">
        <f t="shared" si="27"/>
        <v>419827.44546968013</v>
      </c>
      <c r="X40" s="29">
        <f t="shared" si="20"/>
        <v>2217069.6101392754</v>
      </c>
      <c r="Y40" s="35">
        <f t="shared" si="28"/>
        <v>23.51126348841068</v>
      </c>
      <c r="Z40" s="36">
        <f t="shared" si="29"/>
        <v>6.704671425777569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1440</v>
      </c>
      <c r="E41" s="51">
        <v>10</v>
      </c>
      <c r="F41" s="3">
        <f t="shared" si="21"/>
        <v>6.9444444444444441E-3</v>
      </c>
      <c r="G41" s="2">
        <v>0.5</v>
      </c>
      <c r="H41" s="3">
        <f t="shared" si="22"/>
        <v>3.4129692832764506E-2</v>
      </c>
      <c r="I41" s="3">
        <f t="shared" si="23"/>
        <v>0.96587030716723554</v>
      </c>
      <c r="J41" s="5">
        <f t="shared" si="30"/>
        <v>93183.818409862928</v>
      </c>
      <c r="K41" s="5">
        <f t="shared" si="24"/>
        <v>3180.3350993127278</v>
      </c>
      <c r="L41" s="5">
        <f t="shared" si="25"/>
        <v>457968.25430103287</v>
      </c>
      <c r="M41" s="5">
        <f t="shared" si="16"/>
        <v>2380602.9724309877</v>
      </c>
      <c r="N41" s="33">
        <f t="shared" si="26"/>
        <v>25.547385941624128</v>
      </c>
      <c r="O41" s="4"/>
      <c r="Q41" s="27" t="s">
        <v>58</v>
      </c>
      <c r="R41" s="29">
        <f t="shared" si="17"/>
        <v>93183.818409862928</v>
      </c>
      <c r="S41" s="29">
        <f t="shared" si="18"/>
        <v>457968.25430103287</v>
      </c>
      <c r="T41" s="35">
        <f t="shared" si="19"/>
        <v>25.547385941624128</v>
      </c>
      <c r="U41" s="42">
        <v>0.86473435856680392</v>
      </c>
      <c r="V41" s="43">
        <f t="shared" si="31"/>
        <v>0.13526564143319608</v>
      </c>
      <c r="W41" s="29">
        <f t="shared" si="27"/>
        <v>396020.88462696259</v>
      </c>
      <c r="X41" s="29">
        <f t="shared" si="20"/>
        <v>1797242.1646695952</v>
      </c>
      <c r="Y41" s="35">
        <f t="shared" si="28"/>
        <v>19.287062875708131</v>
      </c>
      <c r="Z41" s="36">
        <f t="shared" si="29"/>
        <v>6.2603230659159976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1193</v>
      </c>
      <c r="E42" s="51">
        <v>17</v>
      </c>
      <c r="F42" s="3">
        <f t="shared" si="21"/>
        <v>1.4249790444258172E-2</v>
      </c>
      <c r="G42" s="2">
        <v>0.5</v>
      </c>
      <c r="H42" s="3">
        <f t="shared" si="22"/>
        <v>6.8798057466612703E-2</v>
      </c>
      <c r="I42" s="3">
        <f t="shared" si="23"/>
        <v>0.93120194253338728</v>
      </c>
      <c r="J42" s="5">
        <f t="shared" si="30"/>
        <v>90003.483310550204</v>
      </c>
      <c r="K42" s="5">
        <f t="shared" si="24"/>
        <v>6192.0648169945498</v>
      </c>
      <c r="L42" s="5">
        <f t="shared" si="25"/>
        <v>434537.25451026467</v>
      </c>
      <c r="M42" s="5">
        <f t="shared" si="16"/>
        <v>1922634.7181299548</v>
      </c>
      <c r="N42" s="33">
        <f t="shared" si="26"/>
        <v>21.361781204579042</v>
      </c>
      <c r="O42" s="4"/>
      <c r="Q42" s="27" t="s">
        <v>60</v>
      </c>
      <c r="R42" s="29">
        <f t="shared" si="17"/>
        <v>90003.483310550204</v>
      </c>
      <c r="S42" s="29">
        <f t="shared" si="18"/>
        <v>434537.25451026467</v>
      </c>
      <c r="T42" s="35">
        <f t="shared" si="19"/>
        <v>21.361781204579042</v>
      </c>
      <c r="U42" s="42">
        <v>0.81758889711164551</v>
      </c>
      <c r="V42" s="43">
        <f t="shared" si="31"/>
        <v>0.18241110288835449</v>
      </c>
      <c r="W42" s="29">
        <f t="shared" si="27"/>
        <v>355272.83466896968</v>
      </c>
      <c r="X42" s="29">
        <f t="shared" si="20"/>
        <v>1401221.2800426325</v>
      </c>
      <c r="Y42" s="35">
        <f t="shared" si="28"/>
        <v>15.568522778255421</v>
      </c>
      <c r="Z42" s="36">
        <f t="shared" si="29"/>
        <v>5.7932584263236215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925</v>
      </c>
      <c r="E43" s="51">
        <v>19</v>
      </c>
      <c r="F43" s="3">
        <f t="shared" si="21"/>
        <v>2.0540540540540539E-2</v>
      </c>
      <c r="G43" s="2">
        <v>0.5</v>
      </c>
      <c r="H43" s="3">
        <f t="shared" si="22"/>
        <v>9.7686375321336755E-2</v>
      </c>
      <c r="I43" s="3">
        <f t="shared" si="23"/>
        <v>0.90231362467866327</v>
      </c>
      <c r="J43" s="5">
        <f t="shared" si="30"/>
        <v>83811.418493555655</v>
      </c>
      <c r="K43" s="5">
        <f t="shared" si="24"/>
        <v>8187.2336831751018</v>
      </c>
      <c r="L43" s="5">
        <f t="shared" si="25"/>
        <v>398589.00825984048</v>
      </c>
      <c r="M43" s="5">
        <f t="shared" si="16"/>
        <v>1488097.4636196902</v>
      </c>
      <c r="N43" s="33">
        <f t="shared" si="26"/>
        <v>17.755306978059458</v>
      </c>
      <c r="O43" s="4"/>
      <c r="Q43" s="27" t="s">
        <v>62</v>
      </c>
      <c r="R43" s="29">
        <f t="shared" si="17"/>
        <v>83811.418493555655</v>
      </c>
      <c r="S43" s="29">
        <f t="shared" si="18"/>
        <v>398589.00825984048</v>
      </c>
      <c r="T43" s="35">
        <f t="shared" si="19"/>
        <v>17.755306978059458</v>
      </c>
      <c r="U43" s="42">
        <v>0.77888026534586052</v>
      </c>
      <c r="V43" s="43">
        <f t="shared" si="31"/>
        <v>0.22111973465413948</v>
      </c>
      <c r="W43" s="29">
        <f t="shared" si="27"/>
        <v>310453.11251736793</v>
      </c>
      <c r="X43" s="29">
        <f t="shared" si="20"/>
        <v>1045948.4453736629</v>
      </c>
      <c r="Y43" s="35">
        <f t="shared" si="28"/>
        <v>12.479784546947942</v>
      </c>
      <c r="Z43" s="36">
        <f t="shared" si="29"/>
        <v>5.2755224311115168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638</v>
      </c>
      <c r="E44" s="51">
        <v>15</v>
      </c>
      <c r="F44" s="3">
        <f t="shared" si="21"/>
        <v>2.3510971786833857E-2</v>
      </c>
      <c r="G44" s="2">
        <v>0.5</v>
      </c>
      <c r="H44" s="3">
        <f t="shared" si="22"/>
        <v>0.11102886750555145</v>
      </c>
      <c r="I44" s="3">
        <f t="shared" si="23"/>
        <v>0.88897113249444859</v>
      </c>
      <c r="J44" s="5">
        <f t="shared" si="30"/>
        <v>75624.184810380553</v>
      </c>
      <c r="K44" s="5">
        <f t="shared" si="24"/>
        <v>8396.4675955270795</v>
      </c>
      <c r="L44" s="5">
        <f t="shared" si="25"/>
        <v>357129.755063085</v>
      </c>
      <c r="M44" s="5">
        <f t="shared" si="16"/>
        <v>1089508.4553598496</v>
      </c>
      <c r="N44" s="33">
        <f t="shared" si="26"/>
        <v>14.406878673689825</v>
      </c>
      <c r="O44" s="4"/>
      <c r="Q44" s="27" t="s">
        <v>64</v>
      </c>
      <c r="R44" s="29">
        <f t="shared" si="17"/>
        <v>75624.184810380553</v>
      </c>
      <c r="S44" s="29">
        <f t="shared" si="18"/>
        <v>357129.755063085</v>
      </c>
      <c r="T44" s="35">
        <f t="shared" si="19"/>
        <v>14.406878673689825</v>
      </c>
      <c r="U44" s="42">
        <v>0.71980976748499381</v>
      </c>
      <c r="V44" s="43">
        <f t="shared" si="31"/>
        <v>0.28019023251500619</v>
      </c>
      <c r="W44" s="29">
        <f t="shared" si="27"/>
        <v>257065.48595393202</v>
      </c>
      <c r="X44" s="29">
        <f t="shared" si="20"/>
        <v>735495.33285629493</v>
      </c>
      <c r="Y44" s="35">
        <f t="shared" si="28"/>
        <v>9.7256629569028714</v>
      </c>
      <c r="Z44" s="36">
        <f t="shared" si="29"/>
        <v>4.6812157167869533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410</v>
      </c>
      <c r="E45" s="51">
        <v>21</v>
      </c>
      <c r="F45" s="3">
        <f t="shared" si="21"/>
        <v>5.1219512195121948E-2</v>
      </c>
      <c r="G45" s="2">
        <v>0.5</v>
      </c>
      <c r="H45" s="3">
        <f t="shared" si="22"/>
        <v>0.22702702702702707</v>
      </c>
      <c r="I45" s="3">
        <f t="shared" si="23"/>
        <v>0.77297297297297296</v>
      </c>
      <c r="J45" s="5">
        <f t="shared" si="30"/>
        <v>67227.717214853474</v>
      </c>
      <c r="K45" s="5">
        <f t="shared" si="24"/>
        <v>15262.508773101872</v>
      </c>
      <c r="L45" s="5">
        <f t="shared" si="25"/>
        <v>297982.31414151267</v>
      </c>
      <c r="M45" s="5">
        <f t="shared" si="16"/>
        <v>732378.70029676473</v>
      </c>
      <c r="N45" s="33">
        <f t="shared" si="26"/>
        <v>10.893999240761829</v>
      </c>
      <c r="O45" s="4"/>
      <c r="Q45" s="27" t="s">
        <v>66</v>
      </c>
      <c r="R45" s="29">
        <f t="shared" si="17"/>
        <v>67227.717214853474</v>
      </c>
      <c r="S45" s="29">
        <f t="shared" si="18"/>
        <v>297982.31414151267</v>
      </c>
      <c r="T45" s="35">
        <f t="shared" si="19"/>
        <v>10.893999240761829</v>
      </c>
      <c r="U45" s="42">
        <v>0.68480776711742686</v>
      </c>
      <c r="V45" s="43">
        <f t="shared" si="31"/>
        <v>0.31519223288257314</v>
      </c>
      <c r="W45" s="29">
        <f t="shared" si="27"/>
        <v>204060.60318773295</v>
      </c>
      <c r="X45" s="29">
        <f t="shared" si="20"/>
        <v>478429.84690236289</v>
      </c>
      <c r="Y45" s="35">
        <f t="shared" si="28"/>
        <v>7.1165564847806149</v>
      </c>
      <c r="Z45" s="36">
        <f t="shared" si="29"/>
        <v>3.7774427559812143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218</v>
      </c>
      <c r="E46" s="51">
        <v>24</v>
      </c>
      <c r="F46" s="3">
        <f t="shared" si="21"/>
        <v>0.11009174311926606</v>
      </c>
      <c r="G46" s="2">
        <v>0.5</v>
      </c>
      <c r="H46" s="3">
        <f t="shared" si="22"/>
        <v>0.43165467625899279</v>
      </c>
      <c r="I46" s="3">
        <f t="shared" si="23"/>
        <v>0.56834532374100721</v>
      </c>
      <c r="J46" s="5">
        <f t="shared" si="30"/>
        <v>51965.208441751602</v>
      </c>
      <c r="K46" s="5">
        <f t="shared" si="24"/>
        <v>22431.025226655365</v>
      </c>
      <c r="L46" s="5">
        <f t="shared" si="25"/>
        <v>203748.47914211961</v>
      </c>
      <c r="M46" s="5">
        <f>L46+M47</f>
        <v>434396.38615525211</v>
      </c>
      <c r="N46" s="33">
        <f t="shared" si="26"/>
        <v>8.359369647139431</v>
      </c>
      <c r="O46" s="4"/>
      <c r="Q46" s="27" t="s">
        <v>68</v>
      </c>
      <c r="R46" s="29">
        <f t="shared" si="17"/>
        <v>51965.208441751602</v>
      </c>
      <c r="S46" s="29">
        <f t="shared" si="18"/>
        <v>203748.47914211961</v>
      </c>
      <c r="T46" s="35">
        <f t="shared" si="19"/>
        <v>8.359369647139431</v>
      </c>
      <c r="U46" s="42">
        <v>0.65629805890441617</v>
      </c>
      <c r="V46" s="43">
        <f t="shared" si="31"/>
        <v>0.34370194109558383</v>
      </c>
      <c r="W46" s="29">
        <f t="shared" si="27"/>
        <v>133719.73136570002</v>
      </c>
      <c r="X46" s="29">
        <f>X47+W46</f>
        <v>274369.24371462996</v>
      </c>
      <c r="Y46" s="35">
        <f t="shared" si="28"/>
        <v>5.2798642003365313</v>
      </c>
      <c r="Z46" s="36">
        <f t="shared" si="29"/>
        <v>3.0795054468028997</v>
      </c>
    </row>
    <row r="47" spans="1:26" s="2" customFormat="1" x14ac:dyDescent="0.25">
      <c r="A47" s="12">
        <v>19</v>
      </c>
      <c r="B47" s="13" t="s">
        <v>69</v>
      </c>
      <c r="C47" s="12"/>
      <c r="D47">
        <v>164</v>
      </c>
      <c r="E47" s="51">
        <v>21</v>
      </c>
      <c r="F47" s="17">
        <f t="shared" si="21"/>
        <v>0.12804878048780488</v>
      </c>
      <c r="G47" s="12"/>
      <c r="H47" s="17">
        <v>1</v>
      </c>
      <c r="I47" s="17">
        <f t="shared" si="23"/>
        <v>0</v>
      </c>
      <c r="J47" s="21">
        <f t="shared" si="30"/>
        <v>29534.183215096236</v>
      </c>
      <c r="K47" s="21">
        <f t="shared" si="24"/>
        <v>29534.183215096236</v>
      </c>
      <c r="L47" s="21">
        <f>K47/F47</f>
        <v>230647.9070131325</v>
      </c>
      <c r="M47" s="21">
        <f>L47</f>
        <v>230647.9070131325</v>
      </c>
      <c r="N47" s="34">
        <f t="shared" si="26"/>
        <v>7.8095238095238093</v>
      </c>
      <c r="O47" s="4"/>
      <c r="Q47" s="30" t="s">
        <v>69</v>
      </c>
      <c r="R47" s="31">
        <f t="shared" si="17"/>
        <v>29534.183215096236</v>
      </c>
      <c r="S47" s="31">
        <f t="shared" si="18"/>
        <v>230647.9070131325</v>
      </c>
      <c r="T47" s="38">
        <f t="shared" si="19"/>
        <v>7.8095238095238093</v>
      </c>
      <c r="U47" s="44">
        <v>0.6098018151143324</v>
      </c>
      <c r="V47" s="45">
        <f t="shared" si="31"/>
        <v>0.3901981848856676</v>
      </c>
      <c r="W47" s="31">
        <f t="shared" si="27"/>
        <v>140649.51234892994</v>
      </c>
      <c r="X47" s="31">
        <f>W47</f>
        <v>140649.51234892994</v>
      </c>
      <c r="Y47" s="38">
        <f t="shared" si="28"/>
        <v>4.7622617942262142</v>
      </c>
      <c r="Z47" s="37">
        <f t="shared" si="29"/>
        <v>3.0472620152975951</v>
      </c>
    </row>
    <row r="48" spans="1:26" s="2" customFormat="1" ht="13.2" x14ac:dyDescent="0.25">
      <c r="B48" s="2" t="s">
        <v>70</v>
      </c>
      <c r="D48" s="25">
        <f>SUM(D29:D47)</f>
        <v>29163</v>
      </c>
      <c r="E48" s="25">
        <f>SUM(E29:E47)</f>
        <v>160</v>
      </c>
    </row>
    <row r="51" spans="1:26" s="2" customFormat="1" ht="18" thickBot="1" x14ac:dyDescent="0.35">
      <c r="B51" s="70" t="s">
        <v>89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8" t="s">
        <v>14</v>
      </c>
      <c r="S52" s="78"/>
      <c r="T52" s="78"/>
      <c r="U52" s="75" t="s">
        <v>15</v>
      </c>
      <c r="V52" s="79" t="s">
        <v>16</v>
      </c>
      <c r="W52" s="80" t="s">
        <v>17</v>
      </c>
      <c r="X52" s="80" t="s">
        <v>18</v>
      </c>
      <c r="Y52" s="81" t="s">
        <v>19</v>
      </c>
      <c r="Z52" s="81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5"/>
      <c r="V53" s="79"/>
      <c r="W53" s="80"/>
      <c r="X53" s="80"/>
      <c r="Y53" s="81"/>
      <c r="Z53" s="81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584</v>
      </c>
      <c r="E54" s="49">
        <f>E4+E29</f>
        <v>4</v>
      </c>
      <c r="F54" s="3">
        <f>E54/D54</f>
        <v>6.8493150684931503E-3</v>
      </c>
      <c r="G54" s="2">
        <v>0.3</v>
      </c>
      <c r="H54" s="18">
        <f>C54*F54/(1+(1-G54)*C54*F54)</f>
        <v>6.8166325835037492E-3</v>
      </c>
      <c r="I54" s="18">
        <f>1-H54</f>
        <v>0.99318336741649627</v>
      </c>
      <c r="J54" s="19">
        <v>100000</v>
      </c>
      <c r="K54" s="20">
        <f>J54*H54</f>
        <v>681.66325835037492</v>
      </c>
      <c r="L54" s="20">
        <f>C54*(J55+G54*K54)</f>
        <v>99522.83571915474</v>
      </c>
      <c r="M54" s="5">
        <f t="shared" ref="M54:M70" si="32">L54+M55</f>
        <v>7441323.2488118485</v>
      </c>
      <c r="N54" s="32">
        <f>M54/J54</f>
        <v>74.413232488118481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99522.83571915474</v>
      </c>
      <c r="T54" s="35">
        <f t="shared" ref="T54:T72" si="35">N54</f>
        <v>74.413232488118481</v>
      </c>
      <c r="U54" s="42">
        <v>0.96170886472285344</v>
      </c>
      <c r="V54" s="43">
        <f>1-U54</f>
        <v>3.829113527714656E-2</v>
      </c>
      <c r="W54" s="29">
        <f>S54*U54</f>
        <v>95711.993353467347</v>
      </c>
      <c r="X54" s="29">
        <f t="shared" ref="X54:X70" si="36">X55+W54</f>
        <v>6620769.6541339215</v>
      </c>
      <c r="Y54" s="40">
        <f>X54/R54</f>
        <v>66.207696541339217</v>
      </c>
      <c r="Z54" s="36">
        <f>T54-Y54</f>
        <v>8.2055359467792641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2790</v>
      </c>
      <c r="E55" s="49">
        <f t="shared" si="37"/>
        <v>2</v>
      </c>
      <c r="F55" s="3">
        <f t="shared" ref="F55:F72" si="38">E55/D55</f>
        <v>7.1684587813620072E-4</v>
      </c>
      <c r="G55" s="2">
        <v>0.4</v>
      </c>
      <c r="H55" s="3">
        <f t="shared" ref="H55:H71" si="39">C55*F55/(1+(1-G55)*C55*F55)</f>
        <v>2.8624588521540002E-3</v>
      </c>
      <c r="I55" s="3">
        <f t="shared" ref="I55:I72" si="40">1-H55</f>
        <v>0.99713754114784603</v>
      </c>
      <c r="J55" s="5">
        <f>I54*J54</f>
        <v>99318.336741649633</v>
      </c>
      <c r="K55" s="5">
        <f t="shared" ref="K55:K72" si="41">J55*H55</f>
        <v>284.29465218734686</v>
      </c>
      <c r="L55" s="5">
        <f t="shared" ref="L55:L71" si="42">C55*(J56+G55*K55)</f>
        <v>396591.03980134893</v>
      </c>
      <c r="M55" s="5">
        <f t="shared" si="32"/>
        <v>7341800.4130926933</v>
      </c>
      <c r="N55" s="33">
        <f t="shared" ref="N55:N72" si="43">M55/J55</f>
        <v>73.921902580693072</v>
      </c>
      <c r="O55" s="4"/>
      <c r="Q55" s="27" t="s">
        <v>36</v>
      </c>
      <c r="R55" s="29">
        <f t="shared" si="33"/>
        <v>99318.336741649633</v>
      </c>
      <c r="S55" s="29">
        <f t="shared" si="34"/>
        <v>396591.03980134893</v>
      </c>
      <c r="T55" s="35">
        <f t="shared" si="35"/>
        <v>73.921902580693072</v>
      </c>
      <c r="U55" s="42">
        <v>0.96170886472285344</v>
      </c>
      <c r="V55" s="43">
        <f>1-U55</f>
        <v>3.829113527714656E-2</v>
      </c>
      <c r="W55" s="29">
        <f t="shared" ref="W55:W72" si="44">S55*U55</f>
        <v>381405.11864661128</v>
      </c>
      <c r="X55" s="29">
        <f t="shared" si="36"/>
        <v>6525057.6607804541</v>
      </c>
      <c r="Y55" s="35">
        <f t="shared" ref="Y55:Y72" si="45">X55/R55</f>
        <v>65.698418588640536</v>
      </c>
      <c r="Z55" s="36">
        <f t="shared" ref="Z55:Z72" si="46">T55-Y55</f>
        <v>8.223483992052536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3860</v>
      </c>
      <c r="E56" s="49">
        <f t="shared" si="37"/>
        <v>3</v>
      </c>
      <c r="F56" s="3">
        <f t="shared" si="38"/>
        <v>7.7720207253886007E-4</v>
      </c>
      <c r="G56" s="2">
        <v>0.5</v>
      </c>
      <c r="H56" s="3">
        <f t="shared" si="39"/>
        <v>3.8784744667097609E-3</v>
      </c>
      <c r="I56" s="3">
        <f t="shared" si="40"/>
        <v>0.99612152553329025</v>
      </c>
      <c r="J56" s="5">
        <f t="shared" ref="J56:J72" si="47">I55*J55</f>
        <v>99034.042089462295</v>
      </c>
      <c r="K56" s="5">
        <f t="shared" si="41"/>
        <v>384.10100357903929</v>
      </c>
      <c r="L56" s="5">
        <f t="shared" si="42"/>
        <v>494209.95793836389</v>
      </c>
      <c r="M56" s="5">
        <f t="shared" si="32"/>
        <v>6945209.3732913444</v>
      </c>
      <c r="N56" s="33">
        <f t="shared" si="43"/>
        <v>70.129515333903029</v>
      </c>
      <c r="O56" s="4"/>
      <c r="Q56" s="27" t="s">
        <v>38</v>
      </c>
      <c r="R56" s="29">
        <f t="shared" si="33"/>
        <v>99034.042089462295</v>
      </c>
      <c r="S56" s="29">
        <f t="shared" si="34"/>
        <v>494209.95793836389</v>
      </c>
      <c r="T56" s="35">
        <f t="shared" si="35"/>
        <v>70.129515333903029</v>
      </c>
      <c r="U56" s="42">
        <v>0.96170886472285344</v>
      </c>
      <c r="V56" s="43">
        <f>1-U56</f>
        <v>3.829113527714656E-2</v>
      </c>
      <c r="W56" s="29">
        <f t="shared" si="44"/>
        <v>475286.09758363309</v>
      </c>
      <c r="X56" s="29">
        <f t="shared" si="36"/>
        <v>6143652.5421338426</v>
      </c>
      <c r="Y56" s="35">
        <f t="shared" si="45"/>
        <v>62.035764798774757</v>
      </c>
      <c r="Z56" s="36">
        <f t="shared" si="46"/>
        <v>8.0937505351282724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3911</v>
      </c>
      <c r="E57" s="49">
        <f t="shared" si="37"/>
        <v>2</v>
      </c>
      <c r="F57" s="3">
        <f t="shared" si="38"/>
        <v>5.1137816415239073E-4</v>
      </c>
      <c r="G57" s="2">
        <v>0.5</v>
      </c>
      <c r="H57" s="3">
        <f t="shared" si="39"/>
        <v>2.5536261491317675E-3</v>
      </c>
      <c r="I57" s="3">
        <f t="shared" si="40"/>
        <v>0.99744637385086821</v>
      </c>
      <c r="J57" s="5">
        <f t="shared" si="47"/>
        <v>98649.941085883256</v>
      </c>
      <c r="K57" s="5">
        <f t="shared" si="41"/>
        <v>251.9150691672198</v>
      </c>
      <c r="L57" s="5">
        <f t="shared" si="42"/>
        <v>492619.91775649821</v>
      </c>
      <c r="M57" s="5">
        <f t="shared" si="32"/>
        <v>6450999.4153529806</v>
      </c>
      <c r="N57" s="33">
        <f t="shared" si="43"/>
        <v>65.392835964664499</v>
      </c>
      <c r="O57" s="4"/>
      <c r="Q57" s="27" t="s">
        <v>40</v>
      </c>
      <c r="R57" s="29">
        <f t="shared" si="33"/>
        <v>98649.941085883256</v>
      </c>
      <c r="S57" s="29">
        <f t="shared" si="34"/>
        <v>492619.91775649821</v>
      </c>
      <c r="T57" s="35">
        <f t="shared" si="35"/>
        <v>65.392835964664499</v>
      </c>
      <c r="U57" s="42">
        <v>0.96170886472285344</v>
      </c>
      <c r="V57" s="43">
        <f>1-U57</f>
        <v>3.829113527714656E-2</v>
      </c>
      <c r="W57" s="29">
        <f t="shared" si="44"/>
        <v>473756.94184546731</v>
      </c>
      <c r="X57" s="29">
        <f t="shared" si="36"/>
        <v>5668366.4445502097</v>
      </c>
      <c r="Y57" s="35">
        <f t="shared" si="45"/>
        <v>57.459400199898845</v>
      </c>
      <c r="Z57" s="36">
        <f t="shared" si="46"/>
        <v>7.9334357647656546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4110</v>
      </c>
      <c r="E58" s="49">
        <f t="shared" si="37"/>
        <v>4</v>
      </c>
      <c r="F58" s="3">
        <f t="shared" si="38"/>
        <v>9.7323600973236014E-4</v>
      </c>
      <c r="G58" s="2">
        <v>0.5</v>
      </c>
      <c r="H58" s="3">
        <f t="shared" si="39"/>
        <v>4.8543689320388345E-3</v>
      </c>
      <c r="I58" s="3">
        <f t="shared" si="40"/>
        <v>0.99514563106796117</v>
      </c>
      <c r="J58" s="5">
        <f t="shared" si="47"/>
        <v>98398.02601671603</v>
      </c>
      <c r="K58" s="5">
        <f t="shared" si="41"/>
        <v>477.66032046949528</v>
      </c>
      <c r="L58" s="5">
        <f t="shared" si="42"/>
        <v>490795.97928240639</v>
      </c>
      <c r="M58" s="5">
        <f t="shared" si="32"/>
        <v>5958379.4975964827</v>
      </c>
      <c r="N58" s="33">
        <f t="shared" si="43"/>
        <v>60.553851929755815</v>
      </c>
      <c r="O58" s="4"/>
      <c r="Q58" s="27" t="s">
        <v>42</v>
      </c>
      <c r="R58" s="29">
        <f t="shared" si="33"/>
        <v>98398.02601671603</v>
      </c>
      <c r="S58" s="29">
        <f t="shared" si="34"/>
        <v>490795.97928240639</v>
      </c>
      <c r="T58" s="35">
        <f t="shared" si="35"/>
        <v>60.553851929755815</v>
      </c>
      <c r="U58" s="42">
        <v>0.96170886472285344</v>
      </c>
      <c r="V58" s="43">
        <f>1-U58</f>
        <v>3.829113527714656E-2</v>
      </c>
      <c r="W58" s="29">
        <f t="shared" si="44"/>
        <v>472002.84404622414</v>
      </c>
      <c r="X58" s="29">
        <f t="shared" si="36"/>
        <v>5194609.5027047424</v>
      </c>
      <c r="Y58" s="35">
        <f t="shared" si="45"/>
        <v>52.791806024871605</v>
      </c>
      <c r="Z58" s="36">
        <f t="shared" si="46"/>
        <v>7.7620459048842108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4533</v>
      </c>
      <c r="E59" s="49">
        <f t="shared" si="37"/>
        <v>5</v>
      </c>
      <c r="F59" s="3">
        <f t="shared" si="38"/>
        <v>1.1030222810500773E-3</v>
      </c>
      <c r="G59" s="2">
        <v>0.5</v>
      </c>
      <c r="H59" s="3">
        <f t="shared" si="39"/>
        <v>5.499945000549995E-3</v>
      </c>
      <c r="I59" s="3">
        <f t="shared" si="40"/>
        <v>0.99450005499945004</v>
      </c>
      <c r="J59" s="5">
        <f t="shared" si="47"/>
        <v>97920.365696246532</v>
      </c>
      <c r="K59" s="5">
        <f t="shared" si="41"/>
        <v>538.5566257630984</v>
      </c>
      <c r="L59" s="5">
        <f t="shared" si="42"/>
        <v>488255.4369168249</v>
      </c>
      <c r="M59" s="5">
        <f t="shared" si="32"/>
        <v>5467583.5183140766</v>
      </c>
      <c r="N59" s="33">
        <f t="shared" si="43"/>
        <v>55.837041451364385</v>
      </c>
      <c r="O59" s="4"/>
      <c r="Q59" s="27" t="s">
        <v>44</v>
      </c>
      <c r="R59" s="29">
        <f t="shared" si="33"/>
        <v>97920.365696246532</v>
      </c>
      <c r="S59" s="29">
        <f t="shared" si="34"/>
        <v>488255.4369168249</v>
      </c>
      <c r="T59" s="35">
        <f t="shared" si="35"/>
        <v>55.837041451364385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470234.75345748995</v>
      </c>
      <c r="X59" s="29">
        <f t="shared" si="36"/>
        <v>4722606.6586585185</v>
      </c>
      <c r="Y59" s="35">
        <f t="shared" si="45"/>
        <v>48.229054549369856</v>
      </c>
      <c r="Z59" s="36">
        <f t="shared" si="46"/>
        <v>7.6079869019945292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4877</v>
      </c>
      <c r="E60" s="49">
        <f t="shared" si="37"/>
        <v>8</v>
      </c>
      <c r="F60" s="3">
        <f t="shared" si="38"/>
        <v>1.6403526758253025E-3</v>
      </c>
      <c r="G60" s="2">
        <v>0.5</v>
      </c>
      <c r="H60" s="3">
        <f t="shared" si="39"/>
        <v>8.1682662854809067E-3</v>
      </c>
      <c r="I60" s="3">
        <f t="shared" si="40"/>
        <v>0.99183173371451905</v>
      </c>
      <c r="J60" s="5">
        <f t="shared" si="47"/>
        <v>97381.809070483432</v>
      </c>
      <c r="K60" s="5">
        <f t="shared" si="41"/>
        <v>795.44054784956859</v>
      </c>
      <c r="L60" s="5">
        <f t="shared" si="42"/>
        <v>484920.44398279325</v>
      </c>
      <c r="M60" s="5">
        <f t="shared" si="32"/>
        <v>4979328.0813972512</v>
      </c>
      <c r="N60" s="33">
        <f t="shared" si="43"/>
        <v>51.132014581833154</v>
      </c>
      <c r="O60" s="4"/>
      <c r="Q60" s="27" t="s">
        <v>46</v>
      </c>
      <c r="R60" s="29">
        <f t="shared" si="33"/>
        <v>97381.809070483432</v>
      </c>
      <c r="S60" s="29">
        <f t="shared" si="34"/>
        <v>484920.44398279325</v>
      </c>
      <c r="T60" s="35">
        <f t="shared" si="35"/>
        <v>51.132014581833154</v>
      </c>
      <c r="U60" s="42">
        <v>0.95736753435116873</v>
      </c>
      <c r="V60" s="43">
        <f t="shared" si="48"/>
        <v>4.2632465648831275E-2</v>
      </c>
      <c r="W60" s="29">
        <f t="shared" si="44"/>
        <v>464247.08981228078</v>
      </c>
      <c r="X60" s="29">
        <f t="shared" si="36"/>
        <v>4252371.9052010281</v>
      </c>
      <c r="Y60" s="35">
        <f t="shared" si="45"/>
        <v>43.667004605790673</v>
      </c>
      <c r="Z60" s="36">
        <f t="shared" si="46"/>
        <v>7.4650099760424808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4646</v>
      </c>
      <c r="E61" s="49">
        <f t="shared" si="37"/>
        <v>10</v>
      </c>
      <c r="F61" s="3">
        <f t="shared" si="38"/>
        <v>2.1523891519586742E-3</v>
      </c>
      <c r="G61" s="2">
        <v>0.5</v>
      </c>
      <c r="H61" s="3">
        <f t="shared" si="39"/>
        <v>1.0704345964461572E-2</v>
      </c>
      <c r="I61" s="3">
        <f t="shared" si="40"/>
        <v>0.98929565403553843</v>
      </c>
      <c r="J61" s="5">
        <f t="shared" si="47"/>
        <v>96586.368522633857</v>
      </c>
      <c r="K61" s="5">
        <f t="shared" si="41"/>
        <v>1033.8939041172539</v>
      </c>
      <c r="L61" s="5">
        <f t="shared" si="42"/>
        <v>480347.10785287613</v>
      </c>
      <c r="M61" s="5">
        <f t="shared" si="32"/>
        <v>4494407.6374144582</v>
      </c>
      <c r="N61" s="33">
        <f t="shared" si="43"/>
        <v>46.532525305175419</v>
      </c>
      <c r="O61" s="4"/>
      <c r="Q61" s="27" t="s">
        <v>48</v>
      </c>
      <c r="R61" s="29">
        <f t="shared" si="33"/>
        <v>96586.368522633857</v>
      </c>
      <c r="S61" s="29">
        <f t="shared" si="34"/>
        <v>480347.10785287613</v>
      </c>
      <c r="T61" s="35">
        <f t="shared" si="35"/>
        <v>46.532525305175419</v>
      </c>
      <c r="U61" s="42">
        <v>0.95681081085376496</v>
      </c>
      <c r="V61" s="43">
        <f t="shared" si="48"/>
        <v>4.3189189146235041E-2</v>
      </c>
      <c r="W61" s="29">
        <f t="shared" si="44"/>
        <v>459601.30575597129</v>
      </c>
      <c r="X61" s="29">
        <f t="shared" si="36"/>
        <v>3788124.8153887475</v>
      </c>
      <c r="Y61" s="35">
        <f t="shared" si="45"/>
        <v>39.220077049496339</v>
      </c>
      <c r="Z61" s="36">
        <f t="shared" si="46"/>
        <v>7.3124482556790795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4849</v>
      </c>
      <c r="E62" s="49">
        <f t="shared" si="37"/>
        <v>11</v>
      </c>
      <c r="F62" s="3">
        <f t="shared" si="38"/>
        <v>2.2685089709218397E-3</v>
      </c>
      <c r="G62" s="2">
        <v>0.5</v>
      </c>
      <c r="H62" s="3">
        <f t="shared" si="39"/>
        <v>1.1278580949451451E-2</v>
      </c>
      <c r="I62" s="3">
        <f t="shared" si="40"/>
        <v>0.98872141905054856</v>
      </c>
      <c r="J62" s="5">
        <f t="shared" si="47"/>
        <v>95552.4746185166</v>
      </c>
      <c r="K62" s="5">
        <f t="shared" si="41"/>
        <v>1077.6963199053446</v>
      </c>
      <c r="L62" s="5">
        <f t="shared" si="42"/>
        <v>475068.13229281968</v>
      </c>
      <c r="M62" s="5">
        <f t="shared" si="32"/>
        <v>4014060.5295615825</v>
      </c>
      <c r="N62" s="33">
        <f t="shared" si="43"/>
        <v>42.008964661431378</v>
      </c>
      <c r="O62" s="4"/>
      <c r="Q62" s="27" t="s">
        <v>50</v>
      </c>
      <c r="R62" s="29">
        <f t="shared" si="33"/>
        <v>95552.4746185166</v>
      </c>
      <c r="S62" s="29">
        <f t="shared" si="34"/>
        <v>475068.13229281968</v>
      </c>
      <c r="T62" s="35">
        <f t="shared" si="35"/>
        <v>42.008964661431378</v>
      </c>
      <c r="U62" s="42">
        <v>0.94800928093814252</v>
      </c>
      <c r="V62" s="43">
        <f t="shared" si="48"/>
        <v>5.1990719061857482E-2</v>
      </c>
      <c r="W62" s="29">
        <f t="shared" si="44"/>
        <v>450368.99849154236</v>
      </c>
      <c r="X62" s="29">
        <f t="shared" si="36"/>
        <v>3328523.509632776</v>
      </c>
      <c r="Y62" s="35">
        <f t="shared" si="45"/>
        <v>34.834508712846663</v>
      </c>
      <c r="Z62" s="36">
        <f t="shared" si="46"/>
        <v>7.1744559485847148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5205</v>
      </c>
      <c r="E63" s="49">
        <f t="shared" si="37"/>
        <v>23</v>
      </c>
      <c r="F63" s="3">
        <f t="shared" si="38"/>
        <v>4.4188280499519693E-3</v>
      </c>
      <c r="G63" s="2">
        <v>0.5</v>
      </c>
      <c r="H63" s="3">
        <f t="shared" si="39"/>
        <v>2.1852731591448932E-2</v>
      </c>
      <c r="I63" s="3">
        <f t="shared" si="40"/>
        <v>0.97814726840855104</v>
      </c>
      <c r="J63" s="5">
        <f t="shared" si="47"/>
        <v>94474.778298611258</v>
      </c>
      <c r="K63" s="5">
        <f t="shared" si="41"/>
        <v>2064.531972321196</v>
      </c>
      <c r="L63" s="5">
        <f t="shared" si="42"/>
        <v>467212.56156225328</v>
      </c>
      <c r="M63" s="5">
        <f t="shared" si="32"/>
        <v>3538992.3972687628</v>
      </c>
      <c r="N63" s="33">
        <f t="shared" si="43"/>
        <v>37.459652840707271</v>
      </c>
      <c r="O63" s="4"/>
      <c r="Q63" s="27" t="s">
        <v>52</v>
      </c>
      <c r="R63" s="29">
        <f t="shared" si="33"/>
        <v>94474.778298611258</v>
      </c>
      <c r="S63" s="29">
        <f t="shared" si="34"/>
        <v>467212.56156225328</v>
      </c>
      <c r="T63" s="35">
        <f t="shared" si="35"/>
        <v>37.459652840707271</v>
      </c>
      <c r="U63" s="42">
        <v>0.94216194080535964</v>
      </c>
      <c r="V63" s="43">
        <f t="shared" si="48"/>
        <v>5.7838059194640357E-2</v>
      </c>
      <c r="W63" s="29">
        <f t="shared" si="44"/>
        <v>440189.89377013611</v>
      </c>
      <c r="X63" s="29">
        <f t="shared" si="36"/>
        <v>2878154.5111412336</v>
      </c>
      <c r="Y63" s="35">
        <f t="shared" si="45"/>
        <v>30.464792434273871</v>
      </c>
      <c r="Z63" s="36">
        <f t="shared" si="46"/>
        <v>6.9948604064333999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5233</v>
      </c>
      <c r="E64" s="49">
        <f t="shared" si="37"/>
        <v>22</v>
      </c>
      <c r="F64" s="3">
        <f t="shared" si="38"/>
        <v>4.2040894324479267E-3</v>
      </c>
      <c r="G64" s="2">
        <v>0.5</v>
      </c>
      <c r="H64" s="3">
        <f t="shared" si="39"/>
        <v>2.08018154311649E-2</v>
      </c>
      <c r="I64" s="3">
        <f t="shared" si="40"/>
        <v>0.97919818456883512</v>
      </c>
      <c r="J64" s="5">
        <f t="shared" si="47"/>
        <v>92410.246326290056</v>
      </c>
      <c r="K64" s="5">
        <f t="shared" si="41"/>
        <v>1922.3008880279701</v>
      </c>
      <c r="L64" s="5">
        <f t="shared" si="42"/>
        <v>457245.47941138037</v>
      </c>
      <c r="M64" s="5">
        <f t="shared" si="32"/>
        <v>3071779.8357065096</v>
      </c>
      <c r="N64" s="33">
        <f t="shared" si="43"/>
        <v>33.240684424326766</v>
      </c>
      <c r="O64" s="4"/>
      <c r="Q64" s="27" t="s">
        <v>54</v>
      </c>
      <c r="R64" s="29">
        <f t="shared" si="33"/>
        <v>92410.246326290056</v>
      </c>
      <c r="S64" s="29">
        <f t="shared" si="34"/>
        <v>457245.47941138037</v>
      </c>
      <c r="T64" s="35">
        <f t="shared" si="35"/>
        <v>33.240684424326766</v>
      </c>
      <c r="U64" s="42">
        <v>0.92489605986448908</v>
      </c>
      <c r="V64" s="43">
        <f t="shared" si="48"/>
        <v>7.5103940135510916E-2</v>
      </c>
      <c r="W64" s="29">
        <f t="shared" si="44"/>
        <v>422904.54229843506</v>
      </c>
      <c r="X64" s="29">
        <f t="shared" si="36"/>
        <v>2437964.6173710977</v>
      </c>
      <c r="Y64" s="35">
        <f t="shared" si="45"/>
        <v>26.381972933639005</v>
      </c>
      <c r="Z64" s="36">
        <f t="shared" si="46"/>
        <v>6.8587114906877602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4378</v>
      </c>
      <c r="E65" s="49">
        <f t="shared" si="37"/>
        <v>22</v>
      </c>
      <c r="F65" s="3">
        <f t="shared" si="38"/>
        <v>5.0251256281407036E-3</v>
      </c>
      <c r="G65" s="2">
        <v>0.5</v>
      </c>
      <c r="H65" s="3">
        <f t="shared" si="39"/>
        <v>2.4813895781637719E-2</v>
      </c>
      <c r="I65" s="3">
        <f t="shared" si="40"/>
        <v>0.97518610421836227</v>
      </c>
      <c r="J65" s="5">
        <f t="shared" si="47"/>
        <v>90487.94543826209</v>
      </c>
      <c r="K65" s="5">
        <f t="shared" si="41"/>
        <v>2245.3584475995558</v>
      </c>
      <c r="L65" s="5">
        <f t="shared" si="42"/>
        <v>446826.3310723115</v>
      </c>
      <c r="M65" s="5">
        <f t="shared" si="32"/>
        <v>2614534.3562951293</v>
      </c>
      <c r="N65" s="33">
        <f t="shared" si="43"/>
        <v>28.893731022757809</v>
      </c>
      <c r="O65" s="4"/>
      <c r="Q65" s="27" t="s">
        <v>56</v>
      </c>
      <c r="R65" s="29">
        <f t="shared" si="33"/>
        <v>90487.94543826209</v>
      </c>
      <c r="S65" s="29">
        <f t="shared" si="34"/>
        <v>446826.3310723115</v>
      </c>
      <c r="T65" s="35">
        <f t="shared" si="35"/>
        <v>28.893731022757809</v>
      </c>
      <c r="U65" s="42">
        <v>0.89970667843387275</v>
      </c>
      <c r="V65" s="43">
        <f t="shared" si="48"/>
        <v>0.10029332156612725</v>
      </c>
      <c r="W65" s="29">
        <f t="shared" si="44"/>
        <v>402012.63416586333</v>
      </c>
      <c r="X65" s="29">
        <f t="shared" si="36"/>
        <v>2015060.0750726627</v>
      </c>
      <c r="Y65" s="35">
        <f t="shared" si="45"/>
        <v>22.268823380982756</v>
      </c>
      <c r="Z65" s="36">
        <f t="shared" si="46"/>
        <v>6.624907641775053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3146</v>
      </c>
      <c r="E66" s="49">
        <f t="shared" si="37"/>
        <v>31</v>
      </c>
      <c r="F66" s="3">
        <f t="shared" si="38"/>
        <v>9.8537825810553082E-3</v>
      </c>
      <c r="G66" s="2">
        <v>0.5</v>
      </c>
      <c r="H66" s="3">
        <f t="shared" si="39"/>
        <v>4.8084380331937335E-2</v>
      </c>
      <c r="I66" s="3">
        <f t="shared" si="40"/>
        <v>0.95191561966806271</v>
      </c>
      <c r="J66" s="5">
        <f t="shared" si="47"/>
        <v>88242.58699066253</v>
      </c>
      <c r="K66" s="5">
        <f t="shared" si="41"/>
        <v>4243.090114333083</v>
      </c>
      <c r="L66" s="5">
        <f t="shared" si="42"/>
        <v>430605.20966747997</v>
      </c>
      <c r="M66" s="5">
        <f t="shared" si="32"/>
        <v>2167708.0252228179</v>
      </c>
      <c r="N66" s="33">
        <f t="shared" si="43"/>
        <v>24.565327231988292</v>
      </c>
      <c r="O66" s="4"/>
      <c r="Q66" s="27" t="s">
        <v>58</v>
      </c>
      <c r="R66" s="29">
        <f t="shared" si="33"/>
        <v>88242.58699066253</v>
      </c>
      <c r="S66" s="29">
        <f t="shared" si="34"/>
        <v>430605.20966747997</v>
      </c>
      <c r="T66" s="35">
        <f t="shared" si="35"/>
        <v>24.565327231988292</v>
      </c>
      <c r="U66" s="42">
        <v>0.86438699185239576</v>
      </c>
      <c r="V66" s="43">
        <f t="shared" si="48"/>
        <v>0.13561300814760424</v>
      </c>
      <c r="W66" s="29">
        <f t="shared" si="44"/>
        <v>372209.54186044319</v>
      </c>
      <c r="X66" s="29">
        <f t="shared" si="36"/>
        <v>1613047.4409067994</v>
      </c>
      <c r="Y66" s="35">
        <f t="shared" si="45"/>
        <v>18.279693466800623</v>
      </c>
      <c r="Z66" s="36">
        <f t="shared" si="46"/>
        <v>6.2856337651876686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2411</v>
      </c>
      <c r="E67" s="49">
        <f t="shared" si="37"/>
        <v>38</v>
      </c>
      <c r="F67" s="3">
        <f t="shared" si="38"/>
        <v>1.5761094981335544E-2</v>
      </c>
      <c r="G67" s="2">
        <v>0.5</v>
      </c>
      <c r="H67" s="3">
        <f t="shared" si="39"/>
        <v>7.5818036711891454E-2</v>
      </c>
      <c r="I67" s="3">
        <f t="shared" si="40"/>
        <v>0.92418196328810853</v>
      </c>
      <c r="J67" s="5">
        <f t="shared" si="47"/>
        <v>83999.496876329446</v>
      </c>
      <c r="K67" s="5">
        <f t="shared" si="41"/>
        <v>6368.6769379499574</v>
      </c>
      <c r="L67" s="5">
        <f t="shared" si="42"/>
        <v>404075.79203677236</v>
      </c>
      <c r="M67" s="5">
        <f t="shared" si="32"/>
        <v>1737102.8155553378</v>
      </c>
      <c r="N67" s="33">
        <f t="shared" si="43"/>
        <v>20.679919287050431</v>
      </c>
      <c r="O67" s="4"/>
      <c r="Q67" s="27" t="s">
        <v>60</v>
      </c>
      <c r="R67" s="29">
        <f t="shared" si="33"/>
        <v>83999.496876329446</v>
      </c>
      <c r="S67" s="29">
        <f t="shared" si="34"/>
        <v>404075.79203677236</v>
      </c>
      <c r="T67" s="35">
        <f t="shared" si="35"/>
        <v>20.679919287050431</v>
      </c>
      <c r="U67" s="42">
        <v>0.82345390469096191</v>
      </c>
      <c r="V67" s="43">
        <f t="shared" si="48"/>
        <v>0.17654609530903809</v>
      </c>
      <c r="W67" s="29">
        <f t="shared" si="44"/>
        <v>332737.7887437733</v>
      </c>
      <c r="X67" s="29">
        <f t="shared" si="36"/>
        <v>1240837.8990463563</v>
      </c>
      <c r="Y67" s="35">
        <f t="shared" si="45"/>
        <v>14.771968228252769</v>
      </c>
      <c r="Z67" s="36">
        <f t="shared" si="46"/>
        <v>5.9079510587976625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1789</v>
      </c>
      <c r="E68" s="49">
        <f t="shared" si="37"/>
        <v>38</v>
      </c>
      <c r="F68" s="3">
        <f t="shared" si="38"/>
        <v>2.1240916713247623E-2</v>
      </c>
      <c r="G68" s="2">
        <v>0.5</v>
      </c>
      <c r="H68" s="3">
        <f t="shared" si="39"/>
        <v>0.10084925690021232</v>
      </c>
      <c r="I68" s="3">
        <f t="shared" si="40"/>
        <v>0.89915074309978771</v>
      </c>
      <c r="J68" s="5">
        <f t="shared" si="47"/>
        <v>77630.819938379485</v>
      </c>
      <c r="K68" s="5">
        <f t="shared" si="41"/>
        <v>7829.0105033397576</v>
      </c>
      <c r="L68" s="5">
        <f t="shared" si="42"/>
        <v>368581.57343354804</v>
      </c>
      <c r="M68" s="5">
        <f t="shared" si="32"/>
        <v>1333027.0235185653</v>
      </c>
      <c r="N68" s="33">
        <f t="shared" si="43"/>
        <v>17.171363442723827</v>
      </c>
      <c r="O68" s="4"/>
      <c r="Q68" s="27" t="s">
        <v>62</v>
      </c>
      <c r="R68" s="29">
        <f t="shared" si="33"/>
        <v>77630.819938379485</v>
      </c>
      <c r="S68" s="29">
        <f t="shared" si="34"/>
        <v>368581.57343354804</v>
      </c>
      <c r="T68" s="35">
        <f t="shared" si="35"/>
        <v>17.171363442723827</v>
      </c>
      <c r="U68" s="42">
        <v>0.7557222850963411</v>
      </c>
      <c r="V68" s="43">
        <f t="shared" si="48"/>
        <v>0.2442777149036589</v>
      </c>
      <c r="W68" s="29">
        <f t="shared" si="44"/>
        <v>278545.3089196058</v>
      </c>
      <c r="X68" s="29">
        <f t="shared" si="36"/>
        <v>908100.11030258297</v>
      </c>
      <c r="Y68" s="35">
        <f t="shared" si="45"/>
        <v>11.697675111809971</v>
      </c>
      <c r="Z68" s="36">
        <f t="shared" si="46"/>
        <v>5.4736883309138555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1261</v>
      </c>
      <c r="E69" s="49">
        <f t="shared" si="37"/>
        <v>45</v>
      </c>
      <c r="F69" s="3">
        <f t="shared" si="38"/>
        <v>3.5685963521015066E-2</v>
      </c>
      <c r="G69" s="2">
        <v>0.5</v>
      </c>
      <c r="H69" s="3">
        <f t="shared" si="39"/>
        <v>0.16381507098653075</v>
      </c>
      <c r="I69" s="3">
        <f t="shared" si="40"/>
        <v>0.8361849290134693</v>
      </c>
      <c r="J69" s="5">
        <f t="shared" si="47"/>
        <v>69801.80943503973</v>
      </c>
      <c r="K69" s="5">
        <f t="shared" si="41"/>
        <v>11434.588367589326</v>
      </c>
      <c r="L69" s="5">
        <f t="shared" si="42"/>
        <v>320422.57625622535</v>
      </c>
      <c r="M69" s="5">
        <f t="shared" si="32"/>
        <v>964445.45008501725</v>
      </c>
      <c r="N69" s="33">
        <f t="shared" si="43"/>
        <v>13.816911880809732</v>
      </c>
      <c r="O69" s="4"/>
      <c r="Q69" s="27" t="s">
        <v>64</v>
      </c>
      <c r="R69" s="29">
        <f t="shared" si="33"/>
        <v>69801.80943503973</v>
      </c>
      <c r="S69" s="29">
        <f t="shared" si="34"/>
        <v>320422.57625622535</v>
      </c>
      <c r="T69" s="35">
        <f t="shared" si="35"/>
        <v>13.816911880809732</v>
      </c>
      <c r="U69" s="42">
        <v>0.69850988448397933</v>
      </c>
      <c r="V69" s="43">
        <f t="shared" si="48"/>
        <v>0.30149011551602067</v>
      </c>
      <c r="W69" s="29">
        <f t="shared" si="44"/>
        <v>223818.33672679504</v>
      </c>
      <c r="X69" s="29">
        <f t="shared" si="36"/>
        <v>629554.80138297717</v>
      </c>
      <c r="Y69" s="35">
        <f t="shared" si="45"/>
        <v>9.019175956589855</v>
      </c>
      <c r="Z69" s="36">
        <f t="shared" si="46"/>
        <v>4.7977359242198769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740</v>
      </c>
      <c r="E70" s="49">
        <f t="shared" si="37"/>
        <v>40</v>
      </c>
      <c r="F70" s="3">
        <f t="shared" si="38"/>
        <v>5.4054054054054057E-2</v>
      </c>
      <c r="G70" s="2">
        <v>0.5</v>
      </c>
      <c r="H70" s="3">
        <f t="shared" si="39"/>
        <v>0.23809523809523811</v>
      </c>
      <c r="I70" s="3">
        <f t="shared" si="40"/>
        <v>0.76190476190476186</v>
      </c>
      <c r="J70" s="5">
        <f t="shared" si="47"/>
        <v>58367.221067450409</v>
      </c>
      <c r="K70" s="5">
        <f t="shared" si="41"/>
        <v>13896.957397012004</v>
      </c>
      <c r="L70" s="5">
        <f t="shared" si="42"/>
        <v>257093.71184472204</v>
      </c>
      <c r="M70" s="5">
        <f t="shared" si="32"/>
        <v>644022.8738287919</v>
      </c>
      <c r="N70" s="33">
        <f t="shared" si="43"/>
        <v>11.033982123023216</v>
      </c>
      <c r="O70" s="4"/>
      <c r="Q70" s="27" t="s">
        <v>66</v>
      </c>
      <c r="R70" s="29">
        <f t="shared" si="33"/>
        <v>58367.221067450409</v>
      </c>
      <c r="S70" s="29">
        <f t="shared" si="34"/>
        <v>257093.71184472204</v>
      </c>
      <c r="T70" s="35">
        <f t="shared" si="35"/>
        <v>11.033982123023216</v>
      </c>
      <c r="U70" s="42">
        <v>0.67065690345363116</v>
      </c>
      <c r="V70" s="43">
        <f t="shared" si="48"/>
        <v>0.32934309654636884</v>
      </c>
      <c r="W70" s="29">
        <f t="shared" si="44"/>
        <v>172421.67268318142</v>
      </c>
      <c r="X70" s="29">
        <f t="shared" si="36"/>
        <v>405736.4646561821</v>
      </c>
      <c r="Y70" s="35">
        <f t="shared" si="45"/>
        <v>6.9514439309574865</v>
      </c>
      <c r="Z70" s="36">
        <f t="shared" si="46"/>
        <v>4.08253819206573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406</v>
      </c>
      <c r="E71" s="49">
        <f t="shared" si="49"/>
        <v>42</v>
      </c>
      <c r="F71" s="3">
        <f t="shared" si="38"/>
        <v>0.10344827586206896</v>
      </c>
      <c r="G71" s="2">
        <v>0.5</v>
      </c>
      <c r="H71" s="3">
        <f t="shared" si="39"/>
        <v>0.41095890410958907</v>
      </c>
      <c r="I71" s="3">
        <f t="shared" si="40"/>
        <v>0.58904109589041087</v>
      </c>
      <c r="J71" s="5">
        <f t="shared" si="47"/>
        <v>44470.263670438406</v>
      </c>
      <c r="K71" s="5">
        <f t="shared" si="41"/>
        <v>18275.45082346784</v>
      </c>
      <c r="L71" s="5">
        <f t="shared" si="42"/>
        <v>176662.6912935224</v>
      </c>
      <c r="M71" s="5">
        <f>L71+M72</f>
        <v>386929.16198406985</v>
      </c>
      <c r="N71" s="33">
        <f t="shared" si="43"/>
        <v>8.7008515364679724</v>
      </c>
      <c r="O71" s="4"/>
      <c r="Q71" s="27" t="s">
        <v>68</v>
      </c>
      <c r="R71" s="29">
        <f t="shared" si="33"/>
        <v>44470.263670438406</v>
      </c>
      <c r="S71" s="29">
        <f t="shared" si="34"/>
        <v>176662.6912935224</v>
      </c>
      <c r="T71" s="35">
        <f t="shared" si="35"/>
        <v>8.7008515364679724</v>
      </c>
      <c r="U71" s="42">
        <v>0.63527807449444496</v>
      </c>
      <c r="V71" s="43">
        <f t="shared" si="48"/>
        <v>0.36472192550555504</v>
      </c>
      <c r="W71" s="29">
        <f t="shared" si="44"/>
        <v>112229.93435995546</v>
      </c>
      <c r="X71" s="29">
        <f>X72+W71</f>
        <v>233314.79197300065</v>
      </c>
      <c r="Y71" s="35">
        <f t="shared" si="45"/>
        <v>5.2465349362903959</v>
      </c>
      <c r="Z71" s="36">
        <f t="shared" si="46"/>
        <v>3.4543166001775765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297</v>
      </c>
      <c r="E72" s="50">
        <f t="shared" si="49"/>
        <v>37</v>
      </c>
      <c r="F72" s="17">
        <f t="shared" si="38"/>
        <v>0.12457912457912458</v>
      </c>
      <c r="G72" s="12"/>
      <c r="H72" s="17">
        <v>1</v>
      </c>
      <c r="I72" s="17">
        <f t="shared" si="40"/>
        <v>0</v>
      </c>
      <c r="J72" s="21">
        <f t="shared" si="47"/>
        <v>26194.812846970563</v>
      </c>
      <c r="K72" s="21">
        <f t="shared" si="41"/>
        <v>26194.812846970563</v>
      </c>
      <c r="L72" s="21">
        <f>K72/F72</f>
        <v>210266.47069054749</v>
      </c>
      <c r="M72" s="21">
        <f>L72</f>
        <v>210266.47069054749</v>
      </c>
      <c r="N72" s="34">
        <f t="shared" si="43"/>
        <v>8.0270270270270263</v>
      </c>
      <c r="O72" s="4"/>
      <c r="Q72" s="30" t="s">
        <v>69</v>
      </c>
      <c r="R72" s="31">
        <f t="shared" si="33"/>
        <v>26194.812846970563</v>
      </c>
      <c r="S72" s="31">
        <f t="shared" si="34"/>
        <v>210266.47069054749</v>
      </c>
      <c r="T72" s="38">
        <f t="shared" si="35"/>
        <v>8.0270270270270263</v>
      </c>
      <c r="U72" s="44">
        <v>0.57586384179742911</v>
      </c>
      <c r="V72" s="45">
        <f t="shared" si="48"/>
        <v>0.42413615820257089</v>
      </c>
      <c r="W72" s="31">
        <f t="shared" si="44"/>
        <v>121084.8576130452</v>
      </c>
      <c r="X72" s="31">
        <f>W72</f>
        <v>121084.8576130452</v>
      </c>
      <c r="Y72" s="38">
        <f t="shared" si="45"/>
        <v>4.622474621995579</v>
      </c>
      <c r="Z72" s="37">
        <f t="shared" si="46"/>
        <v>3.4045524050314473</v>
      </c>
    </row>
    <row r="73" spans="1:26" s="2" customFormat="1" ht="13.2" x14ac:dyDescent="0.25">
      <c r="B73" s="2" t="s">
        <v>70</v>
      </c>
      <c r="D73" s="25">
        <f>SUM(D54:D72)</f>
        <v>59026</v>
      </c>
      <c r="E73" s="25">
        <f>SUM(E54:E72)</f>
        <v>387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71.52201410561878</v>
      </c>
      <c r="F78" s="55">
        <f>$Y$4</f>
        <v>64.898667645520291</v>
      </c>
      <c r="G78" s="55">
        <f>E78-F78</f>
        <v>6.6233464600984888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77.604322886574238</v>
      </c>
      <c r="F79" s="55">
        <f>$Y$29</f>
        <v>68.984003517983254</v>
      </c>
      <c r="G79" s="55">
        <f t="shared" ref="G79:G80" si="50">E79-F79</f>
        <v>8.6203193685909838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74.413232488118481</v>
      </c>
      <c r="F80" s="55">
        <f>$Y$54</f>
        <v>66.207696541339217</v>
      </c>
      <c r="G80" s="55">
        <f t="shared" si="50"/>
        <v>8.2055359467792641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16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6" t="s">
        <v>87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4" t="s">
        <v>14</v>
      </c>
      <c r="S2" s="74"/>
      <c r="T2" s="74"/>
      <c r="U2" s="75" t="s">
        <v>15</v>
      </c>
      <c r="V2" s="75" t="s">
        <v>16</v>
      </c>
      <c r="W2" s="76" t="s">
        <v>17</v>
      </c>
      <c r="X2" s="76" t="s">
        <v>18</v>
      </c>
      <c r="Y2" s="77" t="s">
        <v>19</v>
      </c>
      <c r="Z2" s="77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5"/>
      <c r="V3" s="75"/>
      <c r="W3" s="76"/>
      <c r="X3" s="76"/>
      <c r="Y3" s="77"/>
      <c r="Z3" s="77"/>
    </row>
    <row r="4" spans="1:26" s="2" customFormat="1" x14ac:dyDescent="0.25">
      <c r="A4" s="2">
        <v>1</v>
      </c>
      <c r="B4" s="1">
        <v>0</v>
      </c>
      <c r="C4" s="1">
        <v>1</v>
      </c>
      <c r="D4">
        <v>278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7156164.6831984743</v>
      </c>
      <c r="N4" s="32">
        <f>M4/J4</f>
        <v>71.561646831984746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71.561646831984746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6505115.0560554396</v>
      </c>
      <c r="Y4" s="40">
        <f>X4/R4</f>
        <v>65.05115056055439</v>
      </c>
      <c r="Z4" s="36">
        <f>T4-Y4</f>
        <v>6.5104962714303554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1325</v>
      </c>
      <c r="E5" s="51">
        <v>1</v>
      </c>
      <c r="F5" s="3">
        <f t="shared" ref="F5:F22" si="5">E5/D5</f>
        <v>7.5471698113207543E-4</v>
      </c>
      <c r="G5" s="2">
        <v>0.4</v>
      </c>
      <c r="H5" s="3">
        <f t="shared" ref="H5:H21" si="6">C5*F5/(1+(1-G5)*C5*F5)</f>
        <v>3.0134096730450501E-3</v>
      </c>
      <c r="I5" s="3">
        <f t="shared" ref="I5:I22" si="7">1-H5</f>
        <v>0.99698659032695491</v>
      </c>
      <c r="J5" s="5">
        <f>I4*J4</f>
        <v>100000</v>
      </c>
      <c r="K5" s="5">
        <f t="shared" ref="K5:K22" si="8">J5*H5</f>
        <v>301.340967304505</v>
      </c>
      <c r="L5" s="5">
        <f t="shared" ref="L5:L21" si="9">C5*(J6+G5*K5)</f>
        <v>399276.78167846915</v>
      </c>
      <c r="M5" s="5">
        <f t="shared" si="0"/>
        <v>7056164.6831984743</v>
      </c>
      <c r="N5" s="33">
        <f t="shared" ref="N5:N22" si="10">M5/J5</f>
        <v>70.561646831984746</v>
      </c>
      <c r="O5" s="4"/>
      <c r="Q5" s="27" t="s">
        <v>36</v>
      </c>
      <c r="R5" s="29">
        <f t="shared" si="1"/>
        <v>100000</v>
      </c>
      <c r="S5" s="29">
        <f t="shared" si="2"/>
        <v>399276.78167846915</v>
      </c>
      <c r="T5" s="35">
        <f t="shared" si="3"/>
        <v>70.561646831984746</v>
      </c>
      <c r="U5" s="42">
        <v>0.96680194174873568</v>
      </c>
      <c r="V5" s="43">
        <f>1-U5</f>
        <v>3.3198058251264317E-2</v>
      </c>
      <c r="W5" s="29">
        <f t="shared" ref="W5:W22" si="11">S5*U5</f>
        <v>386021.56782192999</v>
      </c>
      <c r="X5" s="29">
        <f t="shared" si="4"/>
        <v>6408434.861880566</v>
      </c>
      <c r="Y5" s="35">
        <f t="shared" ref="Y5:Y22" si="12">X5/R5</f>
        <v>64.084348618805663</v>
      </c>
      <c r="Z5" s="36">
        <f t="shared" ref="Z5:Z22" si="13">T5-Y5</f>
        <v>6.4772982131790826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1917</v>
      </c>
      <c r="E6" s="51">
        <v>2</v>
      </c>
      <c r="F6" s="3">
        <f t="shared" si="5"/>
        <v>1.0432968179447052E-3</v>
      </c>
      <c r="G6" s="2">
        <v>0.5</v>
      </c>
      <c r="H6" s="3">
        <f t="shared" si="6"/>
        <v>5.2029136316337149E-3</v>
      </c>
      <c r="I6" s="3">
        <f t="shared" si="7"/>
        <v>0.99479708636836628</v>
      </c>
      <c r="J6" s="5">
        <f t="shared" ref="J6:J22" si="14">I5*J5</f>
        <v>99698.65903269549</v>
      </c>
      <c r="K6" s="5">
        <f t="shared" si="8"/>
        <v>518.72351213681316</v>
      </c>
      <c r="L6" s="5">
        <f t="shared" si="9"/>
        <v>497196.48638313543</v>
      </c>
      <c r="M6" s="5">
        <f t="shared" si="0"/>
        <v>6656887.9015200054</v>
      </c>
      <c r="N6" s="33">
        <f t="shared" si="10"/>
        <v>66.77008463410651</v>
      </c>
      <c r="O6" s="4"/>
      <c r="Q6" s="27" t="s">
        <v>38</v>
      </c>
      <c r="R6" s="29">
        <f t="shared" si="1"/>
        <v>99698.65903269549</v>
      </c>
      <c r="S6" s="29">
        <f t="shared" si="2"/>
        <v>497196.48638313543</v>
      </c>
      <c r="T6" s="35">
        <f t="shared" si="3"/>
        <v>66.77008463410651</v>
      </c>
      <c r="U6" s="42">
        <v>0.96680194174873568</v>
      </c>
      <c r="V6" s="43">
        <f>1-U6</f>
        <v>3.3198058251264317E-2</v>
      </c>
      <c r="W6" s="29">
        <f t="shared" si="11"/>
        <v>480690.52846586413</v>
      </c>
      <c r="X6" s="29">
        <f t="shared" si="4"/>
        <v>6022413.2940586358</v>
      </c>
      <c r="Y6" s="35">
        <f t="shared" si="12"/>
        <v>60.406161451816786</v>
      </c>
      <c r="Z6" s="36">
        <f t="shared" si="13"/>
        <v>6.3639231822897244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1983</v>
      </c>
      <c r="E7" s="51">
        <v>1</v>
      </c>
      <c r="F7" s="3">
        <f t="shared" si="5"/>
        <v>5.0428643469490675E-4</v>
      </c>
      <c r="G7" s="2">
        <v>0.5</v>
      </c>
      <c r="H7" s="3">
        <f t="shared" si="6"/>
        <v>2.5182573659027958E-3</v>
      </c>
      <c r="I7" s="3">
        <f t="shared" si="7"/>
        <v>0.99748174263409717</v>
      </c>
      <c r="J7" s="5">
        <f t="shared" si="14"/>
        <v>99179.935520558676</v>
      </c>
      <c r="K7" s="5">
        <f t="shared" si="8"/>
        <v>249.76060317441122</v>
      </c>
      <c r="L7" s="5">
        <f t="shared" si="9"/>
        <v>495275.27609485731</v>
      </c>
      <c r="M7" s="5">
        <f t="shared" si="0"/>
        <v>6159691.41513687</v>
      </c>
      <c r="N7" s="33">
        <f t="shared" si="10"/>
        <v>62.106225244117532</v>
      </c>
      <c r="O7" s="4"/>
      <c r="Q7" s="27" t="s">
        <v>40</v>
      </c>
      <c r="R7" s="29">
        <f t="shared" si="1"/>
        <v>99179.935520558676</v>
      </c>
      <c r="S7" s="29">
        <f t="shared" si="2"/>
        <v>495275.27609485731</v>
      </c>
      <c r="T7" s="35">
        <f t="shared" si="3"/>
        <v>62.106225244117532</v>
      </c>
      <c r="U7" s="42">
        <v>0.96680194174873568</v>
      </c>
      <c r="V7" s="43">
        <f>1-U7</f>
        <v>3.3198058251264317E-2</v>
      </c>
      <c r="W7" s="29">
        <f t="shared" si="11"/>
        <v>478833.0986286492</v>
      </c>
      <c r="X7" s="29">
        <f t="shared" si="4"/>
        <v>5541722.7655927716</v>
      </c>
      <c r="Y7" s="35">
        <f t="shared" si="12"/>
        <v>55.87544231105138</v>
      </c>
      <c r="Z7" s="36">
        <f t="shared" si="13"/>
        <v>6.2307829330661519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2047</v>
      </c>
      <c r="E8" s="51">
        <v>4</v>
      </c>
      <c r="F8" s="3">
        <f t="shared" si="5"/>
        <v>1.9540791402051783E-3</v>
      </c>
      <c r="G8" s="2">
        <v>0.5</v>
      </c>
      <c r="H8" s="3">
        <f t="shared" si="6"/>
        <v>9.7228974234321829E-3</v>
      </c>
      <c r="I8" s="3">
        <f t="shared" si="7"/>
        <v>0.99027710257656787</v>
      </c>
      <c r="J8" s="5">
        <f t="shared" si="14"/>
        <v>98930.174917384255</v>
      </c>
      <c r="K8" s="5">
        <f t="shared" si="8"/>
        <v>961.88794280393051</v>
      </c>
      <c r="L8" s="5">
        <f t="shared" si="9"/>
        <v>492246.15472991148</v>
      </c>
      <c r="M8" s="5">
        <f t="shared" si="0"/>
        <v>5664416.1390420124</v>
      </c>
      <c r="N8" s="33">
        <f t="shared" si="10"/>
        <v>57.256708014236487</v>
      </c>
      <c r="O8" s="4"/>
      <c r="Q8" s="27" t="s">
        <v>42</v>
      </c>
      <c r="R8" s="29">
        <f t="shared" si="1"/>
        <v>98930.174917384255</v>
      </c>
      <c r="S8" s="29">
        <f t="shared" si="2"/>
        <v>492246.15472991148</v>
      </c>
      <c r="T8" s="35">
        <f t="shared" si="3"/>
        <v>57.256708014236487</v>
      </c>
      <c r="U8" s="42">
        <v>0.96680194174873568</v>
      </c>
      <c r="V8" s="43">
        <f>1-U8</f>
        <v>3.3198058251264317E-2</v>
      </c>
      <c r="W8" s="29">
        <f t="shared" si="11"/>
        <v>475904.53821122699</v>
      </c>
      <c r="X8" s="29">
        <f t="shared" si="4"/>
        <v>5062889.6669641221</v>
      </c>
      <c r="Y8" s="35">
        <f t="shared" si="12"/>
        <v>51.17639457518495</v>
      </c>
      <c r="Z8" s="36">
        <f t="shared" si="13"/>
        <v>6.0803134390515368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2079</v>
      </c>
      <c r="E9" s="51">
        <v>5</v>
      </c>
      <c r="F9" s="3">
        <f t="shared" si="5"/>
        <v>2.4050024050024051E-3</v>
      </c>
      <c r="G9" s="2">
        <v>0.5</v>
      </c>
      <c r="H9" s="3">
        <f t="shared" si="6"/>
        <v>1.1953143676786996E-2</v>
      </c>
      <c r="I9" s="3">
        <f t="shared" si="7"/>
        <v>0.98804685632321299</v>
      </c>
      <c r="J9" s="5">
        <f t="shared" si="14"/>
        <v>97968.286974580333</v>
      </c>
      <c r="K9" s="5">
        <f t="shared" si="8"/>
        <v>1171.0290099758588</v>
      </c>
      <c r="L9" s="5">
        <f t="shared" si="9"/>
        <v>486913.86234796204</v>
      </c>
      <c r="M9" s="5">
        <f t="shared" si="0"/>
        <v>5172169.9843121013</v>
      </c>
      <c r="N9" s="33">
        <f t="shared" si="10"/>
        <v>52.794329104214263</v>
      </c>
      <c r="O9" s="4"/>
      <c r="Q9" s="27" t="s">
        <v>44</v>
      </c>
      <c r="R9" s="29">
        <f t="shared" si="1"/>
        <v>97968.286974580333</v>
      </c>
      <c r="S9" s="29">
        <f t="shared" si="2"/>
        <v>486913.86234796204</v>
      </c>
      <c r="T9" s="35">
        <f t="shared" si="3"/>
        <v>52.794329104214263</v>
      </c>
      <c r="U9" s="42">
        <v>0.9555940589531835</v>
      </c>
      <c r="V9" s="43">
        <f t="shared" ref="V9:V22" si="15">1-U9</f>
        <v>4.4405941046816499E-2</v>
      </c>
      <c r="W9" s="29">
        <f t="shared" si="11"/>
        <v>465291.9940816607</v>
      </c>
      <c r="X9" s="29">
        <f t="shared" si="4"/>
        <v>4586985.1287528947</v>
      </c>
      <c r="Y9" s="35">
        <f t="shared" si="12"/>
        <v>46.821122124377574</v>
      </c>
      <c r="Z9" s="36">
        <f t="shared" si="13"/>
        <v>5.9732069798366894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2532</v>
      </c>
      <c r="E10" s="51">
        <v>8</v>
      </c>
      <c r="F10" s="3">
        <f t="shared" si="5"/>
        <v>3.1595576619273301E-3</v>
      </c>
      <c r="G10" s="2">
        <v>0.5</v>
      </c>
      <c r="H10" s="3">
        <f t="shared" si="6"/>
        <v>1.5673981191222569E-2</v>
      </c>
      <c r="I10" s="3">
        <f t="shared" si="7"/>
        <v>0.98432601880877746</v>
      </c>
      <c r="J10" s="5">
        <f t="shared" si="14"/>
        <v>96797.257964604476</v>
      </c>
      <c r="K10" s="5">
        <f t="shared" si="8"/>
        <v>1517.1984006991295</v>
      </c>
      <c r="L10" s="5">
        <f t="shared" si="9"/>
        <v>480193.29382127454</v>
      </c>
      <c r="M10" s="5">
        <f t="shared" si="0"/>
        <v>4685256.1219641389</v>
      </c>
      <c r="N10" s="33">
        <f t="shared" si="10"/>
        <v>48.402777315008038</v>
      </c>
      <c r="O10" s="4"/>
      <c r="Q10" s="27" t="s">
        <v>46</v>
      </c>
      <c r="R10" s="29">
        <f t="shared" si="1"/>
        <v>96797.257964604476</v>
      </c>
      <c r="S10" s="29">
        <f t="shared" si="2"/>
        <v>480193.29382127454</v>
      </c>
      <c r="T10" s="35">
        <f t="shared" si="3"/>
        <v>48.402777315008038</v>
      </c>
      <c r="U10" s="42">
        <v>0.96363095511775332</v>
      </c>
      <c r="V10" s="43">
        <f t="shared" si="15"/>
        <v>3.6369044882246682E-2</v>
      </c>
      <c r="W10" s="29">
        <f t="shared" si="11"/>
        <v>462729.12236613472</v>
      </c>
      <c r="X10" s="29">
        <f t="shared" si="4"/>
        <v>4121693.1346712341</v>
      </c>
      <c r="Y10" s="35">
        <f t="shared" si="12"/>
        <v>42.580680706662164</v>
      </c>
      <c r="Z10" s="36">
        <f t="shared" si="13"/>
        <v>5.8220966083458734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2279</v>
      </c>
      <c r="E11" s="51">
        <v>6</v>
      </c>
      <c r="F11" s="3">
        <f t="shared" si="5"/>
        <v>2.6327336551118913E-3</v>
      </c>
      <c r="G11" s="2">
        <v>0.5</v>
      </c>
      <c r="H11" s="3">
        <f t="shared" si="6"/>
        <v>1.3077593722755014E-2</v>
      </c>
      <c r="I11" s="3">
        <f t="shared" si="7"/>
        <v>0.98692240627724503</v>
      </c>
      <c r="J11" s="5">
        <f t="shared" si="14"/>
        <v>95280.05956390535</v>
      </c>
      <c r="K11" s="5">
        <f t="shared" si="8"/>
        <v>1246.0339088566525</v>
      </c>
      <c r="L11" s="5">
        <f t="shared" si="9"/>
        <v>473285.2130473851</v>
      </c>
      <c r="M11" s="5">
        <f t="shared" si="0"/>
        <v>4205062.8281428646</v>
      </c>
      <c r="N11" s="33">
        <f t="shared" si="10"/>
        <v>44.133713259514536</v>
      </c>
      <c r="O11" s="4"/>
      <c r="Q11" s="27" t="s">
        <v>48</v>
      </c>
      <c r="R11" s="29">
        <f t="shared" si="1"/>
        <v>95280.05956390535</v>
      </c>
      <c r="S11" s="29">
        <f t="shared" si="2"/>
        <v>473285.2130473851</v>
      </c>
      <c r="T11" s="35">
        <f t="shared" si="3"/>
        <v>44.133713259514536</v>
      </c>
      <c r="U11" s="42">
        <v>0.96005435016735896</v>
      </c>
      <c r="V11" s="43">
        <f t="shared" si="15"/>
        <v>3.9945649832641039E-2</v>
      </c>
      <c r="W11" s="29">
        <f t="shared" si="11"/>
        <v>454379.52765602735</v>
      </c>
      <c r="X11" s="29">
        <f t="shared" si="4"/>
        <v>3658964.0123050995</v>
      </c>
      <c r="Y11" s="35">
        <f t="shared" si="12"/>
        <v>38.402201143157278</v>
      </c>
      <c r="Z11" s="36">
        <f t="shared" si="13"/>
        <v>5.7315121163572584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2452</v>
      </c>
      <c r="E12" s="51">
        <v>7</v>
      </c>
      <c r="F12" s="3">
        <f t="shared" si="5"/>
        <v>2.8548123980424145E-3</v>
      </c>
      <c r="G12" s="2">
        <v>0.5</v>
      </c>
      <c r="H12" s="3">
        <f t="shared" si="6"/>
        <v>1.4172909495849364E-2</v>
      </c>
      <c r="I12" s="3">
        <f t="shared" si="7"/>
        <v>0.98582709050415063</v>
      </c>
      <c r="J12" s="5">
        <f t="shared" si="14"/>
        <v>94034.025655048696</v>
      </c>
      <c r="K12" s="5">
        <f t="shared" si="8"/>
        <v>1332.7357351393823</v>
      </c>
      <c r="L12" s="5">
        <f t="shared" si="9"/>
        <v>466838.28893739497</v>
      </c>
      <c r="M12" s="5">
        <f t="shared" si="0"/>
        <v>3731777.6150954799</v>
      </c>
      <c r="N12" s="33">
        <f t="shared" si="10"/>
        <v>39.685396739101748</v>
      </c>
      <c r="O12" s="4"/>
      <c r="Q12" s="27" t="s">
        <v>50</v>
      </c>
      <c r="R12" s="29">
        <f t="shared" si="1"/>
        <v>94034.025655048696</v>
      </c>
      <c r="S12" s="29">
        <f t="shared" si="2"/>
        <v>466838.28893739497</v>
      </c>
      <c r="T12" s="35">
        <f t="shared" si="3"/>
        <v>39.685396739101748</v>
      </c>
      <c r="U12" s="42">
        <v>0.94127750867207383</v>
      </c>
      <c r="V12" s="43">
        <f t="shared" si="15"/>
        <v>5.8722491327926174E-2</v>
      </c>
      <c r="W12" s="29">
        <f t="shared" si="11"/>
        <v>439424.38156372489</v>
      </c>
      <c r="X12" s="29">
        <f t="shared" si="4"/>
        <v>3204584.4846490724</v>
      </c>
      <c r="Y12" s="35">
        <f t="shared" si="12"/>
        <v>34.078988561062609</v>
      </c>
      <c r="Z12" s="36">
        <f t="shared" si="13"/>
        <v>5.606408178039139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2571</v>
      </c>
      <c r="E13" s="51">
        <v>15</v>
      </c>
      <c r="F13" s="3">
        <f t="shared" si="5"/>
        <v>5.8343057176196032E-3</v>
      </c>
      <c r="G13" s="2">
        <v>0.5</v>
      </c>
      <c r="H13" s="3">
        <f t="shared" si="6"/>
        <v>2.8752156411730879E-2</v>
      </c>
      <c r="I13" s="3">
        <f t="shared" si="7"/>
        <v>0.9712478435882691</v>
      </c>
      <c r="J13" s="5">
        <f t="shared" si="14"/>
        <v>92701.289919909308</v>
      </c>
      <c r="K13" s="5">
        <f t="shared" si="8"/>
        <v>2665.3619873464436</v>
      </c>
      <c r="L13" s="5">
        <f t="shared" si="9"/>
        <v>456843.04463118035</v>
      </c>
      <c r="M13" s="5">
        <f t="shared" si="0"/>
        <v>3264939.3261580849</v>
      </c>
      <c r="N13" s="33">
        <f t="shared" si="10"/>
        <v>35.219998869259307</v>
      </c>
      <c r="O13" s="4"/>
      <c r="Q13" s="27" t="s">
        <v>52</v>
      </c>
      <c r="R13" s="29">
        <f t="shared" si="1"/>
        <v>92701.289919909308</v>
      </c>
      <c r="S13" s="29">
        <f t="shared" si="2"/>
        <v>456843.04463118035</v>
      </c>
      <c r="T13" s="35">
        <f t="shared" si="3"/>
        <v>35.219998869259307</v>
      </c>
      <c r="U13" s="42">
        <v>0.95386474178345915</v>
      </c>
      <c r="V13" s="43">
        <f t="shared" si="15"/>
        <v>4.6135258216540853E-2</v>
      </c>
      <c r="W13" s="29">
        <f t="shared" si="11"/>
        <v>435766.47280269017</v>
      </c>
      <c r="X13" s="29">
        <f t="shared" si="4"/>
        <v>2765160.1030853475</v>
      </c>
      <c r="Y13" s="35">
        <f t="shared" si="12"/>
        <v>29.828712259283012</v>
      </c>
      <c r="Z13" s="36">
        <f t="shared" si="13"/>
        <v>5.3912866099762944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2598</v>
      </c>
      <c r="E14" s="51">
        <v>19</v>
      </c>
      <c r="F14" s="3">
        <f t="shared" si="5"/>
        <v>7.3133179368745187E-3</v>
      </c>
      <c r="G14" s="2">
        <v>0.5</v>
      </c>
      <c r="H14" s="3">
        <f t="shared" si="6"/>
        <v>3.5910035910035915E-2</v>
      </c>
      <c r="I14" s="3">
        <f t="shared" si="7"/>
        <v>0.96408996408996406</v>
      </c>
      <c r="J14" s="5">
        <f t="shared" si="14"/>
        <v>90035.927932562859</v>
      </c>
      <c r="K14" s="5">
        <f t="shared" si="8"/>
        <v>3233.1934052517381</v>
      </c>
      <c r="L14" s="5">
        <f t="shared" si="9"/>
        <v>442096.65614968492</v>
      </c>
      <c r="M14" s="5">
        <f t="shared" si="0"/>
        <v>2808096.2815269046</v>
      </c>
      <c r="N14" s="33">
        <f t="shared" si="10"/>
        <v>31.188619321280012</v>
      </c>
      <c r="O14" s="4"/>
      <c r="Q14" s="27" t="s">
        <v>54</v>
      </c>
      <c r="R14" s="29">
        <f t="shared" si="1"/>
        <v>90035.927932562859</v>
      </c>
      <c r="S14" s="29">
        <f t="shared" si="2"/>
        <v>442096.65614968492</v>
      </c>
      <c r="T14" s="35">
        <f t="shared" si="3"/>
        <v>31.188619321280012</v>
      </c>
      <c r="U14" s="42">
        <v>0.94210046609890041</v>
      </c>
      <c r="V14" s="43">
        <f t="shared" si="15"/>
        <v>5.7899533901099587E-2</v>
      </c>
      <c r="W14" s="29">
        <f t="shared" si="11"/>
        <v>416499.46581938345</v>
      </c>
      <c r="X14" s="29">
        <f t="shared" si="4"/>
        <v>2329393.6302826572</v>
      </c>
      <c r="Y14" s="35">
        <f t="shared" si="12"/>
        <v>25.871823435055603</v>
      </c>
      <c r="Z14" s="36">
        <f t="shared" si="13"/>
        <v>5.3167958862244085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2375</v>
      </c>
      <c r="E15" s="51">
        <v>18</v>
      </c>
      <c r="F15" s="3">
        <f t="shared" si="5"/>
        <v>7.5789473684210523E-3</v>
      </c>
      <c r="G15" s="2">
        <v>0.5</v>
      </c>
      <c r="H15" s="3">
        <f t="shared" si="6"/>
        <v>3.7190082644628093E-2</v>
      </c>
      <c r="I15" s="3">
        <f t="shared" si="7"/>
        <v>0.96280991735537191</v>
      </c>
      <c r="J15" s="5">
        <f t="shared" si="14"/>
        <v>86802.734527311113</v>
      </c>
      <c r="K15" s="5">
        <f t="shared" si="8"/>
        <v>3228.2008708504127</v>
      </c>
      <c r="L15" s="5">
        <f t="shared" si="9"/>
        <v>425943.1704594295</v>
      </c>
      <c r="M15" s="5">
        <f t="shared" si="0"/>
        <v>2365999.6253772196</v>
      </c>
      <c r="N15" s="33">
        <f t="shared" si="10"/>
        <v>27.257201495568037</v>
      </c>
      <c r="O15" s="4"/>
      <c r="Q15" s="27" t="s">
        <v>56</v>
      </c>
      <c r="R15" s="29">
        <f t="shared" si="1"/>
        <v>86802.734527311113</v>
      </c>
      <c r="S15" s="29">
        <f t="shared" si="2"/>
        <v>425943.1704594295</v>
      </c>
      <c r="T15" s="35">
        <f t="shared" si="3"/>
        <v>27.257201495568037</v>
      </c>
      <c r="U15" s="42">
        <v>0.91645683631107144</v>
      </c>
      <c r="V15" s="43">
        <f t="shared" si="15"/>
        <v>8.3543163688928557E-2</v>
      </c>
      <c r="W15" s="29">
        <f t="shared" si="11"/>
        <v>390358.53044755617</v>
      </c>
      <c r="X15" s="29">
        <f t="shared" si="4"/>
        <v>1912894.1644632737</v>
      </c>
      <c r="Y15" s="35">
        <f t="shared" si="12"/>
        <v>22.037256946800582</v>
      </c>
      <c r="Z15" s="36">
        <f t="shared" si="13"/>
        <v>5.2199445487674545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1797</v>
      </c>
      <c r="E16" s="51">
        <v>26</v>
      </c>
      <c r="F16" s="3">
        <f t="shared" si="5"/>
        <v>1.4468558708959377E-2</v>
      </c>
      <c r="G16" s="2">
        <v>0.5</v>
      </c>
      <c r="H16" s="3">
        <f t="shared" si="6"/>
        <v>6.9817400644468314E-2</v>
      </c>
      <c r="I16" s="3">
        <f t="shared" si="7"/>
        <v>0.93018259935553171</v>
      </c>
      <c r="J16" s="5">
        <f t="shared" si="14"/>
        <v>83574.533656460699</v>
      </c>
      <c r="K16" s="5">
        <f t="shared" si="8"/>
        <v>5834.9566999677181</v>
      </c>
      <c r="L16" s="5">
        <f t="shared" si="9"/>
        <v>403285.27653238416</v>
      </c>
      <c r="M16" s="5">
        <f t="shared" si="0"/>
        <v>1940056.4549177901</v>
      </c>
      <c r="N16" s="33">
        <f t="shared" si="10"/>
        <v>23.213488248615729</v>
      </c>
      <c r="O16" s="4"/>
      <c r="Q16" s="27" t="s">
        <v>58</v>
      </c>
      <c r="R16" s="29">
        <f t="shared" si="1"/>
        <v>83574.533656460699</v>
      </c>
      <c r="S16" s="29">
        <f t="shared" si="2"/>
        <v>403285.27653238416</v>
      </c>
      <c r="T16" s="35">
        <f t="shared" si="3"/>
        <v>23.213488248615729</v>
      </c>
      <c r="U16" s="42">
        <v>0.8859396016463057</v>
      </c>
      <c r="V16" s="43">
        <f t="shared" si="15"/>
        <v>0.1140603983536943</v>
      </c>
      <c r="W16" s="29">
        <f t="shared" si="11"/>
        <v>357286.39724092063</v>
      </c>
      <c r="X16" s="29">
        <f t="shared" si="4"/>
        <v>1522535.6340157175</v>
      </c>
      <c r="Y16" s="35">
        <f t="shared" si="12"/>
        <v>18.217698231786883</v>
      </c>
      <c r="Z16" s="36">
        <f t="shared" si="13"/>
        <v>4.9957900168288454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1283</v>
      </c>
      <c r="E17" s="51">
        <v>25</v>
      </c>
      <c r="F17" s="3">
        <f t="shared" si="5"/>
        <v>1.9485580670303974E-2</v>
      </c>
      <c r="G17" s="2">
        <v>0.5</v>
      </c>
      <c r="H17" s="3">
        <f t="shared" si="6"/>
        <v>9.2902266815310289E-2</v>
      </c>
      <c r="I17" s="3">
        <f t="shared" si="7"/>
        <v>0.90709773318468967</v>
      </c>
      <c r="J17" s="5">
        <f t="shared" si="14"/>
        <v>77739.57695649298</v>
      </c>
      <c r="K17" s="5">
        <f t="shared" si="8"/>
        <v>7222.1829205214581</v>
      </c>
      <c r="L17" s="5">
        <f t="shared" si="9"/>
        <v>370642.4274811612</v>
      </c>
      <c r="M17" s="5">
        <f t="shared" si="0"/>
        <v>1536771.178385406</v>
      </c>
      <c r="N17" s="33">
        <f t="shared" si="10"/>
        <v>19.768195796144624</v>
      </c>
      <c r="O17" s="4"/>
      <c r="Q17" s="27" t="s">
        <v>60</v>
      </c>
      <c r="R17" s="29">
        <f t="shared" si="1"/>
        <v>77739.57695649298</v>
      </c>
      <c r="S17" s="29">
        <f t="shared" si="2"/>
        <v>370642.4274811612</v>
      </c>
      <c r="T17" s="35">
        <f t="shared" si="3"/>
        <v>19.768195796144624</v>
      </c>
      <c r="U17" s="42">
        <v>0.85631920960893304</v>
      </c>
      <c r="V17" s="43">
        <f t="shared" si="15"/>
        <v>0.14368079039106696</v>
      </c>
      <c r="W17" s="29">
        <f t="shared" si="11"/>
        <v>317388.23054820421</v>
      </c>
      <c r="X17" s="29">
        <f t="shared" si="4"/>
        <v>1165249.2367747969</v>
      </c>
      <c r="Y17" s="35">
        <f t="shared" si="12"/>
        <v>14.989137867664621</v>
      </c>
      <c r="Z17" s="36">
        <f t="shared" si="13"/>
        <v>4.7790579284800039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928</v>
      </c>
      <c r="E18" s="51">
        <v>18</v>
      </c>
      <c r="F18" s="3">
        <f t="shared" si="5"/>
        <v>1.9396551724137932E-2</v>
      </c>
      <c r="G18" s="2">
        <v>0.5</v>
      </c>
      <c r="H18" s="3">
        <f t="shared" si="6"/>
        <v>9.249743062692703E-2</v>
      </c>
      <c r="I18" s="3">
        <f t="shared" si="7"/>
        <v>0.90750256937307294</v>
      </c>
      <c r="J18" s="5">
        <f t="shared" si="14"/>
        <v>70517.39403597152</v>
      </c>
      <c r="K18" s="5">
        <f t="shared" si="8"/>
        <v>6522.6777628339532</v>
      </c>
      <c r="L18" s="5">
        <f t="shared" si="9"/>
        <v>336280.27577277273</v>
      </c>
      <c r="M18" s="5">
        <f t="shared" si="0"/>
        <v>1166128.7509042448</v>
      </c>
      <c r="N18" s="33">
        <f t="shared" si="10"/>
        <v>16.536753333644075</v>
      </c>
      <c r="O18" s="4"/>
      <c r="Q18" s="27" t="s">
        <v>62</v>
      </c>
      <c r="R18" s="29">
        <f t="shared" si="1"/>
        <v>70517.39403597152</v>
      </c>
      <c r="S18" s="29">
        <f t="shared" si="2"/>
        <v>336280.27577277273</v>
      </c>
      <c r="T18" s="35">
        <f t="shared" si="3"/>
        <v>16.536753333644075</v>
      </c>
      <c r="U18" s="42">
        <v>0.77613843304153718</v>
      </c>
      <c r="V18" s="43">
        <f t="shared" si="15"/>
        <v>0.22386156695846282</v>
      </c>
      <c r="W18" s="29">
        <f t="shared" si="11"/>
        <v>261000.04630105582</v>
      </c>
      <c r="X18" s="29">
        <f t="shared" si="4"/>
        <v>847861.0062265927</v>
      </c>
      <c r="Y18" s="35">
        <f t="shared" si="12"/>
        <v>12.023430783532524</v>
      </c>
      <c r="Z18" s="36">
        <f t="shared" si="13"/>
        <v>4.5133225501115515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629</v>
      </c>
      <c r="E19" s="51">
        <v>27</v>
      </c>
      <c r="F19" s="3">
        <f t="shared" si="5"/>
        <v>4.2925278219395867E-2</v>
      </c>
      <c r="G19" s="2">
        <v>0.5</v>
      </c>
      <c r="H19" s="3">
        <f t="shared" si="6"/>
        <v>0.1938262742282843</v>
      </c>
      <c r="I19" s="3">
        <f t="shared" si="7"/>
        <v>0.80617372577171564</v>
      </c>
      <c r="J19" s="5">
        <f t="shared" si="14"/>
        <v>63994.716273137565</v>
      </c>
      <c r="K19" s="5">
        <f t="shared" si="8"/>
        <v>12403.85742551841</v>
      </c>
      <c r="L19" s="5">
        <f t="shared" si="9"/>
        <v>288963.93780189176</v>
      </c>
      <c r="M19" s="5">
        <f t="shared" si="0"/>
        <v>829848.47513147211</v>
      </c>
      <c r="N19" s="33">
        <f t="shared" si="10"/>
        <v>12.967452993924898</v>
      </c>
      <c r="O19" s="4"/>
      <c r="Q19" s="27" t="s">
        <v>64</v>
      </c>
      <c r="R19" s="29">
        <f t="shared" si="1"/>
        <v>63994.716273137565</v>
      </c>
      <c r="S19" s="29">
        <f t="shared" si="2"/>
        <v>288963.93780189176</v>
      </c>
      <c r="T19" s="35">
        <f t="shared" si="3"/>
        <v>12.967452993924898</v>
      </c>
      <c r="U19" s="42">
        <v>0.73716277889453141</v>
      </c>
      <c r="V19" s="43">
        <f t="shared" si="15"/>
        <v>0.26283722110546859</v>
      </c>
      <c r="W19" s="29">
        <f t="shared" si="11"/>
        <v>213013.45939034907</v>
      </c>
      <c r="X19" s="29">
        <f t="shared" si="4"/>
        <v>586860.95992553688</v>
      </c>
      <c r="Y19" s="35">
        <f t="shared" si="12"/>
        <v>9.1704595957694366</v>
      </c>
      <c r="Z19" s="36">
        <f t="shared" si="13"/>
        <v>3.7969933981554611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358</v>
      </c>
      <c r="E20" s="51">
        <v>18</v>
      </c>
      <c r="F20" s="3">
        <f t="shared" si="5"/>
        <v>5.027932960893855E-2</v>
      </c>
      <c r="G20" s="2">
        <v>0.5</v>
      </c>
      <c r="H20" s="3">
        <f t="shared" si="6"/>
        <v>0.22332506203473945</v>
      </c>
      <c r="I20" s="3">
        <f t="shared" si="7"/>
        <v>0.77667493796526055</v>
      </c>
      <c r="J20" s="5">
        <f t="shared" si="14"/>
        <v>51590.858847619151</v>
      </c>
      <c r="K20" s="5">
        <f t="shared" si="8"/>
        <v>11521.531752570034</v>
      </c>
      <c r="L20" s="5">
        <f t="shared" si="9"/>
        <v>229150.4648566707</v>
      </c>
      <c r="M20" s="5">
        <f t="shared" si="0"/>
        <v>540884.5373295804</v>
      </c>
      <c r="N20" s="33">
        <f t="shared" si="10"/>
        <v>10.484115779641485</v>
      </c>
      <c r="O20" s="4"/>
      <c r="Q20" s="27" t="s">
        <v>66</v>
      </c>
      <c r="R20" s="29">
        <f t="shared" si="1"/>
        <v>51590.858847619151</v>
      </c>
      <c r="S20" s="29">
        <f t="shared" si="2"/>
        <v>229150.4648566707</v>
      </c>
      <c r="T20" s="35">
        <f t="shared" si="3"/>
        <v>10.484115779641485</v>
      </c>
      <c r="U20" s="42">
        <v>0.7271372759570951</v>
      </c>
      <c r="V20" s="43">
        <f t="shared" si="15"/>
        <v>0.2728627240429049</v>
      </c>
      <c r="W20" s="29">
        <f t="shared" si="11"/>
        <v>166623.8448001816</v>
      </c>
      <c r="X20" s="29">
        <f t="shared" si="4"/>
        <v>373847.50053518778</v>
      </c>
      <c r="Y20" s="35">
        <f t="shared" si="12"/>
        <v>7.2463903273911159</v>
      </c>
      <c r="Z20" s="36">
        <f t="shared" si="13"/>
        <v>3.2377254522503689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203</v>
      </c>
      <c r="E21" s="51">
        <v>24</v>
      </c>
      <c r="F21" s="3">
        <f t="shared" si="5"/>
        <v>0.11822660098522167</v>
      </c>
      <c r="G21" s="2">
        <v>0.5</v>
      </c>
      <c r="H21" s="3">
        <f t="shared" si="6"/>
        <v>0.45627376425855504</v>
      </c>
      <c r="I21" s="3">
        <f t="shared" si="7"/>
        <v>0.54372623574144496</v>
      </c>
      <c r="J21" s="5">
        <f t="shared" si="14"/>
        <v>40069.327095049121</v>
      </c>
      <c r="K21" s="5">
        <f t="shared" si="8"/>
        <v>18282.582704965374</v>
      </c>
      <c r="L21" s="5">
        <f t="shared" si="9"/>
        <v>154640.17871283216</v>
      </c>
      <c r="M21" s="5">
        <f>L21+M22</f>
        <v>311734.0724729097</v>
      </c>
      <c r="N21" s="33">
        <f t="shared" si="10"/>
        <v>7.7798679207524524</v>
      </c>
      <c r="O21" s="4"/>
      <c r="Q21" s="27" t="s">
        <v>68</v>
      </c>
      <c r="R21" s="29">
        <f t="shared" si="1"/>
        <v>40069.327095049121</v>
      </c>
      <c r="S21" s="29">
        <f t="shared" si="2"/>
        <v>154640.17871283216</v>
      </c>
      <c r="T21" s="35">
        <f t="shared" si="3"/>
        <v>7.7798679207524524</v>
      </c>
      <c r="U21" s="42">
        <v>0.68635947845240242</v>
      </c>
      <c r="V21" s="43">
        <f t="shared" si="15"/>
        <v>0.31364052154759758</v>
      </c>
      <c r="W21" s="29">
        <f t="shared" si="11"/>
        <v>106138.75240912578</v>
      </c>
      <c r="X21" s="29">
        <f>X22+W21</f>
        <v>207223.65573500615</v>
      </c>
      <c r="Y21" s="35">
        <f t="shared" si="12"/>
        <v>5.1716280446498999</v>
      </c>
      <c r="Z21" s="36">
        <f t="shared" si="13"/>
        <v>2.6082398761025525</v>
      </c>
    </row>
    <row r="22" spans="1:26" s="2" customFormat="1" x14ac:dyDescent="0.25">
      <c r="A22" s="12">
        <v>19</v>
      </c>
      <c r="B22" s="13" t="s">
        <v>69</v>
      </c>
      <c r="C22" s="12"/>
      <c r="D22">
        <v>137</v>
      </c>
      <c r="E22" s="51">
        <v>19</v>
      </c>
      <c r="F22" s="17">
        <f t="shared" si="5"/>
        <v>0.13868613138686131</v>
      </c>
      <c r="G22" s="12"/>
      <c r="H22" s="17">
        <v>1</v>
      </c>
      <c r="I22" s="17">
        <f t="shared" si="7"/>
        <v>0</v>
      </c>
      <c r="J22" s="21">
        <f t="shared" si="14"/>
        <v>21786.744390083746</v>
      </c>
      <c r="K22" s="21">
        <f t="shared" si="8"/>
        <v>21786.744390083746</v>
      </c>
      <c r="L22" s="21">
        <f>K22/F22</f>
        <v>157093.89376007754</v>
      </c>
      <c r="M22" s="21">
        <f>L22</f>
        <v>157093.89376007754</v>
      </c>
      <c r="N22" s="34">
        <f t="shared" si="10"/>
        <v>7.2105263157894735</v>
      </c>
      <c r="O22" s="4"/>
      <c r="Q22" s="30" t="s">
        <v>69</v>
      </c>
      <c r="R22" s="31">
        <f t="shared" si="1"/>
        <v>21786.744390083746</v>
      </c>
      <c r="S22" s="31">
        <f t="shared" si="2"/>
        <v>157093.89376007754</v>
      </c>
      <c r="T22" s="38">
        <f t="shared" si="3"/>
        <v>7.2105263157894735</v>
      </c>
      <c r="U22" s="44">
        <v>0.64346806172022719</v>
      </c>
      <c r="V22" s="45">
        <f t="shared" si="15"/>
        <v>0.35653193827977281</v>
      </c>
      <c r="W22" s="31">
        <f t="shared" si="11"/>
        <v>101084.90332588038</v>
      </c>
      <c r="X22" s="31">
        <f>W22</f>
        <v>101084.90332588038</v>
      </c>
      <c r="Y22" s="38">
        <f t="shared" si="12"/>
        <v>4.6397433924037434</v>
      </c>
      <c r="Z22" s="37">
        <f t="shared" si="13"/>
        <v>2.57078292338573</v>
      </c>
    </row>
    <row r="23" spans="1:26" s="2" customFormat="1" ht="13.2" x14ac:dyDescent="0.25">
      <c r="B23" s="2" t="s">
        <v>70</v>
      </c>
      <c r="D23" s="25">
        <f>SUM(D4:D22)</f>
        <v>29771</v>
      </c>
      <c r="E23" s="25">
        <f>SUM(E4:E22)</f>
        <v>243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9" t="s">
        <v>88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8" t="s">
        <v>14</v>
      </c>
      <c r="S27" s="78"/>
      <c r="T27" s="78"/>
      <c r="U27" s="75" t="s">
        <v>15</v>
      </c>
      <c r="V27" s="79" t="s">
        <v>16</v>
      </c>
      <c r="W27" s="80" t="s">
        <v>17</v>
      </c>
      <c r="X27" s="80" t="s">
        <v>18</v>
      </c>
      <c r="Y27" s="81" t="s">
        <v>19</v>
      </c>
      <c r="Z27" s="81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5"/>
      <c r="V28" s="79"/>
      <c r="W28" s="80"/>
      <c r="X28" s="80"/>
      <c r="Y28" s="81"/>
      <c r="Z28" s="81"/>
    </row>
    <row r="29" spans="1:26" s="2" customFormat="1" x14ac:dyDescent="0.25">
      <c r="A29" s="2">
        <v>1</v>
      </c>
      <c r="B29" s="1">
        <v>0</v>
      </c>
      <c r="C29" s="1">
        <v>1</v>
      </c>
      <c r="D29">
        <v>260</v>
      </c>
      <c r="E29" s="51">
        <v>3</v>
      </c>
      <c r="F29" s="3">
        <f>E29/D29</f>
        <v>1.1538461538461539E-2</v>
      </c>
      <c r="G29" s="2">
        <v>0.3</v>
      </c>
      <c r="H29" s="18">
        <f>C29*F29/(1+(1-G29)*C29*F29)</f>
        <v>1.1446012972148036E-2</v>
      </c>
      <c r="I29" s="18">
        <f>1-H29</f>
        <v>0.98855398702785191</v>
      </c>
      <c r="J29" s="19">
        <v>100000</v>
      </c>
      <c r="K29" s="20">
        <f>J29*H29</f>
        <v>1144.6012972148035</v>
      </c>
      <c r="L29" s="20">
        <f>C29*(J30+G29*K29)</f>
        <v>99198.779091949633</v>
      </c>
      <c r="M29" s="5">
        <f t="shared" ref="M29:M45" si="16">L29+M30</f>
        <v>7740373.9468659954</v>
      </c>
      <c r="N29" s="32">
        <f>M29/J29</f>
        <v>77.40373946865995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99198.779091949633</v>
      </c>
      <c r="T29" s="35">
        <f t="shared" ref="T29:T47" si="19">N29</f>
        <v>77.40373946865995</v>
      </c>
      <c r="U29" s="42">
        <v>0.95864674002964168</v>
      </c>
      <c r="V29" s="43">
        <f>1-U29</f>
        <v>4.1353259970358325E-2</v>
      </c>
      <c r="W29" s="29">
        <f>S29*U29</f>
        <v>95096.5861914181</v>
      </c>
      <c r="X29" s="29">
        <f t="shared" ref="X29:X45" si="20">X30+W29</f>
        <v>6875669.9467864661</v>
      </c>
      <c r="Y29" s="40">
        <f>X29/R29</f>
        <v>68.756699467864664</v>
      </c>
      <c r="Z29" s="36">
        <f>T29-Y29</f>
        <v>8.6470400007952861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1249</v>
      </c>
      <c r="E30" s="51">
        <v>1</v>
      </c>
      <c r="F30" s="3">
        <f t="shared" ref="F30:F47" si="21">E30/D30</f>
        <v>8.0064051240992789E-4</v>
      </c>
      <c r="G30" s="2">
        <v>0.4</v>
      </c>
      <c r="H30" s="3">
        <f t="shared" ref="H30:H46" si="22">C30*F30/(1+(1-G30)*C30*F30)</f>
        <v>3.1964200095892597E-3</v>
      </c>
      <c r="I30" s="3">
        <f t="shared" ref="I30:I47" si="23">1-H30</f>
        <v>0.99680357999041069</v>
      </c>
      <c r="J30" s="5">
        <f>I29*J29</f>
        <v>98855.398702785198</v>
      </c>
      <c r="K30" s="5">
        <f t="shared" ref="K30:K47" si="24">J30*H30</f>
        <v>315.98337446950677</v>
      </c>
      <c r="L30" s="5">
        <f t="shared" ref="L30:L46" si="25">C30*(J31+G30*K30)</f>
        <v>394663.23471241398</v>
      </c>
      <c r="M30" s="5">
        <f t="shared" si="16"/>
        <v>7641175.1677740458</v>
      </c>
      <c r="N30" s="33">
        <f t="shared" ref="N30:N47" si="26">M30/J30</f>
        <v>77.296488285356133</v>
      </c>
      <c r="O30" s="4"/>
      <c r="Q30" s="27" t="s">
        <v>36</v>
      </c>
      <c r="R30" s="29">
        <f t="shared" si="17"/>
        <v>98855.398702785198</v>
      </c>
      <c r="S30" s="29">
        <f t="shared" si="18"/>
        <v>394663.23471241398</v>
      </c>
      <c r="T30" s="35">
        <f t="shared" si="19"/>
        <v>77.296488285356133</v>
      </c>
      <c r="U30" s="42">
        <v>0.95864674002964168</v>
      </c>
      <c r="V30" s="43">
        <f>1-U30</f>
        <v>4.1353259970358325E-2</v>
      </c>
      <c r="W30" s="29">
        <f t="shared" ref="W30:W47" si="27">S30*U30</f>
        <v>378342.62336660898</v>
      </c>
      <c r="X30" s="29">
        <f t="shared" si="20"/>
        <v>6780573.3605950484</v>
      </c>
      <c r="Y30" s="35">
        <f t="shared" ref="Y30:Y47" si="28">X30/R30</f>
        <v>68.590825079581705</v>
      </c>
      <c r="Z30" s="36">
        <f t="shared" ref="Z30:Z47" si="29">T30-Y30</f>
        <v>8.7056632057744281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1873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98539.415328315692</v>
      </c>
      <c r="K31" s="5">
        <f t="shared" si="24"/>
        <v>0</v>
      </c>
      <c r="L31" s="5">
        <f t="shared" si="25"/>
        <v>492697.07664157846</v>
      </c>
      <c r="M31" s="5">
        <f t="shared" si="16"/>
        <v>7246511.9330616323</v>
      </c>
      <c r="N31" s="33">
        <f t="shared" si="26"/>
        <v>73.539221933858158</v>
      </c>
      <c r="O31" s="4"/>
      <c r="Q31" s="27" t="s">
        <v>38</v>
      </c>
      <c r="R31" s="29">
        <f t="shared" si="17"/>
        <v>98539.415328315692</v>
      </c>
      <c r="S31" s="29">
        <f t="shared" si="18"/>
        <v>492697.07664157846</v>
      </c>
      <c r="T31" s="35">
        <f t="shared" si="19"/>
        <v>73.539221933858158</v>
      </c>
      <c r="U31" s="42">
        <v>0.95864674002964168</v>
      </c>
      <c r="V31" s="43">
        <f>1-U31</f>
        <v>4.1353259970358325E-2</v>
      </c>
      <c r="W31" s="29">
        <f t="shared" si="27"/>
        <v>472322.4463445837</v>
      </c>
      <c r="X31" s="29">
        <f t="shared" si="20"/>
        <v>6402230.7372284392</v>
      </c>
      <c r="Y31" s="35">
        <f t="shared" si="28"/>
        <v>64.971267750040454</v>
      </c>
      <c r="Z31" s="36">
        <f t="shared" si="29"/>
        <v>8.5679541838177045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1919</v>
      </c>
      <c r="E32" s="51">
        <v>1</v>
      </c>
      <c r="F32" s="3">
        <f t="shared" si="21"/>
        <v>5.2110474205315264E-4</v>
      </c>
      <c r="G32" s="2">
        <v>0.5</v>
      </c>
      <c r="H32" s="3">
        <f t="shared" si="22"/>
        <v>2.6021337496747328E-3</v>
      </c>
      <c r="I32" s="3">
        <f t="shared" si="23"/>
        <v>0.99739786625032523</v>
      </c>
      <c r="J32" s="5">
        <f t="shared" si="30"/>
        <v>98539.415328315692</v>
      </c>
      <c r="K32" s="5">
        <f t="shared" si="24"/>
        <v>256.41273829902593</v>
      </c>
      <c r="L32" s="5">
        <f t="shared" si="25"/>
        <v>492056.04479583091</v>
      </c>
      <c r="M32" s="5">
        <f t="shared" si="16"/>
        <v>6753814.8564200541</v>
      </c>
      <c r="N32" s="33">
        <f t="shared" si="26"/>
        <v>68.539221933858158</v>
      </c>
      <c r="O32" s="4"/>
      <c r="Q32" s="27" t="s">
        <v>40</v>
      </c>
      <c r="R32" s="29">
        <f t="shared" si="17"/>
        <v>98539.415328315692</v>
      </c>
      <c r="S32" s="29">
        <f t="shared" si="18"/>
        <v>492056.04479583091</v>
      </c>
      <c r="T32" s="35">
        <f t="shared" si="19"/>
        <v>68.539221933858158</v>
      </c>
      <c r="U32" s="42">
        <v>0.95864674002964168</v>
      </c>
      <c r="V32" s="43">
        <f>1-U32</f>
        <v>4.1353259970358325E-2</v>
      </c>
      <c r="W32" s="29">
        <f t="shared" si="27"/>
        <v>471707.92325540265</v>
      </c>
      <c r="X32" s="29">
        <f t="shared" si="20"/>
        <v>5929908.2908838559</v>
      </c>
      <c r="Y32" s="35">
        <f t="shared" si="28"/>
        <v>60.178034049892247</v>
      </c>
      <c r="Z32" s="36">
        <f t="shared" si="29"/>
        <v>8.3611878839659113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1921</v>
      </c>
      <c r="E33" s="51">
        <v>1</v>
      </c>
      <c r="F33" s="3">
        <f t="shared" si="21"/>
        <v>5.2056220718375845E-4</v>
      </c>
      <c r="G33" s="2">
        <v>0.5</v>
      </c>
      <c r="H33" s="3">
        <f t="shared" si="22"/>
        <v>2.599428125812321E-3</v>
      </c>
      <c r="I33" s="3">
        <f t="shared" si="23"/>
        <v>0.99740057187418762</v>
      </c>
      <c r="J33" s="5">
        <f t="shared" si="30"/>
        <v>98283.002590016666</v>
      </c>
      <c r="K33" s="5">
        <f t="shared" si="24"/>
        <v>255.47960122177452</v>
      </c>
      <c r="L33" s="5">
        <f t="shared" si="25"/>
        <v>490776.31394702883</v>
      </c>
      <c r="M33" s="5">
        <f t="shared" si="16"/>
        <v>6261758.8116242234</v>
      </c>
      <c r="N33" s="33">
        <f t="shared" si="26"/>
        <v>63.711513146834577</v>
      </c>
      <c r="O33" s="4"/>
      <c r="Q33" s="27" t="s">
        <v>42</v>
      </c>
      <c r="R33" s="29">
        <f t="shared" si="17"/>
        <v>98283.002590016666</v>
      </c>
      <c r="S33" s="29">
        <f t="shared" si="18"/>
        <v>490776.31394702883</v>
      </c>
      <c r="T33" s="35">
        <f t="shared" si="19"/>
        <v>63.711513146834577</v>
      </c>
      <c r="U33" s="42">
        <v>0.95864674002964168</v>
      </c>
      <c r="V33" s="43">
        <f>1-U33</f>
        <v>4.1353259970358325E-2</v>
      </c>
      <c r="W33" s="29">
        <f t="shared" si="27"/>
        <v>470481.11344908318</v>
      </c>
      <c r="X33" s="29">
        <f t="shared" si="20"/>
        <v>5458200.3676284533</v>
      </c>
      <c r="Y33" s="35">
        <f t="shared" si="28"/>
        <v>55.535547590025331</v>
      </c>
      <c r="Z33" s="36">
        <f t="shared" si="29"/>
        <v>8.1759655568092455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2212</v>
      </c>
      <c r="E34" s="51">
        <v>1</v>
      </c>
      <c r="F34" s="3">
        <f t="shared" si="21"/>
        <v>4.5207956600361662E-4</v>
      </c>
      <c r="G34" s="2">
        <v>0.5</v>
      </c>
      <c r="H34" s="3">
        <f t="shared" si="22"/>
        <v>2.2578460149017838E-3</v>
      </c>
      <c r="I34" s="3">
        <f t="shared" si="23"/>
        <v>0.99774215398509825</v>
      </c>
      <c r="J34" s="5">
        <f t="shared" si="30"/>
        <v>98027.522988794881</v>
      </c>
      <c r="K34" s="5">
        <f t="shared" si="24"/>
        <v>221.33105213094353</v>
      </c>
      <c r="L34" s="5">
        <f t="shared" si="25"/>
        <v>489584.28731364699</v>
      </c>
      <c r="M34" s="5">
        <f t="shared" si="16"/>
        <v>5770982.4976771949</v>
      </c>
      <c r="N34" s="33">
        <f t="shared" si="26"/>
        <v>58.871042761499254</v>
      </c>
      <c r="O34" s="4"/>
      <c r="Q34" s="27" t="s">
        <v>44</v>
      </c>
      <c r="R34" s="29">
        <f t="shared" si="17"/>
        <v>98027.522988794881</v>
      </c>
      <c r="S34" s="29">
        <f t="shared" si="18"/>
        <v>489584.28731364699</v>
      </c>
      <c r="T34" s="35">
        <f t="shared" si="19"/>
        <v>58.871042761499254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474495.40594765468</v>
      </c>
      <c r="X34" s="29">
        <f t="shared" si="20"/>
        <v>4987719.2541793697</v>
      </c>
      <c r="Y34" s="35">
        <f t="shared" si="28"/>
        <v>50.880804717971863</v>
      </c>
      <c r="Z34" s="36">
        <f t="shared" si="29"/>
        <v>7.9902380435273912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2367</v>
      </c>
      <c r="E35" s="51">
        <v>1</v>
      </c>
      <c r="F35" s="3">
        <f t="shared" si="21"/>
        <v>4.224757076468103E-4</v>
      </c>
      <c r="G35" s="2">
        <v>0.5</v>
      </c>
      <c r="H35" s="3">
        <f t="shared" si="22"/>
        <v>2.1101498206372651E-3</v>
      </c>
      <c r="I35" s="3">
        <f t="shared" si="23"/>
        <v>0.99788985017936271</v>
      </c>
      <c r="J35" s="5">
        <f t="shared" si="30"/>
        <v>97806.191936663934</v>
      </c>
      <c r="K35" s="5">
        <f t="shared" si="24"/>
        <v>206.38571837236532</v>
      </c>
      <c r="L35" s="5">
        <f t="shared" si="25"/>
        <v>488514.99538738868</v>
      </c>
      <c r="M35" s="5">
        <f t="shared" si="16"/>
        <v>5281398.2103635482</v>
      </c>
      <c r="N35" s="33">
        <f t="shared" si="26"/>
        <v>53.998607918234946</v>
      </c>
      <c r="O35" s="4"/>
      <c r="Q35" s="27" t="s">
        <v>46</v>
      </c>
      <c r="R35" s="29">
        <f t="shared" si="17"/>
        <v>97806.191936663934</v>
      </c>
      <c r="S35" s="29">
        <f t="shared" si="18"/>
        <v>488514.99538738868</v>
      </c>
      <c r="T35" s="35">
        <f t="shared" si="19"/>
        <v>53.998607918234946</v>
      </c>
      <c r="U35" s="42">
        <v>0.96192878092594225</v>
      </c>
      <c r="V35" s="43">
        <f t="shared" si="31"/>
        <v>3.8071219074057749E-2</v>
      </c>
      <c r="W35" s="29">
        <f t="shared" si="27"/>
        <v>469916.63397703308</v>
      </c>
      <c r="X35" s="29">
        <f t="shared" si="20"/>
        <v>4513223.8482317152</v>
      </c>
      <c r="Y35" s="35">
        <f t="shared" si="28"/>
        <v>46.144561595387849</v>
      </c>
      <c r="Z35" s="36">
        <f t="shared" si="29"/>
        <v>7.8540463228470969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2196</v>
      </c>
      <c r="E36" s="51">
        <v>1</v>
      </c>
      <c r="F36" s="3">
        <f t="shared" si="21"/>
        <v>4.5537340619307832E-4</v>
      </c>
      <c r="G36" s="2">
        <v>0.5</v>
      </c>
      <c r="H36" s="3">
        <f t="shared" si="22"/>
        <v>2.2742779167614284E-3</v>
      </c>
      <c r="I36" s="3">
        <f t="shared" si="23"/>
        <v>0.99772572208323862</v>
      </c>
      <c r="J36" s="5">
        <f t="shared" si="30"/>
        <v>97599.80621829156</v>
      </c>
      <c r="K36" s="5">
        <f t="shared" si="24"/>
        <v>221.96908396245524</v>
      </c>
      <c r="L36" s="5">
        <f t="shared" si="25"/>
        <v>487444.10838155169</v>
      </c>
      <c r="M36" s="5">
        <f t="shared" si="16"/>
        <v>4792883.2149761599</v>
      </c>
      <c r="N36" s="33">
        <f t="shared" si="26"/>
        <v>49.107507490910436</v>
      </c>
      <c r="O36" s="4"/>
      <c r="Q36" s="27" t="s">
        <v>48</v>
      </c>
      <c r="R36" s="29">
        <f t="shared" si="17"/>
        <v>97599.80621829156</v>
      </c>
      <c r="S36" s="29">
        <f t="shared" si="18"/>
        <v>487444.10838155169</v>
      </c>
      <c r="T36" s="35">
        <f t="shared" si="19"/>
        <v>49.107507490910436</v>
      </c>
      <c r="U36" s="42">
        <v>0.95558309086652893</v>
      </c>
      <c r="V36" s="43">
        <f t="shared" si="31"/>
        <v>4.4416909133471072E-2</v>
      </c>
      <c r="W36" s="29">
        <f t="shared" si="27"/>
        <v>465793.34771192248</v>
      </c>
      <c r="X36" s="29">
        <f t="shared" si="20"/>
        <v>4043307.2142546824</v>
      </c>
      <c r="Y36" s="35">
        <f t="shared" si="28"/>
        <v>41.427410267715373</v>
      </c>
      <c r="Z36" s="36">
        <f t="shared" si="29"/>
        <v>7.6800972231950624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2332</v>
      </c>
      <c r="E37" s="51">
        <v>3</v>
      </c>
      <c r="F37" s="3">
        <f t="shared" si="21"/>
        <v>1.2864493996569469E-3</v>
      </c>
      <c r="G37" s="2">
        <v>0.5</v>
      </c>
      <c r="H37" s="3">
        <f t="shared" si="22"/>
        <v>6.4116264159008339E-3</v>
      </c>
      <c r="I37" s="3">
        <f t="shared" si="23"/>
        <v>0.99358837358409913</v>
      </c>
      <c r="J37" s="5">
        <f t="shared" si="30"/>
        <v>97377.837134329107</v>
      </c>
      <c r="K37" s="5">
        <f t="shared" si="24"/>
        <v>624.35031289375365</v>
      </c>
      <c r="L37" s="5">
        <f t="shared" si="25"/>
        <v>485328.30988941109</v>
      </c>
      <c r="M37" s="5">
        <f t="shared" si="16"/>
        <v>4305439.1065946082</v>
      </c>
      <c r="N37" s="33">
        <f t="shared" si="26"/>
        <v>44.213747535339223</v>
      </c>
      <c r="O37" s="4"/>
      <c r="Q37" s="27" t="s">
        <v>50</v>
      </c>
      <c r="R37" s="29">
        <f t="shared" si="17"/>
        <v>97377.837134329107</v>
      </c>
      <c r="S37" s="29">
        <f t="shared" si="18"/>
        <v>485328.30988941109</v>
      </c>
      <c r="T37" s="35">
        <f t="shared" si="19"/>
        <v>44.213747535339223</v>
      </c>
      <c r="U37" s="42">
        <v>0.95343645724036619</v>
      </c>
      <c r="V37" s="43">
        <f t="shared" si="31"/>
        <v>4.6563542759633814E-2</v>
      </c>
      <c r="W37" s="29">
        <f t="shared" si="27"/>
        <v>462729.70437941467</v>
      </c>
      <c r="X37" s="29">
        <f t="shared" si="20"/>
        <v>3577513.8665427598</v>
      </c>
      <c r="Y37" s="35">
        <f t="shared" si="28"/>
        <v>36.738481484320836</v>
      </c>
      <c r="Z37" s="36">
        <f t="shared" si="29"/>
        <v>7.4752660510183873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2436</v>
      </c>
      <c r="E38" s="51">
        <v>8</v>
      </c>
      <c r="F38" s="3">
        <f t="shared" si="21"/>
        <v>3.2840722495894909E-3</v>
      </c>
      <c r="G38" s="2">
        <v>0.5</v>
      </c>
      <c r="H38" s="3">
        <f t="shared" si="22"/>
        <v>1.6286644951140065E-2</v>
      </c>
      <c r="I38" s="3">
        <f t="shared" si="23"/>
        <v>0.98371335504885993</v>
      </c>
      <c r="J38" s="5">
        <f t="shared" si="30"/>
        <v>96753.486821435348</v>
      </c>
      <c r="K38" s="5">
        <f t="shared" si="24"/>
        <v>1575.7896876455268</v>
      </c>
      <c r="L38" s="5">
        <f t="shared" si="25"/>
        <v>479827.95988806291</v>
      </c>
      <c r="M38" s="5">
        <f t="shared" si="16"/>
        <v>3820110.7967051971</v>
      </c>
      <c r="N38" s="33">
        <f t="shared" si="26"/>
        <v>39.482926375102657</v>
      </c>
      <c r="O38" s="4"/>
      <c r="Q38" s="27" t="s">
        <v>52</v>
      </c>
      <c r="R38" s="29">
        <f t="shared" si="17"/>
        <v>96753.486821435348</v>
      </c>
      <c r="S38" s="29">
        <f t="shared" si="18"/>
        <v>479827.95988806291</v>
      </c>
      <c r="T38" s="35">
        <f t="shared" si="19"/>
        <v>39.482926375102657</v>
      </c>
      <c r="U38" s="42">
        <v>0.93748024841036759</v>
      </c>
      <c r="V38" s="43">
        <f t="shared" si="31"/>
        <v>6.2519751589632411E-2</v>
      </c>
      <c r="W38" s="29">
        <f t="shared" si="27"/>
        <v>449829.23503010109</v>
      </c>
      <c r="X38" s="29">
        <f t="shared" si="20"/>
        <v>3114784.1621633451</v>
      </c>
      <c r="Y38" s="35">
        <f t="shared" si="28"/>
        <v>32.19299132766011</v>
      </c>
      <c r="Z38" s="36">
        <f t="shared" si="29"/>
        <v>7.2899350474425475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2699</v>
      </c>
      <c r="E39" s="51">
        <v>7</v>
      </c>
      <c r="F39" s="3">
        <f t="shared" si="21"/>
        <v>2.5935531678399409E-3</v>
      </c>
      <c r="G39" s="2">
        <v>0.5</v>
      </c>
      <c r="H39" s="3">
        <f t="shared" si="22"/>
        <v>1.2884226026136574E-2</v>
      </c>
      <c r="I39" s="3">
        <f t="shared" si="23"/>
        <v>0.98711577397386341</v>
      </c>
      <c r="J39" s="5">
        <f t="shared" si="30"/>
        <v>95177.697133789814</v>
      </c>
      <c r="K39" s="5">
        <f t="shared" si="24"/>
        <v>1226.2909625189191</v>
      </c>
      <c r="L39" s="5">
        <f t="shared" si="25"/>
        <v>472822.75826265174</v>
      </c>
      <c r="M39" s="5">
        <f t="shared" si="16"/>
        <v>3340282.8368171342</v>
      </c>
      <c r="N39" s="33">
        <f t="shared" si="26"/>
        <v>35.095226480650716</v>
      </c>
      <c r="O39" s="4"/>
      <c r="Q39" s="27" t="s">
        <v>54</v>
      </c>
      <c r="R39" s="29">
        <f t="shared" si="17"/>
        <v>95177.697133789814</v>
      </c>
      <c r="S39" s="29">
        <f t="shared" si="18"/>
        <v>472822.75826265174</v>
      </c>
      <c r="T39" s="35">
        <f t="shared" si="19"/>
        <v>35.095226480650716</v>
      </c>
      <c r="U39" s="42">
        <v>0.91788799906018037</v>
      </c>
      <c r="V39" s="43">
        <f t="shared" si="31"/>
        <v>8.2112000939819629E-2</v>
      </c>
      <c r="W39" s="29">
        <f t="shared" si="27"/>
        <v>433998.33549182076</v>
      </c>
      <c r="X39" s="29">
        <f t="shared" si="20"/>
        <v>2664954.927133244</v>
      </c>
      <c r="Y39" s="35">
        <f t="shared" si="28"/>
        <v>27.999783640353876</v>
      </c>
      <c r="Z39" s="36">
        <f t="shared" si="29"/>
        <v>7.0954428402968404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2266</v>
      </c>
      <c r="E40" s="51">
        <v>6</v>
      </c>
      <c r="F40" s="3">
        <f t="shared" si="21"/>
        <v>2.6478375992939102E-3</v>
      </c>
      <c r="G40" s="2">
        <v>0.5</v>
      </c>
      <c r="H40" s="3">
        <f t="shared" si="22"/>
        <v>1.3152126260412102E-2</v>
      </c>
      <c r="I40" s="3">
        <f t="shared" si="23"/>
        <v>0.98684787373958793</v>
      </c>
      <c r="J40" s="5">
        <f t="shared" si="30"/>
        <v>93951.406171270894</v>
      </c>
      <c r="K40" s="5">
        <f t="shared" si="24"/>
        <v>1235.6607563078155</v>
      </c>
      <c r="L40" s="5">
        <f t="shared" si="25"/>
        <v>466667.87896558497</v>
      </c>
      <c r="M40" s="5">
        <f t="shared" si="16"/>
        <v>2867460.0785544822</v>
      </c>
      <c r="N40" s="33">
        <f t="shared" si="26"/>
        <v>30.52067228591746</v>
      </c>
      <c r="O40" s="4"/>
      <c r="Q40" s="27" t="s">
        <v>56</v>
      </c>
      <c r="R40" s="29">
        <f t="shared" si="17"/>
        <v>93951.406171270894</v>
      </c>
      <c r="S40" s="29">
        <f t="shared" si="18"/>
        <v>466667.87896558497</v>
      </c>
      <c r="T40" s="35">
        <f t="shared" si="19"/>
        <v>30.52067228591746</v>
      </c>
      <c r="U40" s="42">
        <v>0.89571782863194893</v>
      </c>
      <c r="V40" s="43">
        <f t="shared" si="31"/>
        <v>0.10428217136805107</v>
      </c>
      <c r="W40" s="29">
        <f t="shared" si="27"/>
        <v>418002.73923933093</v>
      </c>
      <c r="X40" s="29">
        <f t="shared" si="20"/>
        <v>2230956.5916414233</v>
      </c>
      <c r="Y40" s="35">
        <f t="shared" si="28"/>
        <v>23.745856316130588</v>
      </c>
      <c r="Z40" s="36">
        <f t="shared" si="29"/>
        <v>6.7748159697868715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1694</v>
      </c>
      <c r="E41" s="51">
        <v>6</v>
      </c>
      <c r="F41" s="3">
        <f t="shared" si="21"/>
        <v>3.5419126328217238E-3</v>
      </c>
      <c r="G41" s="2">
        <v>0.5</v>
      </c>
      <c r="H41" s="3">
        <f t="shared" si="22"/>
        <v>1.7554125219426567E-2</v>
      </c>
      <c r="I41" s="3">
        <f t="shared" si="23"/>
        <v>0.98244587478057344</v>
      </c>
      <c r="J41" s="5">
        <f t="shared" si="30"/>
        <v>92715.745414963079</v>
      </c>
      <c r="K41" s="5">
        <f t="shared" si="24"/>
        <v>1627.5438048267365</v>
      </c>
      <c r="L41" s="5">
        <f t="shared" si="25"/>
        <v>459509.86756274855</v>
      </c>
      <c r="M41" s="5">
        <f t="shared" si="16"/>
        <v>2400792.1995888972</v>
      </c>
      <c r="N41" s="33">
        <f t="shared" si="26"/>
        <v>25.894115275067847</v>
      </c>
      <c r="O41" s="4"/>
      <c r="Q41" s="27" t="s">
        <v>58</v>
      </c>
      <c r="R41" s="29">
        <f t="shared" si="17"/>
        <v>92715.745414963079</v>
      </c>
      <c r="S41" s="29">
        <f t="shared" si="18"/>
        <v>459509.86756274855</v>
      </c>
      <c r="T41" s="35">
        <f t="shared" si="19"/>
        <v>25.894115275067847</v>
      </c>
      <c r="U41" s="42">
        <v>0.86473435856680392</v>
      </c>
      <c r="V41" s="43">
        <f t="shared" si="31"/>
        <v>0.13526564143319608</v>
      </c>
      <c r="W41" s="29">
        <f t="shared" si="27"/>
        <v>397353.97058199038</v>
      </c>
      <c r="X41" s="29">
        <f t="shared" si="20"/>
        <v>1812953.8524020924</v>
      </c>
      <c r="Y41" s="35">
        <f t="shared" si="28"/>
        <v>19.553893939890667</v>
      </c>
      <c r="Z41" s="36">
        <f t="shared" si="29"/>
        <v>6.3402213351771799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1235</v>
      </c>
      <c r="E42" s="51">
        <v>14</v>
      </c>
      <c r="F42" s="3">
        <f t="shared" si="21"/>
        <v>1.1336032388663968E-2</v>
      </c>
      <c r="G42" s="2">
        <v>0.5</v>
      </c>
      <c r="H42" s="3">
        <f t="shared" si="22"/>
        <v>5.5118110236220486E-2</v>
      </c>
      <c r="I42" s="3">
        <f t="shared" si="23"/>
        <v>0.94488188976377951</v>
      </c>
      <c r="J42" s="5">
        <f t="shared" si="30"/>
        <v>91088.201610136341</v>
      </c>
      <c r="K42" s="5">
        <f t="shared" si="24"/>
        <v>5020.6095375665709</v>
      </c>
      <c r="L42" s="5">
        <f t="shared" si="25"/>
        <v>442889.48420676525</v>
      </c>
      <c r="M42" s="5">
        <f t="shared" si="16"/>
        <v>1941282.3320261484</v>
      </c>
      <c r="N42" s="33">
        <f t="shared" si="26"/>
        <v>21.312116143591989</v>
      </c>
      <c r="O42" s="4"/>
      <c r="Q42" s="27" t="s">
        <v>60</v>
      </c>
      <c r="R42" s="29">
        <f t="shared" si="17"/>
        <v>91088.201610136341</v>
      </c>
      <c r="S42" s="29">
        <f t="shared" si="18"/>
        <v>442889.48420676525</v>
      </c>
      <c r="T42" s="35">
        <f t="shared" si="19"/>
        <v>21.312116143591989</v>
      </c>
      <c r="U42" s="42">
        <v>0.81758889711164551</v>
      </c>
      <c r="V42" s="43">
        <f t="shared" si="31"/>
        <v>0.18241110288835449</v>
      </c>
      <c r="W42" s="29">
        <f t="shared" si="27"/>
        <v>362101.52493495477</v>
      </c>
      <c r="X42" s="29">
        <f t="shared" si="20"/>
        <v>1415599.881820102</v>
      </c>
      <c r="Y42" s="35">
        <f t="shared" si="28"/>
        <v>15.540979586785182</v>
      </c>
      <c r="Z42" s="36">
        <f t="shared" si="29"/>
        <v>5.7711365568068071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985</v>
      </c>
      <c r="E43" s="51">
        <v>27</v>
      </c>
      <c r="F43" s="3">
        <f t="shared" si="21"/>
        <v>2.7411167512690356E-2</v>
      </c>
      <c r="G43" s="2">
        <v>0.5</v>
      </c>
      <c r="H43" s="3">
        <f t="shared" si="22"/>
        <v>0.12826603325415678</v>
      </c>
      <c r="I43" s="3">
        <f t="shared" si="23"/>
        <v>0.87173396674584325</v>
      </c>
      <c r="J43" s="5">
        <f t="shared" si="30"/>
        <v>86067.592072569765</v>
      </c>
      <c r="K43" s="5">
        <f t="shared" si="24"/>
        <v>11039.548626885435</v>
      </c>
      <c r="L43" s="5">
        <f t="shared" si="25"/>
        <v>402739.08879563527</v>
      </c>
      <c r="M43" s="5">
        <f t="shared" si="16"/>
        <v>1498392.8478193833</v>
      </c>
      <c r="N43" s="33">
        <f t="shared" si="26"/>
        <v>17.409489585301522</v>
      </c>
      <c r="O43" s="4"/>
      <c r="Q43" s="27" t="s">
        <v>62</v>
      </c>
      <c r="R43" s="29">
        <f t="shared" si="17"/>
        <v>86067.592072569765</v>
      </c>
      <c r="S43" s="29">
        <f t="shared" si="18"/>
        <v>402739.08879563527</v>
      </c>
      <c r="T43" s="35">
        <f t="shared" si="19"/>
        <v>17.409489585301522</v>
      </c>
      <c r="U43" s="42">
        <v>0.77888026534586052</v>
      </c>
      <c r="V43" s="43">
        <f t="shared" si="31"/>
        <v>0.22111973465413948</v>
      </c>
      <c r="W43" s="29">
        <f t="shared" si="27"/>
        <v>313685.52834629448</v>
      </c>
      <c r="X43" s="29">
        <f t="shared" si="20"/>
        <v>1053498.3568851473</v>
      </c>
      <c r="Y43" s="35">
        <f t="shared" si="28"/>
        <v>12.24036052962731</v>
      </c>
      <c r="Z43" s="36">
        <f t="shared" si="29"/>
        <v>5.1691290556742118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722</v>
      </c>
      <c r="E44" s="51">
        <v>14</v>
      </c>
      <c r="F44" s="3">
        <f t="shared" si="21"/>
        <v>1.9390581717451522E-2</v>
      </c>
      <c r="G44" s="2">
        <v>0.5</v>
      </c>
      <c r="H44" s="3">
        <f t="shared" si="22"/>
        <v>9.2470277410832219E-2</v>
      </c>
      <c r="I44" s="3">
        <f t="shared" si="23"/>
        <v>0.90752972258916775</v>
      </c>
      <c r="J44" s="5">
        <f t="shared" si="30"/>
        <v>75028.043445684336</v>
      </c>
      <c r="K44" s="5">
        <f t="shared" si="24"/>
        <v>6937.8639910144029</v>
      </c>
      <c r="L44" s="5">
        <f t="shared" si="25"/>
        <v>357795.5572508857</v>
      </c>
      <c r="M44" s="5">
        <f t="shared" si="16"/>
        <v>1095653.7590237479</v>
      </c>
      <c r="N44" s="33">
        <f t="shared" si="26"/>
        <v>14.603256445264142</v>
      </c>
      <c r="O44" s="4"/>
      <c r="Q44" s="27" t="s">
        <v>64</v>
      </c>
      <c r="R44" s="29">
        <f t="shared" si="17"/>
        <v>75028.043445684336</v>
      </c>
      <c r="S44" s="29">
        <f t="shared" si="18"/>
        <v>357795.5572508857</v>
      </c>
      <c r="T44" s="35">
        <f t="shared" si="19"/>
        <v>14.603256445264142</v>
      </c>
      <c r="U44" s="42">
        <v>0.71980976748499381</v>
      </c>
      <c r="V44" s="43">
        <f t="shared" si="31"/>
        <v>0.28019023251500619</v>
      </c>
      <c r="W44" s="29">
        <f t="shared" si="27"/>
        <v>257544.73687192381</v>
      </c>
      <c r="X44" s="29">
        <f t="shared" si="20"/>
        <v>739812.82853885286</v>
      </c>
      <c r="Y44" s="35">
        <f t="shared" si="28"/>
        <v>9.8604840878521856</v>
      </c>
      <c r="Z44" s="36">
        <f t="shared" si="29"/>
        <v>4.7427723574119565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431</v>
      </c>
      <c r="E45" s="51">
        <v>24</v>
      </c>
      <c r="F45" s="3">
        <f t="shared" si="21"/>
        <v>5.5684454756380508E-2</v>
      </c>
      <c r="G45" s="2">
        <v>0.5</v>
      </c>
      <c r="H45" s="3">
        <f t="shared" si="22"/>
        <v>0.24439918533604887</v>
      </c>
      <c r="I45" s="3">
        <f t="shared" si="23"/>
        <v>0.75560081466395113</v>
      </c>
      <c r="J45" s="5">
        <f t="shared" si="30"/>
        <v>68090.179454669938</v>
      </c>
      <c r="K45" s="5">
        <f t="shared" si="24"/>
        <v>16641.184388106707</v>
      </c>
      <c r="L45" s="5">
        <f t="shared" si="25"/>
        <v>298847.93630308291</v>
      </c>
      <c r="M45" s="5">
        <f t="shared" si="16"/>
        <v>737858.20177286211</v>
      </c>
      <c r="N45" s="33">
        <f t="shared" si="26"/>
        <v>10.836484904024678</v>
      </c>
      <c r="O45" s="4"/>
      <c r="Q45" s="27" t="s">
        <v>66</v>
      </c>
      <c r="R45" s="29">
        <f t="shared" si="17"/>
        <v>68090.179454669938</v>
      </c>
      <c r="S45" s="29">
        <f t="shared" si="18"/>
        <v>298847.93630308291</v>
      </c>
      <c r="T45" s="35">
        <f t="shared" si="19"/>
        <v>10.836484904024678</v>
      </c>
      <c r="U45" s="42">
        <v>0.68480776711742686</v>
      </c>
      <c r="V45" s="43">
        <f t="shared" si="31"/>
        <v>0.31519223288257314</v>
      </c>
      <c r="W45" s="29">
        <f t="shared" si="27"/>
        <v>204653.38796736521</v>
      </c>
      <c r="X45" s="29">
        <f t="shared" si="20"/>
        <v>482268.09166692907</v>
      </c>
      <c r="Y45" s="35">
        <f t="shared" si="28"/>
        <v>7.0827848528140853</v>
      </c>
      <c r="Z45" s="36">
        <f t="shared" si="29"/>
        <v>3.7537000512105925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253</v>
      </c>
      <c r="E46" s="51">
        <v>21</v>
      </c>
      <c r="F46" s="3">
        <f t="shared" si="21"/>
        <v>8.3003952569169967E-2</v>
      </c>
      <c r="G46" s="2">
        <v>0.5</v>
      </c>
      <c r="H46" s="3">
        <f t="shared" si="22"/>
        <v>0.34369885433715225</v>
      </c>
      <c r="I46" s="3">
        <f t="shared" si="23"/>
        <v>0.65630114566284781</v>
      </c>
      <c r="J46" s="5">
        <f t="shared" si="30"/>
        <v>51448.995066563235</v>
      </c>
      <c r="K46" s="5">
        <f t="shared" si="24"/>
        <v>17682.960661175581</v>
      </c>
      <c r="L46" s="5">
        <f t="shared" si="25"/>
        <v>213037.57367987724</v>
      </c>
      <c r="M46" s="5">
        <f>L46+M47</f>
        <v>439010.26546977926</v>
      </c>
      <c r="N46" s="33">
        <f t="shared" si="26"/>
        <v>8.532922069746947</v>
      </c>
      <c r="O46" s="4"/>
      <c r="Q46" s="27" t="s">
        <v>68</v>
      </c>
      <c r="R46" s="29">
        <f t="shared" si="17"/>
        <v>51448.995066563235</v>
      </c>
      <c r="S46" s="29">
        <f t="shared" si="18"/>
        <v>213037.57367987724</v>
      </c>
      <c r="T46" s="35">
        <f t="shared" si="19"/>
        <v>8.532922069746947</v>
      </c>
      <c r="U46" s="42">
        <v>0.65629805890441617</v>
      </c>
      <c r="V46" s="43">
        <f t="shared" si="31"/>
        <v>0.34370194109558383</v>
      </c>
      <c r="W46" s="29">
        <f t="shared" si="27"/>
        <v>139816.14607980999</v>
      </c>
      <c r="X46" s="29">
        <f>X47+W46</f>
        <v>277614.70369956386</v>
      </c>
      <c r="Y46" s="35">
        <f t="shared" si="28"/>
        <v>5.3959208210071727</v>
      </c>
      <c r="Z46" s="36">
        <f t="shared" si="29"/>
        <v>3.1370012487397743</v>
      </c>
    </row>
    <row r="47" spans="1:26" s="2" customFormat="1" x14ac:dyDescent="0.25">
      <c r="A47" s="12">
        <v>19</v>
      </c>
      <c r="B47" s="13" t="s">
        <v>69</v>
      </c>
      <c r="C47" s="12"/>
      <c r="D47">
        <v>174</v>
      </c>
      <c r="E47" s="51">
        <v>26</v>
      </c>
      <c r="F47" s="17">
        <f t="shared" si="21"/>
        <v>0.14942528735632185</v>
      </c>
      <c r="G47" s="12"/>
      <c r="H47" s="17">
        <v>1</v>
      </c>
      <c r="I47" s="17">
        <f t="shared" si="23"/>
        <v>0</v>
      </c>
      <c r="J47" s="21">
        <f t="shared" si="30"/>
        <v>33766.034405387654</v>
      </c>
      <c r="K47" s="21">
        <f t="shared" si="24"/>
        <v>33766.034405387654</v>
      </c>
      <c r="L47" s="21">
        <f>K47/F47</f>
        <v>225972.69178990199</v>
      </c>
      <c r="M47" s="21">
        <f>L47</f>
        <v>225972.69178990199</v>
      </c>
      <c r="N47" s="34">
        <f t="shared" si="26"/>
        <v>6.6923076923076925</v>
      </c>
      <c r="O47" s="4"/>
      <c r="Q47" s="30" t="s">
        <v>69</v>
      </c>
      <c r="R47" s="31">
        <f t="shared" si="17"/>
        <v>33766.034405387654</v>
      </c>
      <c r="S47" s="31">
        <f t="shared" si="18"/>
        <v>225972.69178990199</v>
      </c>
      <c r="T47" s="38">
        <f t="shared" si="19"/>
        <v>6.6923076923076925</v>
      </c>
      <c r="U47" s="44">
        <v>0.6098018151143324</v>
      </c>
      <c r="V47" s="45">
        <f t="shared" si="31"/>
        <v>0.3901981848856676</v>
      </c>
      <c r="W47" s="31">
        <f t="shared" si="27"/>
        <v>137798.55761975385</v>
      </c>
      <c r="X47" s="31">
        <f>W47</f>
        <v>137798.55761975385</v>
      </c>
      <c r="Y47" s="38">
        <f t="shared" si="28"/>
        <v>4.0809813780728401</v>
      </c>
      <c r="Z47" s="37">
        <f t="shared" si="29"/>
        <v>2.6113263142348524</v>
      </c>
    </row>
    <row r="48" spans="1:26" s="2" customFormat="1" ht="13.2" x14ac:dyDescent="0.25">
      <c r="B48" s="2" t="s">
        <v>70</v>
      </c>
      <c r="D48" s="25">
        <f>SUM(D29:D47)</f>
        <v>29224</v>
      </c>
      <c r="E48" s="25">
        <f>SUM(E29:E47)</f>
        <v>165</v>
      </c>
    </row>
    <row r="51" spans="1:26" s="2" customFormat="1" ht="18" thickBot="1" x14ac:dyDescent="0.35">
      <c r="B51" s="70" t="s">
        <v>89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8" t="s">
        <v>14</v>
      </c>
      <c r="S52" s="78"/>
      <c r="T52" s="78"/>
      <c r="U52" s="75" t="s">
        <v>15</v>
      </c>
      <c r="V52" s="79" t="s">
        <v>16</v>
      </c>
      <c r="W52" s="80" t="s">
        <v>17</v>
      </c>
      <c r="X52" s="80" t="s">
        <v>18</v>
      </c>
      <c r="Y52" s="81" t="s">
        <v>19</v>
      </c>
      <c r="Z52" s="81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5"/>
      <c r="V53" s="79"/>
      <c r="W53" s="80"/>
      <c r="X53" s="80"/>
      <c r="Y53" s="81"/>
      <c r="Z53" s="81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538</v>
      </c>
      <c r="E54" s="49">
        <f>E4+E29</f>
        <v>3</v>
      </c>
      <c r="F54" s="3">
        <f>E54/D54</f>
        <v>5.5762081784386614E-3</v>
      </c>
      <c r="G54" s="2">
        <v>0.3</v>
      </c>
      <c r="H54" s="18">
        <f>C54*F54/(1+(1-G54)*C54*F54)</f>
        <v>5.5545269394556554E-3</v>
      </c>
      <c r="I54" s="18">
        <f>1-H54</f>
        <v>0.99444547306054432</v>
      </c>
      <c r="J54" s="19">
        <v>100000</v>
      </c>
      <c r="K54" s="20">
        <f>J54*H54</f>
        <v>555.45269394556556</v>
      </c>
      <c r="L54" s="20">
        <f>C54*(J55+G54*K54)</f>
        <v>99611.183114238098</v>
      </c>
      <c r="M54" s="5">
        <f t="shared" ref="M54:M70" si="32">L54+M55</f>
        <v>7433863.7211267985</v>
      </c>
      <c r="N54" s="32">
        <f>M54/J54</f>
        <v>74.338637211267979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99611.183114238098</v>
      </c>
      <c r="T54" s="35">
        <f t="shared" ref="T54:T72" si="35">N54</f>
        <v>74.338637211267979</v>
      </c>
      <c r="U54" s="42">
        <v>0.96170886472285344</v>
      </c>
      <c r="V54" s="43">
        <f>1-U54</f>
        <v>3.829113527714656E-2</v>
      </c>
      <c r="W54" s="29">
        <f>S54*U54</f>
        <v>95796.957826494196</v>
      </c>
      <c r="X54" s="29">
        <f t="shared" ref="X54:X70" si="36">X55+W54</f>
        <v>6618328.1650118912</v>
      </c>
      <c r="Y54" s="40">
        <f>X54/R54</f>
        <v>66.183281650118914</v>
      </c>
      <c r="Z54" s="36">
        <f>T54-Y54</f>
        <v>8.1553555611490651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2574</v>
      </c>
      <c r="E55" s="49">
        <f t="shared" si="37"/>
        <v>2</v>
      </c>
      <c r="F55" s="3">
        <f t="shared" ref="F55:F72" si="38">E55/D55</f>
        <v>7.77000777000777E-4</v>
      </c>
      <c r="G55" s="2">
        <v>0.4</v>
      </c>
      <c r="H55" s="3">
        <f t="shared" ref="H55:H71" si="39">C55*F55/(1+(1-G55)*C55*F55)</f>
        <v>3.1022180859314411E-3</v>
      </c>
      <c r="I55" s="3">
        <f t="shared" ref="I55:I72" si="40">1-H55</f>
        <v>0.99689778191406853</v>
      </c>
      <c r="J55" s="5">
        <f>I54*J54</f>
        <v>99444.547306054432</v>
      </c>
      <c r="K55" s="5">
        <f t="shared" ref="K55:K72" si="41">J55*H55</f>
        <v>308.49867320010685</v>
      </c>
      <c r="L55" s="5">
        <f t="shared" ref="L55:L71" si="42">C55*(J56+G55*K55)</f>
        <v>397037.79240853747</v>
      </c>
      <c r="M55" s="5">
        <f t="shared" si="32"/>
        <v>7334252.5380125605</v>
      </c>
      <c r="N55" s="33">
        <f t="shared" ref="N55:N72" si="43">M55/J55</f>
        <v>73.752183872287915</v>
      </c>
      <c r="O55" s="4"/>
      <c r="Q55" s="27" t="s">
        <v>36</v>
      </c>
      <c r="R55" s="29">
        <f t="shared" si="33"/>
        <v>99444.547306054432</v>
      </c>
      <c r="S55" s="29">
        <f t="shared" si="34"/>
        <v>397037.79240853747</v>
      </c>
      <c r="T55" s="35">
        <f t="shared" si="35"/>
        <v>73.752183872287915</v>
      </c>
      <c r="U55" s="42">
        <v>0.96170886472285344</v>
      </c>
      <c r="V55" s="43">
        <f>1-U55</f>
        <v>3.829113527714656E-2</v>
      </c>
      <c r="W55" s="29">
        <f t="shared" ref="W55:W72" si="44">S55*U55</f>
        <v>381834.76458928251</v>
      </c>
      <c r="X55" s="29">
        <f t="shared" si="36"/>
        <v>6522531.2071853969</v>
      </c>
      <c r="Y55" s="35">
        <f t="shared" ref="Y55:Y72" si="45">X55/R55</f>
        <v>65.589631446673494</v>
      </c>
      <c r="Z55" s="36">
        <f t="shared" ref="Z55:Z72" si="46">T55-Y55</f>
        <v>8.1625524256144217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3790</v>
      </c>
      <c r="E56" s="49">
        <f t="shared" si="37"/>
        <v>2</v>
      </c>
      <c r="F56" s="3">
        <f t="shared" si="38"/>
        <v>5.2770448548812663E-4</v>
      </c>
      <c r="G56" s="2">
        <v>0.5</v>
      </c>
      <c r="H56" s="3">
        <f t="shared" si="39"/>
        <v>2.635046113306983E-3</v>
      </c>
      <c r="I56" s="3">
        <f t="shared" si="40"/>
        <v>0.997364953886693</v>
      </c>
      <c r="J56" s="5">
        <f t="shared" ref="J56:J72" si="47">I55*J55</f>
        <v>99136.048632854319</v>
      </c>
      <c r="K56" s="5">
        <f t="shared" si="41"/>
        <v>261.22805963861481</v>
      </c>
      <c r="L56" s="5">
        <f t="shared" si="42"/>
        <v>495027.17301517504</v>
      </c>
      <c r="M56" s="5">
        <f t="shared" si="32"/>
        <v>6937214.7456040233</v>
      </c>
      <c r="N56" s="33">
        <f t="shared" si="43"/>
        <v>69.97671221793064</v>
      </c>
      <c r="O56" s="4"/>
      <c r="Q56" s="27" t="s">
        <v>38</v>
      </c>
      <c r="R56" s="29">
        <f t="shared" si="33"/>
        <v>99136.048632854319</v>
      </c>
      <c r="S56" s="29">
        <f t="shared" si="34"/>
        <v>495027.17301517504</v>
      </c>
      <c r="T56" s="35">
        <f t="shared" si="35"/>
        <v>69.97671221793064</v>
      </c>
      <c r="U56" s="42">
        <v>0.96170886472285344</v>
      </c>
      <c r="V56" s="43">
        <f>1-U56</f>
        <v>3.829113527714656E-2</v>
      </c>
      <c r="W56" s="29">
        <f t="shared" si="44"/>
        <v>476072.02056738752</v>
      </c>
      <c r="X56" s="29">
        <f t="shared" si="36"/>
        <v>6140696.4425961142</v>
      </c>
      <c r="Y56" s="35">
        <f t="shared" si="45"/>
        <v>61.942114168155861</v>
      </c>
      <c r="Z56" s="36">
        <f t="shared" si="46"/>
        <v>8.0345980497747789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3902</v>
      </c>
      <c r="E57" s="49">
        <f t="shared" si="37"/>
        <v>2</v>
      </c>
      <c r="F57" s="3">
        <f t="shared" si="38"/>
        <v>5.1255766273705791E-4</v>
      </c>
      <c r="G57" s="2">
        <v>0.5</v>
      </c>
      <c r="H57" s="3">
        <f t="shared" si="39"/>
        <v>2.5595085743537241E-3</v>
      </c>
      <c r="I57" s="3">
        <f t="shared" si="40"/>
        <v>0.99744049142564628</v>
      </c>
      <c r="J57" s="5">
        <f t="shared" si="47"/>
        <v>98874.820573215708</v>
      </c>
      <c r="K57" s="5">
        <f t="shared" si="41"/>
        <v>253.07095104483162</v>
      </c>
      <c r="L57" s="5">
        <f t="shared" si="42"/>
        <v>493741.4254884664</v>
      </c>
      <c r="M57" s="5">
        <f t="shared" si="32"/>
        <v>6442187.572588848</v>
      </c>
      <c r="N57" s="33">
        <f t="shared" si="43"/>
        <v>65.154986226432442</v>
      </c>
      <c r="O57" s="4"/>
      <c r="Q57" s="27" t="s">
        <v>40</v>
      </c>
      <c r="R57" s="29">
        <f t="shared" si="33"/>
        <v>98874.820573215708</v>
      </c>
      <c r="S57" s="29">
        <f t="shared" si="34"/>
        <v>493741.4254884664</v>
      </c>
      <c r="T57" s="35">
        <f t="shared" si="35"/>
        <v>65.154986226432442</v>
      </c>
      <c r="U57" s="42">
        <v>0.96170886472285344</v>
      </c>
      <c r="V57" s="43">
        <f>1-U57</f>
        <v>3.829113527714656E-2</v>
      </c>
      <c r="W57" s="29">
        <f t="shared" si="44"/>
        <v>474835.50577315636</v>
      </c>
      <c r="X57" s="29">
        <f t="shared" si="36"/>
        <v>5664624.4220287269</v>
      </c>
      <c r="Y57" s="35">
        <f t="shared" si="45"/>
        <v>57.29086929502072</v>
      </c>
      <c r="Z57" s="36">
        <f t="shared" si="46"/>
        <v>7.8641169314117221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3968</v>
      </c>
      <c r="E58" s="49">
        <f t="shared" si="37"/>
        <v>5</v>
      </c>
      <c r="F58" s="3">
        <f t="shared" si="38"/>
        <v>1.2600806451612903E-3</v>
      </c>
      <c r="G58" s="2">
        <v>0.5</v>
      </c>
      <c r="H58" s="3">
        <f t="shared" si="39"/>
        <v>6.2806180128124603E-3</v>
      </c>
      <c r="I58" s="3">
        <f t="shared" si="40"/>
        <v>0.99371938198718757</v>
      </c>
      <c r="J58" s="5">
        <f t="shared" si="47"/>
        <v>98621.749622170872</v>
      </c>
      <c r="K58" s="5">
        <f t="shared" si="41"/>
        <v>619.40553713208681</v>
      </c>
      <c r="L58" s="5">
        <f t="shared" si="42"/>
        <v>491560.23426802416</v>
      </c>
      <c r="M58" s="5">
        <f t="shared" si="32"/>
        <v>5948446.1471003816</v>
      </c>
      <c r="N58" s="33">
        <f t="shared" si="43"/>
        <v>60.315763712258544</v>
      </c>
      <c r="O58" s="4"/>
      <c r="Q58" s="27" t="s">
        <v>42</v>
      </c>
      <c r="R58" s="29">
        <f t="shared" si="33"/>
        <v>98621.749622170872</v>
      </c>
      <c r="S58" s="29">
        <f t="shared" si="34"/>
        <v>491560.23426802416</v>
      </c>
      <c r="T58" s="35">
        <f t="shared" si="35"/>
        <v>60.315763712258544</v>
      </c>
      <c r="U58" s="42">
        <v>0.96170886472285344</v>
      </c>
      <c r="V58" s="43">
        <f>1-U58</f>
        <v>3.829113527714656E-2</v>
      </c>
      <c r="W58" s="29">
        <f t="shared" si="44"/>
        <v>472737.83484080137</v>
      </c>
      <c r="X58" s="29">
        <f t="shared" si="36"/>
        <v>5189788.9162555709</v>
      </c>
      <c r="Y58" s="35">
        <f t="shared" si="45"/>
        <v>52.62316817677781</v>
      </c>
      <c r="Z58" s="36">
        <f t="shared" si="46"/>
        <v>7.6925955354807343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4291</v>
      </c>
      <c r="E59" s="49">
        <f t="shared" si="37"/>
        <v>6</v>
      </c>
      <c r="F59" s="3">
        <f t="shared" si="38"/>
        <v>1.3982754602656724E-3</v>
      </c>
      <c r="G59" s="2">
        <v>0.5</v>
      </c>
      <c r="H59" s="3">
        <f t="shared" si="39"/>
        <v>6.9670227589410131E-3</v>
      </c>
      <c r="I59" s="3">
        <f t="shared" si="40"/>
        <v>0.99303297724105899</v>
      </c>
      <c r="J59" s="5">
        <f t="shared" si="47"/>
        <v>98002.344085038785</v>
      </c>
      <c r="K59" s="5">
        <f t="shared" si="41"/>
        <v>682.78456167003344</v>
      </c>
      <c r="L59" s="5">
        <f t="shared" si="42"/>
        <v>488304.75902101886</v>
      </c>
      <c r="M59" s="5">
        <f t="shared" si="32"/>
        <v>5456885.912832357</v>
      </c>
      <c r="N59" s="33">
        <f t="shared" si="43"/>
        <v>55.681177463442069</v>
      </c>
      <c r="O59" s="4"/>
      <c r="Q59" s="27" t="s">
        <v>44</v>
      </c>
      <c r="R59" s="29">
        <f t="shared" si="33"/>
        <v>98002.344085038785</v>
      </c>
      <c r="S59" s="29">
        <f t="shared" si="34"/>
        <v>488304.75902101886</v>
      </c>
      <c r="T59" s="35">
        <f t="shared" si="35"/>
        <v>55.681177463442069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470282.25516612863</v>
      </c>
      <c r="X59" s="29">
        <f t="shared" si="36"/>
        <v>4717051.0814147694</v>
      </c>
      <c r="Y59" s="35">
        <f t="shared" si="45"/>
        <v>48.132023018976774</v>
      </c>
      <c r="Z59" s="36">
        <f t="shared" si="46"/>
        <v>7.5491544444652945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4899</v>
      </c>
      <c r="E60" s="49">
        <f t="shared" si="37"/>
        <v>9</v>
      </c>
      <c r="F60" s="3">
        <f t="shared" si="38"/>
        <v>1.837109614206981E-3</v>
      </c>
      <c r="G60" s="2">
        <v>0.5</v>
      </c>
      <c r="H60" s="3">
        <f t="shared" si="39"/>
        <v>9.1435537945748248E-3</v>
      </c>
      <c r="I60" s="3">
        <f t="shared" si="40"/>
        <v>0.99085644620542512</v>
      </c>
      <c r="J60" s="5">
        <f t="shared" si="47"/>
        <v>97319.559523368749</v>
      </c>
      <c r="K60" s="5">
        <f t="shared" si="41"/>
        <v>889.84662776624884</v>
      </c>
      <c r="L60" s="5">
        <f t="shared" si="42"/>
        <v>484373.18104742805</v>
      </c>
      <c r="M60" s="5">
        <f t="shared" si="32"/>
        <v>4968581.1538113384</v>
      </c>
      <c r="N60" s="33">
        <f t="shared" si="43"/>
        <v>51.054291430678575</v>
      </c>
      <c r="O60" s="4"/>
      <c r="Q60" s="27" t="s">
        <v>46</v>
      </c>
      <c r="R60" s="29">
        <f t="shared" si="33"/>
        <v>97319.559523368749</v>
      </c>
      <c r="S60" s="29">
        <f t="shared" si="34"/>
        <v>484373.18104742805</v>
      </c>
      <c r="T60" s="35">
        <f t="shared" si="35"/>
        <v>51.054291430678575</v>
      </c>
      <c r="U60" s="42">
        <v>0.95736753435116873</v>
      </c>
      <c r="V60" s="43">
        <f t="shared" si="48"/>
        <v>4.2632465648831275E-2</v>
      </c>
      <c r="W60" s="29">
        <f t="shared" si="44"/>
        <v>463723.15804520843</v>
      </c>
      <c r="X60" s="29">
        <f t="shared" si="36"/>
        <v>4246768.8262486411</v>
      </c>
      <c r="Y60" s="35">
        <f t="shared" si="45"/>
        <v>43.637361770311863</v>
      </c>
      <c r="Z60" s="36">
        <f t="shared" si="46"/>
        <v>7.4169296603667121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4475</v>
      </c>
      <c r="E61" s="49">
        <f t="shared" si="37"/>
        <v>7</v>
      </c>
      <c r="F61" s="3">
        <f t="shared" si="38"/>
        <v>1.5642458100558658E-3</v>
      </c>
      <c r="G61" s="2">
        <v>0.5</v>
      </c>
      <c r="H61" s="3">
        <f t="shared" si="39"/>
        <v>7.7907623817473548E-3</v>
      </c>
      <c r="I61" s="3">
        <f t="shared" si="40"/>
        <v>0.99220923761825264</v>
      </c>
      <c r="J61" s="5">
        <f t="shared" si="47"/>
        <v>96429.712895602497</v>
      </c>
      <c r="K61" s="5">
        <f t="shared" si="41"/>
        <v>751.26097970975775</v>
      </c>
      <c r="L61" s="5">
        <f t="shared" si="42"/>
        <v>480270.41202873812</v>
      </c>
      <c r="M61" s="5">
        <f t="shared" si="32"/>
        <v>4484207.97276391</v>
      </c>
      <c r="N61" s="33">
        <f t="shared" si="43"/>
        <v>46.502347026778345</v>
      </c>
      <c r="O61" s="4"/>
      <c r="Q61" s="27" t="s">
        <v>48</v>
      </c>
      <c r="R61" s="29">
        <f t="shared" si="33"/>
        <v>96429.712895602497</v>
      </c>
      <c r="S61" s="29">
        <f t="shared" si="34"/>
        <v>480270.41202873812</v>
      </c>
      <c r="T61" s="35">
        <f t="shared" si="35"/>
        <v>46.502347026778345</v>
      </c>
      <c r="U61" s="42">
        <v>0.95681081085376496</v>
      </c>
      <c r="V61" s="43">
        <f t="shared" si="48"/>
        <v>4.3189189146235041E-2</v>
      </c>
      <c r="W61" s="29">
        <f t="shared" si="44"/>
        <v>459527.92236228869</v>
      </c>
      <c r="X61" s="29">
        <f t="shared" si="36"/>
        <v>3783045.668203433</v>
      </c>
      <c r="Y61" s="35">
        <f t="shared" si="45"/>
        <v>39.231120311423766</v>
      </c>
      <c r="Z61" s="36">
        <f t="shared" si="46"/>
        <v>7.2712267153545795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4784</v>
      </c>
      <c r="E62" s="49">
        <f t="shared" si="37"/>
        <v>10</v>
      </c>
      <c r="F62" s="3">
        <f t="shared" si="38"/>
        <v>2.0903010033444815E-3</v>
      </c>
      <c r="G62" s="2">
        <v>0.5</v>
      </c>
      <c r="H62" s="3">
        <f t="shared" si="39"/>
        <v>1.0397171969224371E-2</v>
      </c>
      <c r="I62" s="3">
        <f t="shared" si="40"/>
        <v>0.98960282803077559</v>
      </c>
      <c r="J62" s="5">
        <f t="shared" si="47"/>
        <v>95678.451915892743</v>
      </c>
      <c r="K62" s="5">
        <f t="shared" si="41"/>
        <v>994.78531831870191</v>
      </c>
      <c r="L62" s="5">
        <f t="shared" si="42"/>
        <v>475905.29628366692</v>
      </c>
      <c r="M62" s="5">
        <f t="shared" si="32"/>
        <v>4003937.5607351717</v>
      </c>
      <c r="N62" s="33">
        <f t="shared" si="43"/>
        <v>41.847850592888769</v>
      </c>
      <c r="O62" s="4"/>
      <c r="Q62" s="27" t="s">
        <v>50</v>
      </c>
      <c r="R62" s="29">
        <f t="shared" si="33"/>
        <v>95678.451915892743</v>
      </c>
      <c r="S62" s="29">
        <f t="shared" si="34"/>
        <v>475905.29628366692</v>
      </c>
      <c r="T62" s="35">
        <f t="shared" si="35"/>
        <v>41.847850592888769</v>
      </c>
      <c r="U62" s="42">
        <v>0.94800928093814252</v>
      </c>
      <c r="V62" s="43">
        <f t="shared" si="48"/>
        <v>5.1990719061857482E-2</v>
      </c>
      <c r="W62" s="29">
        <f t="shared" si="44"/>
        <v>451162.63772453275</v>
      </c>
      <c r="X62" s="29">
        <f t="shared" si="36"/>
        <v>3323517.7458411441</v>
      </c>
      <c r="Y62" s="35">
        <f t="shared" si="45"/>
        <v>34.736324420912673</v>
      </c>
      <c r="Z62" s="36">
        <f t="shared" si="46"/>
        <v>7.1115261719760952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5007</v>
      </c>
      <c r="E63" s="49">
        <f t="shared" si="37"/>
        <v>23</v>
      </c>
      <c r="F63" s="3">
        <f t="shared" si="38"/>
        <v>4.5935690033952464E-3</v>
      </c>
      <c r="G63" s="2">
        <v>0.5</v>
      </c>
      <c r="H63" s="3">
        <f t="shared" si="39"/>
        <v>2.2707078684963963E-2</v>
      </c>
      <c r="I63" s="3">
        <f t="shared" si="40"/>
        <v>0.97729292131503609</v>
      </c>
      <c r="J63" s="5">
        <f t="shared" si="47"/>
        <v>94683.666597574032</v>
      </c>
      <c r="K63" s="5">
        <f t="shared" si="41"/>
        <v>2149.9894676120075</v>
      </c>
      <c r="L63" s="5">
        <f t="shared" si="42"/>
        <v>468043.35931884014</v>
      </c>
      <c r="M63" s="5">
        <f t="shared" si="32"/>
        <v>3528032.2644515047</v>
      </c>
      <c r="N63" s="33">
        <f t="shared" si="43"/>
        <v>37.261255200925007</v>
      </c>
      <c r="O63" s="4"/>
      <c r="Q63" s="27" t="s">
        <v>52</v>
      </c>
      <c r="R63" s="29">
        <f t="shared" si="33"/>
        <v>94683.666597574032</v>
      </c>
      <c r="S63" s="29">
        <f t="shared" si="34"/>
        <v>468043.35931884014</v>
      </c>
      <c r="T63" s="35">
        <f t="shared" si="35"/>
        <v>37.261255200925007</v>
      </c>
      <c r="U63" s="42">
        <v>0.94216194080535964</v>
      </c>
      <c r="V63" s="43">
        <f t="shared" si="48"/>
        <v>5.7838059194640357E-2</v>
      </c>
      <c r="W63" s="29">
        <f t="shared" si="44"/>
        <v>440972.63979689876</v>
      </c>
      <c r="X63" s="29">
        <f t="shared" si="36"/>
        <v>2872355.1081166114</v>
      </c>
      <c r="Y63" s="35">
        <f t="shared" si="45"/>
        <v>30.336331611710168</v>
      </c>
      <c r="Z63" s="36">
        <f t="shared" si="46"/>
        <v>6.9249235892148384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5297</v>
      </c>
      <c r="E64" s="49">
        <f t="shared" si="37"/>
        <v>26</v>
      </c>
      <c r="F64" s="3">
        <f t="shared" si="38"/>
        <v>4.9084387389088163E-3</v>
      </c>
      <c r="G64" s="2">
        <v>0.5</v>
      </c>
      <c r="H64" s="3">
        <f t="shared" si="39"/>
        <v>2.4244684819097351E-2</v>
      </c>
      <c r="I64" s="3">
        <f t="shared" si="40"/>
        <v>0.97575531518090264</v>
      </c>
      <c r="J64" s="5">
        <f t="shared" si="47"/>
        <v>92533.67712996203</v>
      </c>
      <c r="K64" s="5">
        <f t="shared" si="41"/>
        <v>2243.4498371680461</v>
      </c>
      <c r="L64" s="5">
        <f t="shared" si="42"/>
        <v>457059.76105689001</v>
      </c>
      <c r="M64" s="5">
        <f t="shared" si="32"/>
        <v>3059988.9051326644</v>
      </c>
      <c r="N64" s="33">
        <f t="shared" si="43"/>
        <v>33.068921500168635</v>
      </c>
      <c r="O64" s="4"/>
      <c r="Q64" s="27" t="s">
        <v>54</v>
      </c>
      <c r="R64" s="29">
        <f t="shared" si="33"/>
        <v>92533.67712996203</v>
      </c>
      <c r="S64" s="29">
        <f t="shared" si="34"/>
        <v>457059.76105689001</v>
      </c>
      <c r="T64" s="35">
        <f t="shared" si="35"/>
        <v>33.068921500168635</v>
      </c>
      <c r="U64" s="42">
        <v>0.92489605986448908</v>
      </c>
      <c r="V64" s="43">
        <f t="shared" si="48"/>
        <v>7.5103940135510916E-2</v>
      </c>
      <c r="W64" s="29">
        <f t="shared" si="44"/>
        <v>422732.77212412242</v>
      </c>
      <c r="X64" s="29">
        <f t="shared" si="36"/>
        <v>2431382.4683197127</v>
      </c>
      <c r="Y64" s="35">
        <f t="shared" si="45"/>
        <v>26.275649511959585</v>
      </c>
      <c r="Z64" s="36">
        <f t="shared" si="46"/>
        <v>6.7932719882090495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4641</v>
      </c>
      <c r="E65" s="49">
        <f t="shared" si="37"/>
        <v>24</v>
      </c>
      <c r="F65" s="3">
        <f t="shared" si="38"/>
        <v>5.1712992889463476E-3</v>
      </c>
      <c r="G65" s="2">
        <v>0.5</v>
      </c>
      <c r="H65" s="3">
        <f t="shared" si="39"/>
        <v>2.5526483726866625E-2</v>
      </c>
      <c r="I65" s="3">
        <f t="shared" si="40"/>
        <v>0.97447351627313339</v>
      </c>
      <c r="J65" s="5">
        <f t="shared" si="47"/>
        <v>90290.227292793978</v>
      </c>
      <c r="K65" s="5">
        <f t="shared" si="41"/>
        <v>2304.7920176845942</v>
      </c>
      <c r="L65" s="5">
        <f t="shared" si="42"/>
        <v>445689.15641975834</v>
      </c>
      <c r="M65" s="5">
        <f t="shared" si="32"/>
        <v>2602929.1440757746</v>
      </c>
      <c r="N65" s="33">
        <f t="shared" si="43"/>
        <v>28.828470390654484</v>
      </c>
      <c r="O65" s="4"/>
      <c r="Q65" s="27" t="s">
        <v>56</v>
      </c>
      <c r="R65" s="29">
        <f t="shared" si="33"/>
        <v>90290.227292793978</v>
      </c>
      <c r="S65" s="29">
        <f t="shared" si="34"/>
        <v>445689.15641975834</v>
      </c>
      <c r="T65" s="35">
        <f t="shared" si="35"/>
        <v>28.828470390654484</v>
      </c>
      <c r="U65" s="42">
        <v>0.89970667843387275</v>
      </c>
      <c r="V65" s="43">
        <f t="shared" si="48"/>
        <v>0.10029332156612725</v>
      </c>
      <c r="W65" s="29">
        <f t="shared" si="44"/>
        <v>400989.5105364155</v>
      </c>
      <c r="X65" s="29">
        <f t="shared" si="36"/>
        <v>2008649.6961955903</v>
      </c>
      <c r="Y65" s="35">
        <f t="shared" si="45"/>
        <v>22.24659031682269</v>
      </c>
      <c r="Z65" s="36">
        <f t="shared" si="46"/>
        <v>6.581880073831794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3491</v>
      </c>
      <c r="E66" s="49">
        <f t="shared" si="37"/>
        <v>32</v>
      </c>
      <c r="F66" s="3">
        <f t="shared" si="38"/>
        <v>9.1664279576052707E-3</v>
      </c>
      <c r="G66" s="2">
        <v>0.5</v>
      </c>
      <c r="H66" s="3">
        <f t="shared" si="39"/>
        <v>4.4805376645197424E-2</v>
      </c>
      <c r="I66" s="3">
        <f t="shared" si="40"/>
        <v>0.95519462335480254</v>
      </c>
      <c r="J66" s="5">
        <f t="shared" si="47"/>
        <v>87985.435275109383</v>
      </c>
      <c r="K66" s="5">
        <f t="shared" si="41"/>
        <v>3942.2205667929156</v>
      </c>
      <c r="L66" s="5">
        <f t="shared" si="42"/>
        <v>430071.62495856459</v>
      </c>
      <c r="M66" s="5">
        <f t="shared" si="32"/>
        <v>2157239.9876560164</v>
      </c>
      <c r="N66" s="33">
        <f t="shared" si="43"/>
        <v>24.518148724397893</v>
      </c>
      <c r="O66" s="4"/>
      <c r="Q66" s="27" t="s">
        <v>58</v>
      </c>
      <c r="R66" s="29">
        <f t="shared" si="33"/>
        <v>87985.435275109383</v>
      </c>
      <c r="S66" s="29">
        <f t="shared" si="34"/>
        <v>430071.62495856459</v>
      </c>
      <c r="T66" s="35">
        <f t="shared" si="35"/>
        <v>24.518148724397893</v>
      </c>
      <c r="U66" s="42">
        <v>0.86438699185239576</v>
      </c>
      <c r="V66" s="43">
        <f t="shared" si="48"/>
        <v>0.13561300814760424</v>
      </c>
      <c r="W66" s="29">
        <f t="shared" si="44"/>
        <v>371748.31817900535</v>
      </c>
      <c r="X66" s="29">
        <f t="shared" si="36"/>
        <v>1607660.1856591748</v>
      </c>
      <c r="Y66" s="35">
        <f t="shared" si="45"/>
        <v>18.271889894417257</v>
      </c>
      <c r="Z66" s="36">
        <f t="shared" si="46"/>
        <v>6.2462588299806363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2518</v>
      </c>
      <c r="E67" s="49">
        <f t="shared" si="37"/>
        <v>39</v>
      </c>
      <c r="F67" s="3">
        <f t="shared" si="38"/>
        <v>1.5488482922954726E-2</v>
      </c>
      <c r="G67" s="2">
        <v>0.5</v>
      </c>
      <c r="H67" s="3">
        <f t="shared" si="39"/>
        <v>7.4555534314662594E-2</v>
      </c>
      <c r="I67" s="3">
        <f t="shared" si="40"/>
        <v>0.92544446568533745</v>
      </c>
      <c r="J67" s="5">
        <f t="shared" si="47"/>
        <v>84043.21470831646</v>
      </c>
      <c r="K67" s="5">
        <f t="shared" si="41"/>
        <v>6265.8867781004437</v>
      </c>
      <c r="L67" s="5">
        <f t="shared" si="42"/>
        <v>404551.35659633123</v>
      </c>
      <c r="M67" s="5">
        <f t="shared" si="32"/>
        <v>1727168.3626974518</v>
      </c>
      <c r="N67" s="33">
        <f t="shared" si="43"/>
        <v>20.550955466087622</v>
      </c>
      <c r="O67" s="4"/>
      <c r="Q67" s="27" t="s">
        <v>60</v>
      </c>
      <c r="R67" s="29">
        <f t="shared" si="33"/>
        <v>84043.21470831646</v>
      </c>
      <c r="S67" s="29">
        <f t="shared" si="34"/>
        <v>404551.35659633123</v>
      </c>
      <c r="T67" s="35">
        <f t="shared" si="35"/>
        <v>20.550955466087622</v>
      </c>
      <c r="U67" s="42">
        <v>0.82345390469096191</v>
      </c>
      <c r="V67" s="43">
        <f t="shared" si="48"/>
        <v>0.17654609530903809</v>
      </c>
      <c r="W67" s="29">
        <f t="shared" si="44"/>
        <v>333129.39423727465</v>
      </c>
      <c r="X67" s="29">
        <f t="shared" si="36"/>
        <v>1235911.8674801695</v>
      </c>
      <c r="Y67" s="35">
        <f t="shared" si="45"/>
        <v>14.705671026144962</v>
      </c>
      <c r="Z67" s="36">
        <f t="shared" si="46"/>
        <v>5.8452844399426596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1913</v>
      </c>
      <c r="E68" s="49">
        <f t="shared" si="37"/>
        <v>45</v>
      </c>
      <c r="F68" s="3">
        <f t="shared" si="38"/>
        <v>2.3523261892315735E-2</v>
      </c>
      <c r="G68" s="2">
        <v>0.5</v>
      </c>
      <c r="H68" s="3">
        <f t="shared" si="39"/>
        <v>0.1110836830412244</v>
      </c>
      <c r="I68" s="3">
        <f t="shared" si="40"/>
        <v>0.8889163169587756</v>
      </c>
      <c r="J68" s="5">
        <f t="shared" si="47"/>
        <v>77777.327930216023</v>
      </c>
      <c r="K68" s="5">
        <f t="shared" si="41"/>
        <v>8639.7920435934866</v>
      </c>
      <c r="L68" s="5">
        <f t="shared" si="42"/>
        <v>367287.15954209643</v>
      </c>
      <c r="M68" s="5">
        <f t="shared" si="32"/>
        <v>1322617.0061011207</v>
      </c>
      <c r="N68" s="33">
        <f t="shared" si="43"/>
        <v>17.0051741464789</v>
      </c>
      <c r="O68" s="4"/>
      <c r="Q68" s="27" t="s">
        <v>62</v>
      </c>
      <c r="R68" s="29">
        <f t="shared" si="33"/>
        <v>77777.327930216023</v>
      </c>
      <c r="S68" s="29">
        <f t="shared" si="34"/>
        <v>367287.15954209643</v>
      </c>
      <c r="T68" s="35">
        <f t="shared" si="35"/>
        <v>17.0051741464789</v>
      </c>
      <c r="U68" s="42">
        <v>0.7557222850963411</v>
      </c>
      <c r="V68" s="43">
        <f t="shared" si="48"/>
        <v>0.2442777149036589</v>
      </c>
      <c r="W68" s="29">
        <f t="shared" si="44"/>
        <v>277567.0914956975</v>
      </c>
      <c r="X68" s="29">
        <f t="shared" si="36"/>
        <v>902782.47324289486</v>
      </c>
      <c r="Y68" s="35">
        <f t="shared" si="45"/>
        <v>11.60727036100927</v>
      </c>
      <c r="Z68" s="36">
        <f t="shared" si="46"/>
        <v>5.3979037854696301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1351</v>
      </c>
      <c r="E69" s="49">
        <f t="shared" si="37"/>
        <v>41</v>
      </c>
      <c r="F69" s="3">
        <f t="shared" si="38"/>
        <v>3.0347890451517395E-2</v>
      </c>
      <c r="G69" s="2">
        <v>0.5</v>
      </c>
      <c r="H69" s="3">
        <f t="shared" si="39"/>
        <v>0.14103887168902648</v>
      </c>
      <c r="I69" s="3">
        <f t="shared" si="40"/>
        <v>0.85896112831097349</v>
      </c>
      <c r="J69" s="5">
        <f t="shared" si="47"/>
        <v>69137.535886622543</v>
      </c>
      <c r="K69" s="5">
        <f t="shared" si="41"/>
        <v>9751.0800528088203</v>
      </c>
      <c r="L69" s="5">
        <f t="shared" si="42"/>
        <v>321309.97930109064</v>
      </c>
      <c r="M69" s="5">
        <f t="shared" si="32"/>
        <v>955329.84655902418</v>
      </c>
      <c r="N69" s="33">
        <f t="shared" si="43"/>
        <v>13.817817402773121</v>
      </c>
      <c r="O69" s="4"/>
      <c r="Q69" s="27" t="s">
        <v>64</v>
      </c>
      <c r="R69" s="29">
        <f t="shared" si="33"/>
        <v>69137.535886622543</v>
      </c>
      <c r="S69" s="29">
        <f t="shared" si="34"/>
        <v>321309.97930109064</v>
      </c>
      <c r="T69" s="35">
        <f t="shared" si="35"/>
        <v>13.817817402773121</v>
      </c>
      <c r="U69" s="42">
        <v>0.69850988448397933</v>
      </c>
      <c r="V69" s="43">
        <f t="shared" si="48"/>
        <v>0.30149011551602067</v>
      </c>
      <c r="W69" s="29">
        <f t="shared" si="44"/>
        <v>224438.19652515461</v>
      </c>
      <c r="X69" s="29">
        <f t="shared" si="36"/>
        <v>625215.38174719736</v>
      </c>
      <c r="Y69" s="35">
        <f t="shared" si="45"/>
        <v>9.0430671809373901</v>
      </c>
      <c r="Z69" s="36">
        <f t="shared" si="46"/>
        <v>4.7747502218357312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789</v>
      </c>
      <c r="E70" s="49">
        <f t="shared" si="37"/>
        <v>42</v>
      </c>
      <c r="F70" s="3">
        <f t="shared" si="38"/>
        <v>5.3231939163498096E-2</v>
      </c>
      <c r="G70" s="2">
        <v>0.5</v>
      </c>
      <c r="H70" s="3">
        <f t="shared" si="39"/>
        <v>0.23489932885906042</v>
      </c>
      <c r="I70" s="3">
        <f t="shared" si="40"/>
        <v>0.7651006711409396</v>
      </c>
      <c r="J70" s="5">
        <f t="shared" si="47"/>
        <v>59386.455833813721</v>
      </c>
      <c r="K70" s="5">
        <f t="shared" si="41"/>
        <v>13949.838618681077</v>
      </c>
      <c r="L70" s="5">
        <f t="shared" si="42"/>
        <v>262057.68262236594</v>
      </c>
      <c r="M70" s="5">
        <f t="shared" si="32"/>
        <v>634019.8672579336</v>
      </c>
      <c r="N70" s="33">
        <f t="shared" si="43"/>
        <v>10.676169479319771</v>
      </c>
      <c r="O70" s="4"/>
      <c r="Q70" s="27" t="s">
        <v>66</v>
      </c>
      <c r="R70" s="29">
        <f t="shared" si="33"/>
        <v>59386.455833813721</v>
      </c>
      <c r="S70" s="29">
        <f t="shared" si="34"/>
        <v>262057.68262236594</v>
      </c>
      <c r="T70" s="35">
        <f t="shared" si="35"/>
        <v>10.676169479319771</v>
      </c>
      <c r="U70" s="42">
        <v>0.67065690345363116</v>
      </c>
      <c r="V70" s="43">
        <f t="shared" si="48"/>
        <v>0.32934309654636884</v>
      </c>
      <c r="W70" s="29">
        <f t="shared" si="44"/>
        <v>175750.7939537504</v>
      </c>
      <c r="X70" s="29">
        <f t="shared" si="36"/>
        <v>400777.18522204272</v>
      </c>
      <c r="Y70" s="35">
        <f t="shared" si="45"/>
        <v>6.748629457591683</v>
      </c>
      <c r="Z70" s="36">
        <f t="shared" si="46"/>
        <v>3.9275400217280882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456</v>
      </c>
      <c r="E71" s="49">
        <f t="shared" si="49"/>
        <v>45</v>
      </c>
      <c r="F71" s="3">
        <f t="shared" si="38"/>
        <v>9.8684210526315791E-2</v>
      </c>
      <c r="G71" s="2">
        <v>0.5</v>
      </c>
      <c r="H71" s="3">
        <f t="shared" si="39"/>
        <v>0.39577836411609507</v>
      </c>
      <c r="I71" s="3">
        <f t="shared" si="40"/>
        <v>0.60422163588390498</v>
      </c>
      <c r="J71" s="5">
        <f t="shared" si="47"/>
        <v>45436.617215132646</v>
      </c>
      <c r="K71" s="5">
        <f t="shared" si="41"/>
        <v>17982.830032374401</v>
      </c>
      <c r="L71" s="5">
        <f t="shared" si="42"/>
        <v>182226.01099472723</v>
      </c>
      <c r="M71" s="5">
        <f>L71+M72</f>
        <v>371962.1846355676</v>
      </c>
      <c r="N71" s="33">
        <f t="shared" si="43"/>
        <v>8.1863969510407504</v>
      </c>
      <c r="O71" s="4"/>
      <c r="Q71" s="27" t="s">
        <v>68</v>
      </c>
      <c r="R71" s="29">
        <f t="shared" si="33"/>
        <v>45436.617215132646</v>
      </c>
      <c r="S71" s="29">
        <f t="shared" si="34"/>
        <v>182226.01099472723</v>
      </c>
      <c r="T71" s="35">
        <f t="shared" si="35"/>
        <v>8.1863969510407504</v>
      </c>
      <c r="U71" s="42">
        <v>0.63527807449444496</v>
      </c>
      <c r="V71" s="43">
        <f t="shared" si="48"/>
        <v>0.36472192550555504</v>
      </c>
      <c r="W71" s="29">
        <f t="shared" si="44"/>
        <v>115764.18938753387</v>
      </c>
      <c r="X71" s="29">
        <f>X72+W71</f>
        <v>225026.3912682923</v>
      </c>
      <c r="Y71" s="35">
        <f t="shared" si="45"/>
        <v>4.9525339926350709</v>
      </c>
      <c r="Z71" s="36">
        <f t="shared" si="46"/>
        <v>3.2338629584056795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311</v>
      </c>
      <c r="E72" s="50">
        <f t="shared" si="49"/>
        <v>45</v>
      </c>
      <c r="F72" s="17">
        <f t="shared" si="38"/>
        <v>0.14469453376205788</v>
      </c>
      <c r="G72" s="12"/>
      <c r="H72" s="17">
        <v>1</v>
      </c>
      <c r="I72" s="17">
        <f t="shared" si="40"/>
        <v>0</v>
      </c>
      <c r="J72" s="21">
        <f t="shared" si="47"/>
        <v>27453.787182758246</v>
      </c>
      <c r="K72" s="21">
        <f t="shared" si="41"/>
        <v>27453.787182758246</v>
      </c>
      <c r="L72" s="21">
        <f>K72/F72</f>
        <v>189736.17364084034</v>
      </c>
      <c r="M72" s="21">
        <f>L72</f>
        <v>189736.17364084034</v>
      </c>
      <c r="N72" s="34">
        <f t="shared" si="43"/>
        <v>6.9111111111111114</v>
      </c>
      <c r="O72" s="4"/>
      <c r="Q72" s="30" t="s">
        <v>69</v>
      </c>
      <c r="R72" s="31">
        <f t="shared" si="33"/>
        <v>27453.787182758246</v>
      </c>
      <c r="S72" s="31">
        <f t="shared" si="34"/>
        <v>189736.17364084034</v>
      </c>
      <c r="T72" s="38">
        <f t="shared" si="35"/>
        <v>6.9111111111111114</v>
      </c>
      <c r="U72" s="44">
        <v>0.57586384179742911</v>
      </c>
      <c r="V72" s="45">
        <f t="shared" si="48"/>
        <v>0.42413615820257089</v>
      </c>
      <c r="W72" s="31">
        <f t="shared" si="44"/>
        <v>109262.20188075842</v>
      </c>
      <c r="X72" s="31">
        <f>W72</f>
        <v>109262.20188075842</v>
      </c>
      <c r="Y72" s="38">
        <f t="shared" si="45"/>
        <v>3.9798589955333439</v>
      </c>
      <c r="Z72" s="37">
        <f t="shared" si="46"/>
        <v>2.9312521155777675</v>
      </c>
    </row>
    <row r="73" spans="1:26" s="2" customFormat="1" ht="13.2" x14ac:dyDescent="0.25">
      <c r="B73" s="2" t="s">
        <v>70</v>
      </c>
      <c r="D73" s="25">
        <f>SUM(D54:D72)</f>
        <v>58995</v>
      </c>
      <c r="E73" s="25">
        <f>SUM(E54:E72)</f>
        <v>408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71.561646831984746</v>
      </c>
      <c r="F78" s="55">
        <f>$Y$4</f>
        <v>65.05115056055439</v>
      </c>
      <c r="G78" s="55">
        <f>E78-F78</f>
        <v>6.5104962714303554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77.40373946865995</v>
      </c>
      <c r="F79" s="55">
        <f>$Y$29</f>
        <v>68.756699467864664</v>
      </c>
      <c r="G79" s="55">
        <f t="shared" ref="G79:G80" si="50">E79-F79</f>
        <v>8.6470400007952861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74.338637211267979</v>
      </c>
      <c r="F80" s="55">
        <f>$Y$54</f>
        <v>66.183281650118914</v>
      </c>
      <c r="G80" s="55">
        <f t="shared" si="50"/>
        <v>8.1553555611490651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50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6" t="s">
        <v>87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4" t="s">
        <v>14</v>
      </c>
      <c r="S2" s="74"/>
      <c r="T2" s="74"/>
      <c r="U2" s="75" t="s">
        <v>15</v>
      </c>
      <c r="V2" s="75" t="s">
        <v>16</v>
      </c>
      <c r="W2" s="76" t="s">
        <v>17</v>
      </c>
      <c r="X2" s="76" t="s">
        <v>18</v>
      </c>
      <c r="Y2" s="77" t="s">
        <v>19</v>
      </c>
      <c r="Z2" s="77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5"/>
      <c r="V3" s="75"/>
      <c r="W3" s="76"/>
      <c r="X3" s="76"/>
      <c r="Y3" s="77"/>
      <c r="Z3" s="77"/>
    </row>
    <row r="4" spans="1:26" s="2" customFormat="1" x14ac:dyDescent="0.25">
      <c r="A4" s="2">
        <v>1</v>
      </c>
      <c r="B4" s="1">
        <v>0</v>
      </c>
      <c r="C4" s="1">
        <v>1</v>
      </c>
      <c r="D4">
        <v>249</v>
      </c>
      <c r="E4" s="51">
        <v>1</v>
      </c>
      <c r="F4" s="3">
        <f>E4/D4</f>
        <v>4.0160642570281121E-3</v>
      </c>
      <c r="G4" s="2">
        <v>0.3</v>
      </c>
      <c r="H4" s="18">
        <f>C4*F4/(1+(1-G4)*C4*F4)</f>
        <v>4.0048057669203043E-3</v>
      </c>
      <c r="I4" s="18">
        <f>1-H4</f>
        <v>0.99599519423307969</v>
      </c>
      <c r="J4" s="41">
        <v>100000</v>
      </c>
      <c r="K4" s="20">
        <f>J4*H4</f>
        <v>400.48057669203041</v>
      </c>
      <c r="L4" s="20">
        <f>C4*(J5+G4*K4)</f>
        <v>99719.663596315571</v>
      </c>
      <c r="M4" s="5">
        <f t="shared" ref="M4:M20" si="0">L4+M5</f>
        <v>7055288.4536662661</v>
      </c>
      <c r="N4" s="32">
        <f>M4/J4</f>
        <v>70.55288453666266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99719.663596315571</v>
      </c>
      <c r="T4" s="35">
        <f t="shared" ref="T4:T22" si="3">N4</f>
        <v>70.55288453666266</v>
      </c>
      <c r="U4" s="42">
        <v>0.96680194174873568</v>
      </c>
      <c r="V4" s="43">
        <f>1-U4</f>
        <v>3.3198058251264317E-2</v>
      </c>
      <c r="W4" s="29">
        <f>S4*U4</f>
        <v>96409.164395448606</v>
      </c>
      <c r="X4" s="29">
        <f t="shared" ref="X4:X20" si="4">X5+W4</f>
        <v>6431930.7910809815</v>
      </c>
      <c r="Y4" s="40">
        <f>X4/R4</f>
        <v>64.319307910809812</v>
      </c>
      <c r="Z4" s="36">
        <f>T4-Y4</f>
        <v>6.233576625852848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1274</v>
      </c>
      <c r="E5" s="51">
        <v>1</v>
      </c>
      <c r="F5" s="3">
        <f t="shared" ref="F5:F22" si="5">E5/D5</f>
        <v>7.8492935635792783E-4</v>
      </c>
      <c r="G5" s="2">
        <v>0.4</v>
      </c>
      <c r="H5" s="3">
        <f t="shared" ref="H5:H21" si="6">C5*F5/(1+(1-G5)*C5*F5)</f>
        <v>3.1338138514572234E-3</v>
      </c>
      <c r="I5" s="3">
        <f t="shared" ref="I5:I22" si="7">1-H5</f>
        <v>0.99686618614854283</v>
      </c>
      <c r="J5" s="5">
        <f>I4*J4</f>
        <v>99599.519423307967</v>
      </c>
      <c r="K5" s="5">
        <f t="shared" ref="K5:K22" si="8">J5*H5</f>
        <v>312.12635356724525</v>
      </c>
      <c r="L5" s="5">
        <f t="shared" ref="L5:L21" si="9">C5*(J6+G5*K5)</f>
        <v>397648.97444467054</v>
      </c>
      <c r="M5" s="5">
        <f t="shared" si="0"/>
        <v>6955568.7900699507</v>
      </c>
      <c r="N5" s="33">
        <f t="shared" ref="N5:N22" si="10">M5/J5</f>
        <v>69.835364973078683</v>
      </c>
      <c r="O5" s="4"/>
      <c r="Q5" s="27" t="s">
        <v>36</v>
      </c>
      <c r="R5" s="29">
        <f t="shared" si="1"/>
        <v>99599.519423307967</v>
      </c>
      <c r="S5" s="29">
        <f t="shared" si="2"/>
        <v>397648.97444467054</v>
      </c>
      <c r="T5" s="35">
        <f t="shared" si="3"/>
        <v>69.835364973078683</v>
      </c>
      <c r="U5" s="42">
        <v>0.96680194174873568</v>
      </c>
      <c r="V5" s="43">
        <f>1-U5</f>
        <v>3.3198058251264317E-2</v>
      </c>
      <c r="W5" s="29">
        <f t="shared" ref="W5:W22" si="11">S5*U5</f>
        <v>384447.80062750087</v>
      </c>
      <c r="X5" s="29">
        <f t="shared" si="4"/>
        <v>6335521.6266855327</v>
      </c>
      <c r="Y5" s="35">
        <f t="shared" ref="Y5:Y22" si="12">X5/R5</f>
        <v>63.60996180874055</v>
      </c>
      <c r="Z5" s="36">
        <f t="shared" ref="Z5:Z22" si="13">T5-Y5</f>
        <v>6.2254031643381325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1882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99287.393069740734</v>
      </c>
      <c r="K6" s="5">
        <f t="shared" si="8"/>
        <v>0</v>
      </c>
      <c r="L6" s="5">
        <f t="shared" si="9"/>
        <v>496436.96534870367</v>
      </c>
      <c r="M6" s="5">
        <f t="shared" si="0"/>
        <v>6557919.8156252801</v>
      </c>
      <c r="N6" s="33">
        <f t="shared" si="10"/>
        <v>66.04987413677901</v>
      </c>
      <c r="O6" s="4"/>
      <c r="Q6" s="27" t="s">
        <v>38</v>
      </c>
      <c r="R6" s="29">
        <f t="shared" si="1"/>
        <v>99287.393069740734</v>
      </c>
      <c r="S6" s="29">
        <f t="shared" si="2"/>
        <v>496436.96534870367</v>
      </c>
      <c r="T6" s="35">
        <f t="shared" si="3"/>
        <v>66.04987413677901</v>
      </c>
      <c r="U6" s="42">
        <v>0.96680194174873568</v>
      </c>
      <c r="V6" s="43">
        <f>1-U6</f>
        <v>3.3198058251264317E-2</v>
      </c>
      <c r="W6" s="29">
        <f t="shared" si="11"/>
        <v>479956.2220549765</v>
      </c>
      <c r="X6" s="29">
        <f t="shared" si="4"/>
        <v>5951073.826058032</v>
      </c>
      <c r="Y6" s="35">
        <f t="shared" si="12"/>
        <v>59.937859601952908</v>
      </c>
      <c r="Z6" s="36">
        <f t="shared" si="13"/>
        <v>6.1120145348261019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1957</v>
      </c>
      <c r="E7" s="51">
        <v>4</v>
      </c>
      <c r="F7" s="3">
        <f t="shared" si="5"/>
        <v>2.043944813490036E-3</v>
      </c>
      <c r="G7" s="2">
        <v>0.5</v>
      </c>
      <c r="H7" s="3">
        <f t="shared" si="6"/>
        <v>1.0167768174885614E-2</v>
      </c>
      <c r="I7" s="3">
        <f t="shared" si="7"/>
        <v>0.98983223182511437</v>
      </c>
      <c r="J7" s="5">
        <f t="shared" si="14"/>
        <v>99287.393069740734</v>
      </c>
      <c r="K7" s="5">
        <f t="shared" si="8"/>
        <v>1009.5311954218682</v>
      </c>
      <c r="L7" s="5">
        <f t="shared" si="9"/>
        <v>493913.13736014906</v>
      </c>
      <c r="M7" s="5">
        <f t="shared" si="0"/>
        <v>6061482.8502765764</v>
      </c>
      <c r="N7" s="33">
        <f t="shared" si="10"/>
        <v>61.04987413677901</v>
      </c>
      <c r="O7" s="4"/>
      <c r="Q7" s="27" t="s">
        <v>40</v>
      </c>
      <c r="R7" s="29">
        <f t="shared" si="1"/>
        <v>99287.393069740734</v>
      </c>
      <c r="S7" s="29">
        <f t="shared" si="2"/>
        <v>493913.13736014906</v>
      </c>
      <c r="T7" s="35">
        <f t="shared" si="3"/>
        <v>61.04987413677901</v>
      </c>
      <c r="U7" s="42">
        <v>0.96680194174873568</v>
      </c>
      <c r="V7" s="43">
        <f>1-U7</f>
        <v>3.3198058251264317E-2</v>
      </c>
      <c r="W7" s="29">
        <f t="shared" si="11"/>
        <v>477516.18025500211</v>
      </c>
      <c r="X7" s="29">
        <f t="shared" si="4"/>
        <v>5471117.604003055</v>
      </c>
      <c r="Y7" s="35">
        <f t="shared" si="12"/>
        <v>55.103849893209222</v>
      </c>
      <c r="Z7" s="36">
        <f t="shared" si="13"/>
        <v>5.9460242435697879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1994</v>
      </c>
      <c r="E8" s="51">
        <v>2</v>
      </c>
      <c r="F8" s="3">
        <f t="shared" si="5"/>
        <v>1.0030090270812437E-3</v>
      </c>
      <c r="G8" s="2">
        <v>0.5</v>
      </c>
      <c r="H8" s="3">
        <f t="shared" si="6"/>
        <v>5.0025012506253125E-3</v>
      </c>
      <c r="I8" s="3">
        <f t="shared" si="7"/>
        <v>0.99499749874937471</v>
      </c>
      <c r="J8" s="5">
        <f t="shared" si="14"/>
        <v>98277.861874318871</v>
      </c>
      <c r="K8" s="5">
        <f t="shared" si="8"/>
        <v>491.63512693506186</v>
      </c>
      <c r="L8" s="5">
        <f t="shared" si="9"/>
        <v>490160.22155425674</v>
      </c>
      <c r="M8" s="5">
        <f t="shared" si="0"/>
        <v>5567569.7129164273</v>
      </c>
      <c r="N8" s="33">
        <f t="shared" si="10"/>
        <v>56.651310953797797</v>
      </c>
      <c r="O8" s="4"/>
      <c r="Q8" s="27" t="s">
        <v>42</v>
      </c>
      <c r="R8" s="29">
        <f t="shared" si="1"/>
        <v>98277.861874318871</v>
      </c>
      <c r="S8" s="29">
        <f t="shared" si="2"/>
        <v>490160.22155425674</v>
      </c>
      <c r="T8" s="35">
        <f t="shared" si="3"/>
        <v>56.651310953797797</v>
      </c>
      <c r="U8" s="42">
        <v>0.96680194174873568</v>
      </c>
      <c r="V8" s="43">
        <f>1-U8</f>
        <v>3.3198058251264317E-2</v>
      </c>
      <c r="W8" s="29">
        <f t="shared" si="11"/>
        <v>473887.8539666459</v>
      </c>
      <c r="X8" s="29">
        <f t="shared" si="4"/>
        <v>4993601.4237480527</v>
      </c>
      <c r="Y8" s="35">
        <f t="shared" si="12"/>
        <v>50.811050713883489</v>
      </c>
      <c r="Z8" s="36">
        <f t="shared" si="13"/>
        <v>5.8402602399143078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1998</v>
      </c>
      <c r="E9" s="51">
        <v>4</v>
      </c>
      <c r="F9" s="3">
        <f t="shared" si="5"/>
        <v>2.002002002002002E-3</v>
      </c>
      <c r="G9" s="2">
        <v>0.5</v>
      </c>
      <c r="H9" s="3">
        <f t="shared" si="6"/>
        <v>9.9601593625498006E-3</v>
      </c>
      <c r="I9" s="3">
        <f t="shared" si="7"/>
        <v>0.99003984063745021</v>
      </c>
      <c r="J9" s="5">
        <f t="shared" si="14"/>
        <v>97786.226747383815</v>
      </c>
      <c r="K9" s="5">
        <f t="shared" si="8"/>
        <v>973.96640186637262</v>
      </c>
      <c r="L9" s="5">
        <f t="shared" si="9"/>
        <v>486496.21773225314</v>
      </c>
      <c r="M9" s="5">
        <f t="shared" si="0"/>
        <v>5077409.4913621703</v>
      </c>
      <c r="N9" s="33">
        <f t="shared" si="10"/>
        <v>51.92356490530004</v>
      </c>
      <c r="O9" s="4"/>
      <c r="Q9" s="27" t="s">
        <v>44</v>
      </c>
      <c r="R9" s="29">
        <f t="shared" si="1"/>
        <v>97786.226747383815</v>
      </c>
      <c r="S9" s="29">
        <f t="shared" si="2"/>
        <v>486496.21773225314</v>
      </c>
      <c r="T9" s="35">
        <f t="shared" si="3"/>
        <v>51.92356490530004</v>
      </c>
      <c r="U9" s="42">
        <v>0.9555940589531835</v>
      </c>
      <c r="V9" s="43">
        <f t="shared" ref="V9:V22" si="15">1-U9</f>
        <v>4.4405941046816499E-2</v>
      </c>
      <c r="W9" s="29">
        <f t="shared" si="11"/>
        <v>464892.89536813548</v>
      </c>
      <c r="X9" s="29">
        <f t="shared" si="4"/>
        <v>4519713.5697814068</v>
      </c>
      <c r="Y9" s="35">
        <f t="shared" si="12"/>
        <v>46.220349430778377</v>
      </c>
      <c r="Z9" s="36">
        <f t="shared" si="13"/>
        <v>5.703215474521663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2462</v>
      </c>
      <c r="E10" s="51">
        <v>10</v>
      </c>
      <c r="F10" s="3">
        <f t="shared" si="5"/>
        <v>4.0617384240454911E-3</v>
      </c>
      <c r="G10" s="2">
        <v>0.5</v>
      </c>
      <c r="H10" s="3">
        <f t="shared" si="6"/>
        <v>2.0104543626859671E-2</v>
      </c>
      <c r="I10" s="3">
        <f t="shared" si="7"/>
        <v>0.97989545637314035</v>
      </c>
      <c r="J10" s="5">
        <f t="shared" si="14"/>
        <v>96812.260345517439</v>
      </c>
      <c r="K10" s="5">
        <f t="shared" si="8"/>
        <v>1946.366311731352</v>
      </c>
      <c r="L10" s="5">
        <f t="shared" si="9"/>
        <v>479195.3859482588</v>
      </c>
      <c r="M10" s="5">
        <f t="shared" si="0"/>
        <v>4590913.2736299168</v>
      </c>
      <c r="N10" s="33">
        <f t="shared" si="10"/>
        <v>47.420783868130016</v>
      </c>
      <c r="O10" s="4"/>
      <c r="Q10" s="27" t="s">
        <v>46</v>
      </c>
      <c r="R10" s="29">
        <f t="shared" si="1"/>
        <v>96812.260345517439</v>
      </c>
      <c r="S10" s="29">
        <f t="shared" si="2"/>
        <v>479195.3859482588</v>
      </c>
      <c r="T10" s="35">
        <f t="shared" si="3"/>
        <v>47.420783868130016</v>
      </c>
      <c r="U10" s="42">
        <v>0.96363095511775332</v>
      </c>
      <c r="V10" s="43">
        <f t="shared" si="15"/>
        <v>3.6369044882246682E-2</v>
      </c>
      <c r="W10" s="29">
        <f t="shared" si="11"/>
        <v>461767.50744934106</v>
      </c>
      <c r="X10" s="29">
        <f t="shared" si="4"/>
        <v>4054820.6744132717</v>
      </c>
      <c r="Y10" s="35">
        <f t="shared" si="12"/>
        <v>41.883338535241798</v>
      </c>
      <c r="Z10" s="36">
        <f t="shared" si="13"/>
        <v>5.5374453328882183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2360</v>
      </c>
      <c r="E11" s="51">
        <v>3</v>
      </c>
      <c r="F11" s="3">
        <f t="shared" si="5"/>
        <v>1.271186440677966E-3</v>
      </c>
      <c r="G11" s="2">
        <v>0.5</v>
      </c>
      <c r="H11" s="3">
        <f t="shared" si="6"/>
        <v>6.3357972544878559E-3</v>
      </c>
      <c r="I11" s="3">
        <f t="shared" si="7"/>
        <v>0.99366420274551215</v>
      </c>
      <c r="J11" s="5">
        <f t="shared" si="14"/>
        <v>94865.894033786084</v>
      </c>
      <c r="K11" s="5">
        <f t="shared" si="8"/>
        <v>601.05107096379777</v>
      </c>
      <c r="L11" s="5">
        <f t="shared" si="9"/>
        <v>472826.84249152086</v>
      </c>
      <c r="M11" s="5">
        <f t="shared" si="0"/>
        <v>4111717.8876816584</v>
      </c>
      <c r="N11" s="33">
        <f t="shared" si="10"/>
        <v>43.342424899482708</v>
      </c>
      <c r="O11" s="4"/>
      <c r="Q11" s="27" t="s">
        <v>48</v>
      </c>
      <c r="R11" s="29">
        <f t="shared" si="1"/>
        <v>94865.894033786084</v>
      </c>
      <c r="S11" s="29">
        <f t="shared" si="2"/>
        <v>472826.84249152086</v>
      </c>
      <c r="T11" s="35">
        <f t="shared" si="3"/>
        <v>43.342424899482708</v>
      </c>
      <c r="U11" s="42">
        <v>0.96005435016735896</v>
      </c>
      <c r="V11" s="43">
        <f t="shared" si="15"/>
        <v>3.9945649832641039E-2</v>
      </c>
      <c r="W11" s="29">
        <f t="shared" si="11"/>
        <v>453939.46700988122</v>
      </c>
      <c r="X11" s="29">
        <f t="shared" si="4"/>
        <v>3593053.1669639307</v>
      </c>
      <c r="Y11" s="35">
        <f t="shared" si="12"/>
        <v>37.875078325665491</v>
      </c>
      <c r="Z11" s="36">
        <f t="shared" si="13"/>
        <v>5.4673465738172169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2373</v>
      </c>
      <c r="E12" s="51">
        <v>14</v>
      </c>
      <c r="F12" s="3">
        <f t="shared" si="5"/>
        <v>5.8997050147492625E-3</v>
      </c>
      <c r="G12" s="2">
        <v>0.5</v>
      </c>
      <c r="H12" s="3">
        <f t="shared" si="6"/>
        <v>2.9069767441860461E-2</v>
      </c>
      <c r="I12" s="3">
        <f t="shared" si="7"/>
        <v>0.97093023255813948</v>
      </c>
      <c r="J12" s="5">
        <f t="shared" si="14"/>
        <v>94264.84296282228</v>
      </c>
      <c r="K12" s="5">
        <f t="shared" si="8"/>
        <v>2740.2570628727403</v>
      </c>
      <c r="L12" s="5">
        <f t="shared" si="9"/>
        <v>464473.57215692953</v>
      </c>
      <c r="M12" s="5">
        <f t="shared" si="0"/>
        <v>3638891.0451901373</v>
      </c>
      <c r="N12" s="33">
        <f t="shared" si="10"/>
        <v>38.602844186833295</v>
      </c>
      <c r="O12" s="4"/>
      <c r="Q12" s="27" t="s">
        <v>50</v>
      </c>
      <c r="R12" s="29">
        <f t="shared" si="1"/>
        <v>94264.84296282228</v>
      </c>
      <c r="S12" s="29">
        <f t="shared" si="2"/>
        <v>464473.57215692953</v>
      </c>
      <c r="T12" s="35">
        <f t="shared" si="3"/>
        <v>38.602844186833295</v>
      </c>
      <c r="U12" s="42">
        <v>0.94127750867207383</v>
      </c>
      <c r="V12" s="43">
        <f t="shared" si="15"/>
        <v>5.8722491327926174E-2</v>
      </c>
      <c r="W12" s="29">
        <f t="shared" si="11"/>
        <v>437198.52684389334</v>
      </c>
      <c r="X12" s="29">
        <f t="shared" si="4"/>
        <v>3139113.6999540497</v>
      </c>
      <c r="Y12" s="35">
        <f t="shared" si="12"/>
        <v>33.301001744543349</v>
      </c>
      <c r="Z12" s="36">
        <f t="shared" si="13"/>
        <v>5.3018424422899457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2517</v>
      </c>
      <c r="E13" s="51">
        <v>15</v>
      </c>
      <c r="F13" s="3">
        <f t="shared" si="5"/>
        <v>5.9594755661501785E-3</v>
      </c>
      <c r="G13" s="2">
        <v>0.5</v>
      </c>
      <c r="H13" s="3">
        <f t="shared" si="6"/>
        <v>2.9359953024075156E-2</v>
      </c>
      <c r="I13" s="3">
        <f t="shared" si="7"/>
        <v>0.97064004697592488</v>
      </c>
      <c r="J13" s="5">
        <f t="shared" si="14"/>
        <v>91524.585899949539</v>
      </c>
      <c r="K13" s="5">
        <f t="shared" si="8"/>
        <v>2687.15754257045</v>
      </c>
      <c r="L13" s="5">
        <f t="shared" si="9"/>
        <v>450905.03564332152</v>
      </c>
      <c r="M13" s="5">
        <f t="shared" si="0"/>
        <v>3174417.4730332079</v>
      </c>
      <c r="N13" s="33">
        <f t="shared" si="10"/>
        <v>34.683767665481</v>
      </c>
      <c r="O13" s="4"/>
      <c r="Q13" s="27" t="s">
        <v>52</v>
      </c>
      <c r="R13" s="29">
        <f t="shared" si="1"/>
        <v>91524.585899949539</v>
      </c>
      <c r="S13" s="29">
        <f t="shared" si="2"/>
        <v>450905.03564332152</v>
      </c>
      <c r="T13" s="35">
        <f t="shared" si="3"/>
        <v>34.683767665481</v>
      </c>
      <c r="U13" s="42">
        <v>0.95386474178345915</v>
      </c>
      <c r="V13" s="43">
        <f t="shared" si="15"/>
        <v>4.6135258216540853E-2</v>
      </c>
      <c r="W13" s="29">
        <f t="shared" si="11"/>
        <v>430102.41539277835</v>
      </c>
      <c r="X13" s="29">
        <f t="shared" si="4"/>
        <v>2701915.1731101563</v>
      </c>
      <c r="Y13" s="35">
        <f t="shared" si="12"/>
        <v>29.521195278214812</v>
      </c>
      <c r="Z13" s="36">
        <f t="shared" si="13"/>
        <v>5.1625723872661879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2619</v>
      </c>
      <c r="E14" s="51">
        <v>16</v>
      </c>
      <c r="F14" s="3">
        <f t="shared" si="5"/>
        <v>6.1092019854906456E-3</v>
      </c>
      <c r="G14" s="2">
        <v>0.5</v>
      </c>
      <c r="H14" s="3">
        <f t="shared" si="6"/>
        <v>3.0086498683715684E-2</v>
      </c>
      <c r="I14" s="3">
        <f t="shared" si="7"/>
        <v>0.96991350131628429</v>
      </c>
      <c r="J14" s="5">
        <f t="shared" si="14"/>
        <v>88837.428357379089</v>
      </c>
      <c r="K14" s="5">
        <f t="shared" si="8"/>
        <v>2672.8071713389722</v>
      </c>
      <c r="L14" s="5">
        <f t="shared" si="9"/>
        <v>437505.12385854794</v>
      </c>
      <c r="M14" s="5">
        <f t="shared" si="0"/>
        <v>2723512.4373898865</v>
      </c>
      <c r="N14" s="33">
        <f t="shared" si="10"/>
        <v>30.657263360141648</v>
      </c>
      <c r="O14" s="4"/>
      <c r="Q14" s="27" t="s">
        <v>54</v>
      </c>
      <c r="R14" s="29">
        <f t="shared" si="1"/>
        <v>88837.428357379089</v>
      </c>
      <c r="S14" s="29">
        <f t="shared" si="2"/>
        <v>437505.12385854794</v>
      </c>
      <c r="T14" s="35">
        <f t="shared" si="3"/>
        <v>30.657263360141648</v>
      </c>
      <c r="U14" s="42">
        <v>0.94210046609890041</v>
      </c>
      <c r="V14" s="43">
        <f t="shared" si="15"/>
        <v>5.7899533901099587E-2</v>
      </c>
      <c r="W14" s="29">
        <f t="shared" si="11"/>
        <v>412173.78110779519</v>
      </c>
      <c r="X14" s="29">
        <f t="shared" si="4"/>
        <v>2271812.757717378</v>
      </c>
      <c r="Y14" s="35">
        <f t="shared" si="12"/>
        <v>25.572698351625288</v>
      </c>
      <c r="Z14" s="36">
        <f t="shared" si="13"/>
        <v>5.0845650085163605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2435</v>
      </c>
      <c r="E15" s="51">
        <v>16</v>
      </c>
      <c r="F15" s="3">
        <f t="shared" si="5"/>
        <v>6.570841889117043E-3</v>
      </c>
      <c r="G15" s="2">
        <v>0.5</v>
      </c>
      <c r="H15" s="3">
        <f t="shared" si="6"/>
        <v>3.2323232323232323E-2</v>
      </c>
      <c r="I15" s="3">
        <f t="shared" si="7"/>
        <v>0.96767676767676769</v>
      </c>
      <c r="J15" s="5">
        <f t="shared" si="14"/>
        <v>86164.621186040109</v>
      </c>
      <c r="K15" s="5">
        <f t="shared" si="8"/>
        <v>2785.1190686396803</v>
      </c>
      <c r="L15" s="5">
        <f t="shared" si="9"/>
        <v>423860.30825860135</v>
      </c>
      <c r="M15" s="5">
        <f t="shared" si="0"/>
        <v>2286007.3135313387</v>
      </c>
      <c r="N15" s="33">
        <f t="shared" si="10"/>
        <v>26.530695337191414</v>
      </c>
      <c r="O15" s="4"/>
      <c r="Q15" s="27" t="s">
        <v>56</v>
      </c>
      <c r="R15" s="29">
        <f t="shared" si="1"/>
        <v>86164.621186040109</v>
      </c>
      <c r="S15" s="29">
        <f t="shared" si="2"/>
        <v>423860.30825860135</v>
      </c>
      <c r="T15" s="35">
        <f t="shared" si="3"/>
        <v>26.530695337191414</v>
      </c>
      <c r="U15" s="42">
        <v>0.91645683631107144</v>
      </c>
      <c r="V15" s="43">
        <f t="shared" si="15"/>
        <v>8.3543163688928557E-2</v>
      </c>
      <c r="W15" s="29">
        <f t="shared" si="11"/>
        <v>388449.67714451329</v>
      </c>
      <c r="X15" s="29">
        <f t="shared" si="4"/>
        <v>1859638.9766095828</v>
      </c>
      <c r="Y15" s="35">
        <f t="shared" si="12"/>
        <v>21.582396011402306</v>
      </c>
      <c r="Z15" s="36">
        <f t="shared" si="13"/>
        <v>4.9482993257891081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1871</v>
      </c>
      <c r="E16" s="51">
        <v>26</v>
      </c>
      <c r="F16" s="3">
        <f t="shared" si="5"/>
        <v>1.3896312132549439E-2</v>
      </c>
      <c r="G16" s="2">
        <v>0.5</v>
      </c>
      <c r="H16" s="3">
        <f t="shared" si="6"/>
        <v>6.7148760330578525E-2</v>
      </c>
      <c r="I16" s="3">
        <f t="shared" si="7"/>
        <v>0.93285123966942152</v>
      </c>
      <c r="J16" s="5">
        <f t="shared" si="14"/>
        <v>83379.502117400436</v>
      </c>
      <c r="K16" s="5">
        <f t="shared" si="8"/>
        <v>5598.8302041642864</v>
      </c>
      <c r="L16" s="5">
        <f t="shared" si="9"/>
        <v>402900.43507659144</v>
      </c>
      <c r="M16" s="5">
        <f t="shared" si="0"/>
        <v>1862147.0052727372</v>
      </c>
      <c r="N16" s="33">
        <f t="shared" si="10"/>
        <v>22.333390797306361</v>
      </c>
      <c r="O16" s="4"/>
      <c r="Q16" s="27" t="s">
        <v>58</v>
      </c>
      <c r="R16" s="29">
        <f t="shared" si="1"/>
        <v>83379.502117400436</v>
      </c>
      <c r="S16" s="29">
        <f t="shared" si="2"/>
        <v>402900.43507659144</v>
      </c>
      <c r="T16" s="35">
        <f t="shared" si="3"/>
        <v>22.333390797306361</v>
      </c>
      <c r="U16" s="42">
        <v>0.8859396016463057</v>
      </c>
      <c r="V16" s="43">
        <f t="shared" si="15"/>
        <v>0.1140603983536943</v>
      </c>
      <c r="W16" s="29">
        <f t="shared" si="11"/>
        <v>356945.45095487864</v>
      </c>
      <c r="X16" s="29">
        <f t="shared" si="4"/>
        <v>1471189.2994650695</v>
      </c>
      <c r="Y16" s="35">
        <f t="shared" si="12"/>
        <v>17.644496094418962</v>
      </c>
      <c r="Z16" s="36">
        <f t="shared" si="13"/>
        <v>4.6888947028873993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1348</v>
      </c>
      <c r="E17" s="51">
        <v>21</v>
      </c>
      <c r="F17" s="3">
        <f t="shared" si="5"/>
        <v>1.5578635014836795E-2</v>
      </c>
      <c r="G17" s="2">
        <v>0.5</v>
      </c>
      <c r="H17" s="3">
        <f t="shared" si="6"/>
        <v>7.4973223848625481E-2</v>
      </c>
      <c r="I17" s="3">
        <f t="shared" si="7"/>
        <v>0.92502677615137452</v>
      </c>
      <c r="J17" s="5">
        <f t="shared" si="14"/>
        <v>77780.671913236147</v>
      </c>
      <c r="K17" s="5">
        <f t="shared" si="8"/>
        <v>5831.4677264475504</v>
      </c>
      <c r="L17" s="5">
        <f t="shared" si="9"/>
        <v>374324.69025006192</v>
      </c>
      <c r="M17" s="5">
        <f t="shared" si="0"/>
        <v>1459246.5701961459</v>
      </c>
      <c r="N17" s="33">
        <f t="shared" si="10"/>
        <v>18.761043512505605</v>
      </c>
      <c r="O17" s="4"/>
      <c r="Q17" s="27" t="s">
        <v>60</v>
      </c>
      <c r="R17" s="29">
        <f t="shared" si="1"/>
        <v>77780.671913236147</v>
      </c>
      <c r="S17" s="29">
        <f t="shared" si="2"/>
        <v>374324.69025006192</v>
      </c>
      <c r="T17" s="35">
        <f t="shared" si="3"/>
        <v>18.761043512505605</v>
      </c>
      <c r="U17" s="42">
        <v>0.85631920960893304</v>
      </c>
      <c r="V17" s="43">
        <f t="shared" si="15"/>
        <v>0.14368079039106696</v>
      </c>
      <c r="W17" s="29">
        <f t="shared" si="11"/>
        <v>320541.42289204168</v>
      </c>
      <c r="X17" s="29">
        <f t="shared" si="4"/>
        <v>1114243.8485101908</v>
      </c>
      <c r="Y17" s="35">
        <f t="shared" si="12"/>
        <v>14.325459283163854</v>
      </c>
      <c r="Z17" s="36">
        <f t="shared" si="13"/>
        <v>4.4355842293417513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961</v>
      </c>
      <c r="E18" s="51">
        <v>25</v>
      </c>
      <c r="F18" s="3">
        <f t="shared" si="5"/>
        <v>2.6014568158168574E-2</v>
      </c>
      <c r="G18" s="2">
        <v>0.5</v>
      </c>
      <c r="H18" s="3">
        <f t="shared" si="6"/>
        <v>0.12212994626282363</v>
      </c>
      <c r="I18" s="3">
        <f t="shared" si="7"/>
        <v>0.87787005373717641</v>
      </c>
      <c r="J18" s="5">
        <f t="shared" si="14"/>
        <v>71949.2041867886</v>
      </c>
      <c r="K18" s="5">
        <f t="shared" si="8"/>
        <v>8787.1524409854173</v>
      </c>
      <c r="L18" s="5">
        <f t="shared" si="9"/>
        <v>337778.13983147952</v>
      </c>
      <c r="M18" s="5">
        <f t="shared" si="0"/>
        <v>1084921.879946084</v>
      </c>
      <c r="N18" s="33">
        <f t="shared" si="10"/>
        <v>15.07899763740957</v>
      </c>
      <c r="O18" s="4"/>
      <c r="Q18" s="27" t="s">
        <v>62</v>
      </c>
      <c r="R18" s="29">
        <f t="shared" si="1"/>
        <v>71949.2041867886</v>
      </c>
      <c r="S18" s="29">
        <f t="shared" si="2"/>
        <v>337778.13983147952</v>
      </c>
      <c r="T18" s="35">
        <f t="shared" si="3"/>
        <v>15.07899763740957</v>
      </c>
      <c r="U18" s="42">
        <v>0.77613843304153718</v>
      </c>
      <c r="V18" s="43">
        <f t="shared" si="15"/>
        <v>0.22386156695846282</v>
      </c>
      <c r="W18" s="29">
        <f t="shared" si="11"/>
        <v>262162.59616448975</v>
      </c>
      <c r="X18" s="29">
        <f t="shared" si="4"/>
        <v>793702.42561814911</v>
      </c>
      <c r="Y18" s="35">
        <f t="shared" si="12"/>
        <v>11.031427443694918</v>
      </c>
      <c r="Z18" s="36">
        <f t="shared" si="13"/>
        <v>4.0475701937146518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679</v>
      </c>
      <c r="E19" s="51">
        <v>31</v>
      </c>
      <c r="F19" s="3">
        <f t="shared" si="5"/>
        <v>4.5655375552282766E-2</v>
      </c>
      <c r="G19" s="2">
        <v>0.5</v>
      </c>
      <c r="H19" s="3">
        <f t="shared" si="6"/>
        <v>0.20489094514210177</v>
      </c>
      <c r="I19" s="3">
        <f t="shared" si="7"/>
        <v>0.79510905485789829</v>
      </c>
      <c r="J19" s="5">
        <f t="shared" si="14"/>
        <v>63162.05174580319</v>
      </c>
      <c r="K19" s="5">
        <f t="shared" si="8"/>
        <v>12941.332479311954</v>
      </c>
      <c r="L19" s="5">
        <f t="shared" si="9"/>
        <v>283456.92753073608</v>
      </c>
      <c r="M19" s="5">
        <f t="shared" si="0"/>
        <v>747143.74011460447</v>
      </c>
      <c r="N19" s="33">
        <f t="shared" si="10"/>
        <v>11.828997308724198</v>
      </c>
      <c r="O19" s="4"/>
      <c r="Q19" s="27" t="s">
        <v>64</v>
      </c>
      <c r="R19" s="29">
        <f t="shared" si="1"/>
        <v>63162.05174580319</v>
      </c>
      <c r="S19" s="29">
        <f t="shared" si="2"/>
        <v>283456.92753073608</v>
      </c>
      <c r="T19" s="35">
        <f t="shared" si="3"/>
        <v>11.828997308724198</v>
      </c>
      <c r="U19" s="42">
        <v>0.73716277889453141</v>
      </c>
      <c r="V19" s="43">
        <f t="shared" si="15"/>
        <v>0.26283722110546859</v>
      </c>
      <c r="W19" s="29">
        <f t="shared" si="11"/>
        <v>208953.89639546321</v>
      </c>
      <c r="X19" s="29">
        <f t="shared" si="4"/>
        <v>531539.82945365936</v>
      </c>
      <c r="Y19" s="35">
        <f t="shared" si="12"/>
        <v>8.4154933977263902</v>
      </c>
      <c r="Z19" s="36">
        <f t="shared" si="13"/>
        <v>3.4135039109978074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356</v>
      </c>
      <c r="E20" s="51">
        <v>23</v>
      </c>
      <c r="F20" s="3">
        <f t="shared" si="5"/>
        <v>6.4606741573033713E-2</v>
      </c>
      <c r="G20" s="2">
        <v>0.5</v>
      </c>
      <c r="H20" s="3">
        <f t="shared" si="6"/>
        <v>0.27811366384522374</v>
      </c>
      <c r="I20" s="3">
        <f t="shared" si="7"/>
        <v>0.72188633615477626</v>
      </c>
      <c r="J20" s="5">
        <f t="shared" si="14"/>
        <v>50220.719266491236</v>
      </c>
      <c r="K20" s="5">
        <f t="shared" si="8"/>
        <v>13967.068236146295</v>
      </c>
      <c r="L20" s="5">
        <f t="shared" si="9"/>
        <v>216185.92574209045</v>
      </c>
      <c r="M20" s="5">
        <f t="shared" si="0"/>
        <v>463686.81258386839</v>
      </c>
      <c r="N20" s="33">
        <f t="shared" si="10"/>
        <v>9.2329783275974329</v>
      </c>
      <c r="O20" s="4"/>
      <c r="Q20" s="27" t="s">
        <v>66</v>
      </c>
      <c r="R20" s="29">
        <f t="shared" si="1"/>
        <v>50220.719266491236</v>
      </c>
      <c r="S20" s="29">
        <f t="shared" si="2"/>
        <v>216185.92574209045</v>
      </c>
      <c r="T20" s="35">
        <f t="shared" si="3"/>
        <v>9.2329783275974329</v>
      </c>
      <c r="U20" s="42">
        <v>0.7271372759570951</v>
      </c>
      <c r="V20" s="43">
        <f t="shared" si="15"/>
        <v>0.2728627240429049</v>
      </c>
      <c r="W20" s="29">
        <f t="shared" si="11"/>
        <v>157196.8451443665</v>
      </c>
      <c r="X20" s="29">
        <f t="shared" si="4"/>
        <v>322585.93305819615</v>
      </c>
      <c r="Y20" s="35">
        <f t="shared" si="12"/>
        <v>6.4233634597391189</v>
      </c>
      <c r="Z20" s="36">
        <f t="shared" si="13"/>
        <v>2.8096148678583139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205</v>
      </c>
      <c r="E21" s="51">
        <v>22</v>
      </c>
      <c r="F21" s="3">
        <f t="shared" si="5"/>
        <v>0.10731707317073171</v>
      </c>
      <c r="G21" s="2">
        <v>0.5</v>
      </c>
      <c r="H21" s="3">
        <f t="shared" si="6"/>
        <v>0.42307692307692307</v>
      </c>
      <c r="I21" s="3">
        <f t="shared" si="7"/>
        <v>0.57692307692307687</v>
      </c>
      <c r="J21" s="5">
        <f t="shared" si="14"/>
        <v>36253.651030344939</v>
      </c>
      <c r="K21" s="5">
        <f t="shared" si="8"/>
        <v>15338.083128222859</v>
      </c>
      <c r="L21" s="5">
        <f t="shared" si="9"/>
        <v>142923.04733116756</v>
      </c>
      <c r="M21" s="5">
        <f>L21+M22</f>
        <v>247500.88684177794</v>
      </c>
      <c r="N21" s="33">
        <f t="shared" si="10"/>
        <v>6.8269230769230766</v>
      </c>
      <c r="O21" s="4"/>
      <c r="Q21" s="27" t="s">
        <v>68</v>
      </c>
      <c r="R21" s="29">
        <f t="shared" si="1"/>
        <v>36253.651030344939</v>
      </c>
      <c r="S21" s="29">
        <f t="shared" si="2"/>
        <v>142923.04733116756</v>
      </c>
      <c r="T21" s="35">
        <f t="shared" si="3"/>
        <v>6.8269230769230766</v>
      </c>
      <c r="U21" s="42">
        <v>0.68635947845240242</v>
      </c>
      <c r="V21" s="43">
        <f t="shared" si="15"/>
        <v>0.31364052154759758</v>
      </c>
      <c r="W21" s="29">
        <f t="shared" si="11"/>
        <v>98096.588225048195</v>
      </c>
      <c r="X21" s="29">
        <f>X22+W21</f>
        <v>165389.08791382966</v>
      </c>
      <c r="Y21" s="35">
        <f t="shared" si="12"/>
        <v>4.5619981219380108</v>
      </c>
      <c r="Z21" s="36">
        <f t="shared" si="13"/>
        <v>2.2649249549850659</v>
      </c>
    </row>
    <row r="22" spans="1:26" s="2" customFormat="1" x14ac:dyDescent="0.25">
      <c r="A22" s="12">
        <v>19</v>
      </c>
      <c r="B22" s="13" t="s">
        <v>69</v>
      </c>
      <c r="C22" s="12"/>
      <c r="D22">
        <v>135</v>
      </c>
      <c r="E22" s="51">
        <v>27</v>
      </c>
      <c r="F22" s="17">
        <f t="shared" si="5"/>
        <v>0.2</v>
      </c>
      <c r="G22" s="12"/>
      <c r="H22" s="17">
        <v>1</v>
      </c>
      <c r="I22" s="17">
        <f t="shared" si="7"/>
        <v>0</v>
      </c>
      <c r="J22" s="21">
        <f t="shared" si="14"/>
        <v>20915.567902122079</v>
      </c>
      <c r="K22" s="21">
        <f t="shared" si="8"/>
        <v>20915.567902122079</v>
      </c>
      <c r="L22" s="21">
        <f>K22/F22</f>
        <v>104577.83951061039</v>
      </c>
      <c r="M22" s="21">
        <f>L22</f>
        <v>104577.83951061039</v>
      </c>
      <c r="N22" s="34">
        <f t="shared" si="10"/>
        <v>5</v>
      </c>
      <c r="O22" s="4"/>
      <c r="Q22" s="30" t="s">
        <v>69</v>
      </c>
      <c r="R22" s="31">
        <f t="shared" si="1"/>
        <v>20915.567902122079</v>
      </c>
      <c r="S22" s="31">
        <f t="shared" si="2"/>
        <v>104577.83951061039</v>
      </c>
      <c r="T22" s="38">
        <f t="shared" si="3"/>
        <v>5</v>
      </c>
      <c r="U22" s="44">
        <v>0.64346806172022719</v>
      </c>
      <c r="V22" s="45">
        <f t="shared" si="15"/>
        <v>0.35653193827977281</v>
      </c>
      <c r="W22" s="31">
        <f t="shared" si="11"/>
        <v>67292.499688781463</v>
      </c>
      <c r="X22" s="31">
        <f>W22</f>
        <v>67292.499688781463</v>
      </c>
      <c r="Y22" s="38">
        <f t="shared" si="12"/>
        <v>3.2173403086011358</v>
      </c>
      <c r="Z22" s="37">
        <f t="shared" si="13"/>
        <v>1.7826596913988642</v>
      </c>
    </row>
    <row r="23" spans="1:26" s="2" customFormat="1" ht="13.2" x14ac:dyDescent="0.25">
      <c r="B23" s="2" t="s">
        <v>70</v>
      </c>
      <c r="D23" s="25">
        <f>SUM(D4:D22)</f>
        <v>29675</v>
      </c>
      <c r="E23" s="25">
        <f>SUM(E4:E22)</f>
        <v>261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9" t="s">
        <v>88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8" t="s">
        <v>14</v>
      </c>
      <c r="S27" s="78"/>
      <c r="T27" s="78"/>
      <c r="U27" s="75" t="s">
        <v>15</v>
      </c>
      <c r="V27" s="79" t="s">
        <v>16</v>
      </c>
      <c r="W27" s="80" t="s">
        <v>17</v>
      </c>
      <c r="X27" s="80" t="s">
        <v>18</v>
      </c>
      <c r="Y27" s="81" t="s">
        <v>19</v>
      </c>
      <c r="Z27" s="81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5"/>
      <c r="V28" s="79"/>
      <c r="W28" s="80"/>
      <c r="X28" s="80"/>
      <c r="Y28" s="81"/>
      <c r="Z28" s="81"/>
    </row>
    <row r="29" spans="1:26" s="2" customFormat="1" x14ac:dyDescent="0.25">
      <c r="A29" s="2">
        <v>1</v>
      </c>
      <c r="B29" s="1">
        <v>0</v>
      </c>
      <c r="C29" s="1">
        <v>1</v>
      </c>
      <c r="D29">
        <v>240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7942958.5202936102</v>
      </c>
      <c r="N29" s="32">
        <f>M29/J29</f>
        <v>79.429585202936096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79.429585202936096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7009280.9266337827</v>
      </c>
      <c r="Y29" s="40">
        <f>X29/R29</f>
        <v>70.092809266337824</v>
      </c>
      <c r="Z29" s="36">
        <f>T29-Y29</f>
        <v>9.3367759365982721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1180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7842958.5202936102</v>
      </c>
      <c r="N30" s="33">
        <f t="shared" ref="N30:N47" si="26">M30/J30</f>
        <v>78.429585202936096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78.429585202936096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6913416.2526308186</v>
      </c>
      <c r="Y30" s="35">
        <f t="shared" ref="Y30:Y47" si="28">X30/R30</f>
        <v>69.134162526308188</v>
      </c>
      <c r="Z30" s="36">
        <f t="shared" ref="Z30:Z47" si="29">T30-Y30</f>
        <v>9.2954226766279078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1877</v>
      </c>
      <c r="E31" s="51">
        <v>1</v>
      </c>
      <c r="F31" s="3">
        <f t="shared" si="21"/>
        <v>5.3276505061267978E-4</v>
      </c>
      <c r="G31" s="2">
        <v>0.5</v>
      </c>
      <c r="H31" s="3">
        <f t="shared" si="22"/>
        <v>2.6602819898909288E-3</v>
      </c>
      <c r="I31" s="3">
        <f t="shared" si="23"/>
        <v>0.99733971801010912</v>
      </c>
      <c r="J31" s="5">
        <f t="shared" ref="J31:J47" si="30">I30*J30</f>
        <v>100000</v>
      </c>
      <c r="K31" s="5">
        <f t="shared" si="24"/>
        <v>266.02819898909286</v>
      </c>
      <c r="L31" s="5">
        <f t="shared" si="25"/>
        <v>499334.92950252723</v>
      </c>
      <c r="M31" s="5">
        <f t="shared" si="16"/>
        <v>7442958.5202936102</v>
      </c>
      <c r="N31" s="33">
        <f t="shared" si="26"/>
        <v>74.429585202936096</v>
      </c>
      <c r="O31" s="4"/>
      <c r="Q31" s="27" t="s">
        <v>38</v>
      </c>
      <c r="R31" s="29">
        <f t="shared" si="17"/>
        <v>100000</v>
      </c>
      <c r="S31" s="29">
        <f t="shared" si="18"/>
        <v>499334.92950252723</v>
      </c>
      <c r="T31" s="35">
        <f t="shared" si="19"/>
        <v>74.429585202936096</v>
      </c>
      <c r="U31" s="42">
        <v>0.95864674002964168</v>
      </c>
      <c r="V31" s="43">
        <f>1-U31</f>
        <v>4.1353259970358325E-2</v>
      </c>
      <c r="W31" s="29">
        <f t="shared" si="27"/>
        <v>478685.80235052865</v>
      </c>
      <c r="X31" s="29">
        <f t="shared" si="20"/>
        <v>6529957.5566189615</v>
      </c>
      <c r="Y31" s="35">
        <f t="shared" si="28"/>
        <v>65.299575566189617</v>
      </c>
      <c r="Z31" s="36">
        <f t="shared" si="29"/>
        <v>9.1300096367464789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1862</v>
      </c>
      <c r="E32" s="51">
        <v>3</v>
      </c>
      <c r="F32" s="3">
        <f t="shared" si="21"/>
        <v>1.611170784103115E-3</v>
      </c>
      <c r="G32" s="2">
        <v>0.5</v>
      </c>
      <c r="H32" s="3">
        <f t="shared" si="22"/>
        <v>8.0235357047338859E-3</v>
      </c>
      <c r="I32" s="3">
        <f t="shared" si="23"/>
        <v>0.99197646429526609</v>
      </c>
      <c r="J32" s="5">
        <f t="shared" si="30"/>
        <v>99733.971801010906</v>
      </c>
      <c r="K32" s="5">
        <f t="shared" si="24"/>
        <v>800.21908372033351</v>
      </c>
      <c r="L32" s="5">
        <f t="shared" si="25"/>
        <v>496669.31129575364</v>
      </c>
      <c r="M32" s="5">
        <f t="shared" si="16"/>
        <v>6943623.5907910829</v>
      </c>
      <c r="N32" s="33">
        <f t="shared" si="26"/>
        <v>69.621448593714803</v>
      </c>
      <c r="O32" s="4"/>
      <c r="Q32" s="27" t="s">
        <v>40</v>
      </c>
      <c r="R32" s="29">
        <f t="shared" si="17"/>
        <v>99733.971801010906</v>
      </c>
      <c r="S32" s="29">
        <f t="shared" si="18"/>
        <v>496669.31129575364</v>
      </c>
      <c r="T32" s="35">
        <f t="shared" si="19"/>
        <v>69.621448593714803</v>
      </c>
      <c r="U32" s="42">
        <v>0.95864674002964168</v>
      </c>
      <c r="V32" s="43">
        <f>1-U32</f>
        <v>4.1353259970358325E-2</v>
      </c>
      <c r="W32" s="29">
        <f t="shared" si="27"/>
        <v>476130.41614644154</v>
      </c>
      <c r="X32" s="29">
        <f t="shared" si="20"/>
        <v>6051271.754268433</v>
      </c>
      <c r="Y32" s="35">
        <f t="shared" si="28"/>
        <v>60.674127832208697</v>
      </c>
      <c r="Z32" s="36">
        <f t="shared" si="29"/>
        <v>8.9473207615061057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1899</v>
      </c>
      <c r="E33" s="51">
        <v>2</v>
      </c>
      <c r="F33" s="3">
        <f t="shared" si="21"/>
        <v>1.05318588730911E-3</v>
      </c>
      <c r="G33" s="2">
        <v>0.5</v>
      </c>
      <c r="H33" s="3">
        <f t="shared" si="22"/>
        <v>5.252100840336134E-3</v>
      </c>
      <c r="I33" s="3">
        <f t="shared" si="23"/>
        <v>0.99474789915966388</v>
      </c>
      <c r="J33" s="5">
        <f t="shared" si="30"/>
        <v>98933.752717290568</v>
      </c>
      <c r="K33" s="5">
        <f t="shared" si="24"/>
        <v>519.61004578408904</v>
      </c>
      <c r="L33" s="5">
        <f t="shared" si="25"/>
        <v>493369.73847199266</v>
      </c>
      <c r="M33" s="5">
        <f t="shared" si="16"/>
        <v>6446954.2794953296</v>
      </c>
      <c r="N33" s="33">
        <f t="shared" si="26"/>
        <v>65.164355969776139</v>
      </c>
      <c r="O33" s="4"/>
      <c r="Q33" s="27" t="s">
        <v>42</v>
      </c>
      <c r="R33" s="29">
        <f t="shared" si="17"/>
        <v>98933.752717290568</v>
      </c>
      <c r="S33" s="29">
        <f t="shared" si="18"/>
        <v>493369.73847199266</v>
      </c>
      <c r="T33" s="35">
        <f t="shared" si="19"/>
        <v>65.164355969776139</v>
      </c>
      <c r="U33" s="42">
        <v>0.95864674002964168</v>
      </c>
      <c r="V33" s="43">
        <f>1-U33</f>
        <v>4.1353259970358325E-2</v>
      </c>
      <c r="W33" s="29">
        <f t="shared" si="27"/>
        <v>472967.29141545267</v>
      </c>
      <c r="X33" s="29">
        <f t="shared" si="20"/>
        <v>5575141.3381219916</v>
      </c>
      <c r="Y33" s="35">
        <f t="shared" si="28"/>
        <v>56.352267906518307</v>
      </c>
      <c r="Z33" s="36">
        <f t="shared" si="29"/>
        <v>8.812088063257832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2116</v>
      </c>
      <c r="E34" s="51">
        <v>1</v>
      </c>
      <c r="F34" s="3">
        <f t="shared" si="21"/>
        <v>4.7258979206049151E-4</v>
      </c>
      <c r="G34" s="2">
        <v>0.5</v>
      </c>
      <c r="H34" s="3">
        <f t="shared" si="22"/>
        <v>2.360160490913382E-3</v>
      </c>
      <c r="I34" s="3">
        <f t="shared" si="23"/>
        <v>0.99763983950908663</v>
      </c>
      <c r="J34" s="5">
        <f t="shared" si="30"/>
        <v>98414.142671506488</v>
      </c>
      <c r="K34" s="5">
        <f t="shared" si="24"/>
        <v>232.27317128040238</v>
      </c>
      <c r="L34" s="5">
        <f t="shared" si="25"/>
        <v>491490.03042933147</v>
      </c>
      <c r="M34" s="5">
        <f t="shared" si="16"/>
        <v>5953584.5410233373</v>
      </c>
      <c r="N34" s="33">
        <f t="shared" si="26"/>
        <v>60.495213181865765</v>
      </c>
      <c r="O34" s="4"/>
      <c r="Q34" s="27" t="s">
        <v>44</v>
      </c>
      <c r="R34" s="29">
        <f t="shared" si="17"/>
        <v>98414.142671506488</v>
      </c>
      <c r="S34" s="29">
        <f t="shared" si="18"/>
        <v>491490.03042933147</v>
      </c>
      <c r="T34" s="35">
        <f t="shared" si="19"/>
        <v>60.495213181865765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476342.41447456303</v>
      </c>
      <c r="X34" s="29">
        <f t="shared" si="20"/>
        <v>5102174.0467065386</v>
      </c>
      <c r="Y34" s="35">
        <f t="shared" si="28"/>
        <v>51.843910927893027</v>
      </c>
      <c r="Z34" s="36">
        <f t="shared" si="29"/>
        <v>8.6513022539727373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2414</v>
      </c>
      <c r="E35" s="51">
        <v>2</v>
      </c>
      <c r="F35" s="3">
        <f t="shared" si="21"/>
        <v>8.2850041425020708E-4</v>
      </c>
      <c r="G35" s="2">
        <v>0.5</v>
      </c>
      <c r="H35" s="3">
        <f t="shared" si="22"/>
        <v>4.1339396444811903E-3</v>
      </c>
      <c r="I35" s="3">
        <f t="shared" si="23"/>
        <v>0.99586606035551883</v>
      </c>
      <c r="J35" s="5">
        <f t="shared" si="30"/>
        <v>98181.869500226094</v>
      </c>
      <c r="K35" s="5">
        <f t="shared" si="24"/>
        <v>405.87792269626328</v>
      </c>
      <c r="L35" s="5">
        <f t="shared" si="25"/>
        <v>489894.65269438981</v>
      </c>
      <c r="M35" s="5">
        <f t="shared" si="16"/>
        <v>5462094.5105940057</v>
      </c>
      <c r="N35" s="33">
        <f t="shared" si="26"/>
        <v>55.632415011016136</v>
      </c>
      <c r="O35" s="4"/>
      <c r="Q35" s="27" t="s">
        <v>46</v>
      </c>
      <c r="R35" s="29">
        <f t="shared" si="17"/>
        <v>98181.869500226094</v>
      </c>
      <c r="S35" s="29">
        <f t="shared" si="18"/>
        <v>489894.65269438981</v>
      </c>
      <c r="T35" s="35">
        <f t="shared" si="19"/>
        <v>55.632415011016136</v>
      </c>
      <c r="U35" s="42">
        <v>0.96192878092594225</v>
      </c>
      <c r="V35" s="43">
        <f t="shared" si="31"/>
        <v>3.8071219074057749E-2</v>
      </c>
      <c r="W35" s="29">
        <f t="shared" si="27"/>
        <v>471243.76604845223</v>
      </c>
      <c r="X35" s="29">
        <f t="shared" si="20"/>
        <v>4625831.6322319759</v>
      </c>
      <c r="Y35" s="35">
        <f t="shared" si="28"/>
        <v>47.114927183387188</v>
      </c>
      <c r="Z35" s="36">
        <f t="shared" si="29"/>
        <v>8.5174878276289476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2187</v>
      </c>
      <c r="E36" s="51">
        <v>2</v>
      </c>
      <c r="F36" s="3">
        <f t="shared" si="21"/>
        <v>9.1449474165523545E-4</v>
      </c>
      <c r="G36" s="2">
        <v>0.5</v>
      </c>
      <c r="H36" s="3">
        <f t="shared" si="22"/>
        <v>4.5620437956204376E-3</v>
      </c>
      <c r="I36" s="3">
        <f t="shared" si="23"/>
        <v>0.99543795620437958</v>
      </c>
      <c r="J36" s="5">
        <f t="shared" si="30"/>
        <v>97775.991577529829</v>
      </c>
      <c r="K36" s="5">
        <f t="shared" si="24"/>
        <v>446.05835573690609</v>
      </c>
      <c r="L36" s="5">
        <f t="shared" si="25"/>
        <v>487764.81199830683</v>
      </c>
      <c r="M36" s="5">
        <f t="shared" si="16"/>
        <v>4972199.8578996155</v>
      </c>
      <c r="N36" s="33">
        <f t="shared" si="26"/>
        <v>50.852972981173941</v>
      </c>
      <c r="O36" s="4"/>
      <c r="Q36" s="27" t="s">
        <v>48</v>
      </c>
      <c r="R36" s="29">
        <f t="shared" si="17"/>
        <v>97775.991577529829</v>
      </c>
      <c r="S36" s="29">
        <f t="shared" si="18"/>
        <v>487764.81199830683</v>
      </c>
      <c r="T36" s="35">
        <f t="shared" si="19"/>
        <v>50.852972981173941</v>
      </c>
      <c r="U36" s="42">
        <v>0.95558309086652893</v>
      </c>
      <c r="V36" s="43">
        <f t="shared" si="31"/>
        <v>4.4416909133471072E-2</v>
      </c>
      <c r="W36" s="29">
        <f t="shared" si="27"/>
        <v>466099.80666527344</v>
      </c>
      <c r="X36" s="29">
        <f t="shared" si="20"/>
        <v>4154587.866183524</v>
      </c>
      <c r="Y36" s="35">
        <f t="shared" si="28"/>
        <v>42.490879398438146</v>
      </c>
      <c r="Z36" s="36">
        <f t="shared" si="29"/>
        <v>8.3620935827357954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2288</v>
      </c>
      <c r="E37" s="51">
        <v>3</v>
      </c>
      <c r="F37" s="3">
        <f t="shared" si="21"/>
        <v>1.3111888111888112E-3</v>
      </c>
      <c r="G37" s="2">
        <v>0.5</v>
      </c>
      <c r="H37" s="3">
        <f t="shared" si="22"/>
        <v>6.5345240688303198E-3</v>
      </c>
      <c r="I37" s="3">
        <f t="shared" si="23"/>
        <v>0.99346547593116963</v>
      </c>
      <c r="J37" s="5">
        <f t="shared" si="30"/>
        <v>97329.933221792919</v>
      </c>
      <c r="K37" s="5">
        <f t="shared" si="24"/>
        <v>636.0047912554536</v>
      </c>
      <c r="L37" s="5">
        <f t="shared" si="25"/>
        <v>485059.65413082595</v>
      </c>
      <c r="M37" s="5">
        <f t="shared" si="16"/>
        <v>4484435.0459013088</v>
      </c>
      <c r="N37" s="33">
        <f t="shared" si="26"/>
        <v>46.074572307393808</v>
      </c>
      <c r="O37" s="4"/>
      <c r="Q37" s="27" t="s">
        <v>50</v>
      </c>
      <c r="R37" s="29">
        <f t="shared" si="17"/>
        <v>97329.933221792919</v>
      </c>
      <c r="S37" s="29">
        <f t="shared" si="18"/>
        <v>485059.65413082595</v>
      </c>
      <c r="T37" s="35">
        <f t="shared" si="19"/>
        <v>46.074572307393808</v>
      </c>
      <c r="U37" s="42">
        <v>0.95343645724036619</v>
      </c>
      <c r="V37" s="43">
        <f t="shared" si="31"/>
        <v>4.6563542759633814E-2</v>
      </c>
      <c r="W37" s="29">
        <f t="shared" si="27"/>
        <v>462473.55818473204</v>
      </c>
      <c r="X37" s="29">
        <f t="shared" si="20"/>
        <v>3688488.0595182506</v>
      </c>
      <c r="Y37" s="35">
        <f t="shared" si="28"/>
        <v>37.896749103002257</v>
      </c>
      <c r="Z37" s="36">
        <f t="shared" si="29"/>
        <v>8.1778232043915509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2406</v>
      </c>
      <c r="E38" s="51">
        <v>4</v>
      </c>
      <c r="F38" s="3">
        <f t="shared" si="21"/>
        <v>1.6625103906899418E-3</v>
      </c>
      <c r="G38" s="2">
        <v>0.5</v>
      </c>
      <c r="H38" s="3">
        <f t="shared" si="22"/>
        <v>8.2781456953642391E-3</v>
      </c>
      <c r="I38" s="3">
        <f t="shared" si="23"/>
        <v>0.99172185430463577</v>
      </c>
      <c r="J38" s="5">
        <f t="shared" si="30"/>
        <v>96693.92843053746</v>
      </c>
      <c r="K38" s="5">
        <f t="shared" si="24"/>
        <v>800.44642740511154</v>
      </c>
      <c r="L38" s="5">
        <f t="shared" si="25"/>
        <v>481468.52608417452</v>
      </c>
      <c r="M38" s="5">
        <f t="shared" si="16"/>
        <v>3999375.391770483</v>
      </c>
      <c r="N38" s="33">
        <f t="shared" si="26"/>
        <v>41.361184271704673</v>
      </c>
      <c r="O38" s="4"/>
      <c r="Q38" s="27" t="s">
        <v>52</v>
      </c>
      <c r="R38" s="29">
        <f t="shared" si="17"/>
        <v>96693.92843053746</v>
      </c>
      <c r="S38" s="29">
        <f t="shared" si="18"/>
        <v>481468.52608417452</v>
      </c>
      <c r="T38" s="35">
        <f t="shared" si="19"/>
        <v>41.361184271704673</v>
      </c>
      <c r="U38" s="42">
        <v>0.93748024841036759</v>
      </c>
      <c r="V38" s="43">
        <f t="shared" si="31"/>
        <v>6.2519751589632411E-2</v>
      </c>
      <c r="W38" s="29">
        <f t="shared" si="27"/>
        <v>451367.23343516549</v>
      </c>
      <c r="X38" s="29">
        <f t="shared" si="20"/>
        <v>3226014.5013335184</v>
      </c>
      <c r="Y38" s="35">
        <f t="shared" si="28"/>
        <v>33.363154788472656</v>
      </c>
      <c r="Z38" s="36">
        <f t="shared" si="29"/>
        <v>7.9980294832320169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2592</v>
      </c>
      <c r="E39" s="51">
        <v>7</v>
      </c>
      <c r="F39" s="3">
        <f t="shared" si="21"/>
        <v>2.7006172839506171E-3</v>
      </c>
      <c r="G39" s="2">
        <v>0.5</v>
      </c>
      <c r="H39" s="3">
        <f t="shared" si="22"/>
        <v>1.3412531136232994E-2</v>
      </c>
      <c r="I39" s="3">
        <f t="shared" si="23"/>
        <v>0.98658746886376703</v>
      </c>
      <c r="J39" s="5">
        <f t="shared" si="30"/>
        <v>95893.482003132347</v>
      </c>
      <c r="K39" s="5">
        <f t="shared" si="24"/>
        <v>1286.1743131288108</v>
      </c>
      <c r="L39" s="5">
        <f t="shared" si="25"/>
        <v>476251.97423283971</v>
      </c>
      <c r="M39" s="5">
        <f t="shared" si="16"/>
        <v>3517906.8656863086</v>
      </c>
      <c r="N39" s="33">
        <f t="shared" si="26"/>
        <v>36.685568113705543</v>
      </c>
      <c r="O39" s="4"/>
      <c r="Q39" s="27" t="s">
        <v>54</v>
      </c>
      <c r="R39" s="29">
        <f t="shared" si="17"/>
        <v>95893.482003132347</v>
      </c>
      <c r="S39" s="29">
        <f t="shared" si="18"/>
        <v>476251.97423283971</v>
      </c>
      <c r="T39" s="35">
        <f t="shared" si="19"/>
        <v>36.685568113705543</v>
      </c>
      <c r="U39" s="42">
        <v>0.91788799906018037</v>
      </c>
      <c r="V39" s="43">
        <f t="shared" si="31"/>
        <v>8.2112000939819629E-2</v>
      </c>
      <c r="W39" s="29">
        <f t="shared" si="27"/>
        <v>437145.97167704185</v>
      </c>
      <c r="X39" s="29">
        <f t="shared" si="20"/>
        <v>2774647.2678983528</v>
      </c>
      <c r="Y39" s="35">
        <f t="shared" si="28"/>
        <v>28.934680542810192</v>
      </c>
      <c r="Z39" s="36">
        <f t="shared" si="29"/>
        <v>7.7508875708953511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2419</v>
      </c>
      <c r="E40" s="51">
        <v>9</v>
      </c>
      <c r="F40" s="3">
        <f t="shared" si="21"/>
        <v>3.7205456800330715E-3</v>
      </c>
      <c r="G40" s="2">
        <v>0.5</v>
      </c>
      <c r="H40" s="3">
        <f t="shared" si="22"/>
        <v>1.8431292238378045E-2</v>
      </c>
      <c r="I40" s="3">
        <f t="shared" si="23"/>
        <v>0.98156870776162197</v>
      </c>
      <c r="J40" s="5">
        <f t="shared" si="30"/>
        <v>94607.307690003538</v>
      </c>
      <c r="K40" s="5">
        <f t="shared" si="24"/>
        <v>1743.7349359206057</v>
      </c>
      <c r="L40" s="5">
        <f t="shared" si="25"/>
        <v>468677.20111021621</v>
      </c>
      <c r="M40" s="5">
        <f t="shared" si="16"/>
        <v>3041654.8914534687</v>
      </c>
      <c r="N40" s="33">
        <f t="shared" si="26"/>
        <v>32.150316563493732</v>
      </c>
      <c r="O40" s="4"/>
      <c r="Q40" s="27" t="s">
        <v>56</v>
      </c>
      <c r="R40" s="29">
        <f t="shared" si="17"/>
        <v>94607.307690003538</v>
      </c>
      <c r="S40" s="29">
        <f t="shared" si="18"/>
        <v>468677.20111021621</v>
      </c>
      <c r="T40" s="35">
        <f t="shared" si="19"/>
        <v>32.150316563493732</v>
      </c>
      <c r="U40" s="42">
        <v>0.89571782863194893</v>
      </c>
      <c r="V40" s="43">
        <f t="shared" si="31"/>
        <v>0.10428217136805107</v>
      </c>
      <c r="W40" s="29">
        <f t="shared" si="27"/>
        <v>419802.5249077421</v>
      </c>
      <c r="X40" s="29">
        <f t="shared" si="20"/>
        <v>2337501.2962213112</v>
      </c>
      <c r="Y40" s="35">
        <f t="shared" si="28"/>
        <v>24.707407422273555</v>
      </c>
      <c r="Z40" s="36">
        <f t="shared" si="29"/>
        <v>7.4429091412201771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1761</v>
      </c>
      <c r="E41" s="51">
        <v>12</v>
      </c>
      <c r="F41" s="3">
        <f t="shared" si="21"/>
        <v>6.8143100511073255E-3</v>
      </c>
      <c r="G41" s="2">
        <v>0.5</v>
      </c>
      <c r="H41" s="3">
        <f t="shared" si="22"/>
        <v>3.350083752093802E-2</v>
      </c>
      <c r="I41" s="3">
        <f t="shared" si="23"/>
        <v>0.96649916247906198</v>
      </c>
      <c r="J41" s="5">
        <f t="shared" si="30"/>
        <v>92863.572754082939</v>
      </c>
      <c r="K41" s="5">
        <f t="shared" si="24"/>
        <v>3111.0074624483395</v>
      </c>
      <c r="L41" s="5">
        <f t="shared" si="25"/>
        <v>456540.34511429386</v>
      </c>
      <c r="M41" s="5">
        <f t="shared" si="16"/>
        <v>2572977.6903432524</v>
      </c>
      <c r="N41" s="33">
        <f t="shared" si="26"/>
        <v>27.707071933974522</v>
      </c>
      <c r="O41" s="4"/>
      <c r="Q41" s="27" t="s">
        <v>58</v>
      </c>
      <c r="R41" s="29">
        <f t="shared" si="17"/>
        <v>92863.572754082939</v>
      </c>
      <c r="S41" s="29">
        <f t="shared" si="18"/>
        <v>456540.34511429386</v>
      </c>
      <c r="T41" s="35">
        <f t="shared" si="19"/>
        <v>27.707071933974522</v>
      </c>
      <c r="U41" s="42">
        <v>0.86473435856680392</v>
      </c>
      <c r="V41" s="43">
        <f t="shared" si="31"/>
        <v>0.13526564143319608</v>
      </c>
      <c r="W41" s="29">
        <f t="shared" si="27"/>
        <v>394786.12249227619</v>
      </c>
      <c r="X41" s="29">
        <f t="shared" si="20"/>
        <v>1917698.7713135693</v>
      </c>
      <c r="Y41" s="35">
        <f t="shared" si="28"/>
        <v>20.650710654778827</v>
      </c>
      <c r="Z41" s="36">
        <f t="shared" si="29"/>
        <v>7.0563612791956949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1298</v>
      </c>
      <c r="E42" s="51">
        <v>16</v>
      </c>
      <c r="F42" s="3">
        <f t="shared" si="21"/>
        <v>1.2326656394453005E-2</v>
      </c>
      <c r="G42" s="2">
        <v>0.5</v>
      </c>
      <c r="H42" s="3">
        <f t="shared" si="22"/>
        <v>5.9790732436472344E-2</v>
      </c>
      <c r="I42" s="3">
        <f t="shared" si="23"/>
        <v>0.94020926756352763</v>
      </c>
      <c r="J42" s="5">
        <f t="shared" si="30"/>
        <v>89752.565291634601</v>
      </c>
      <c r="K42" s="5">
        <f t="shared" si="24"/>
        <v>5366.3716168391384</v>
      </c>
      <c r="L42" s="5">
        <f t="shared" si="25"/>
        <v>435346.89741607517</v>
      </c>
      <c r="M42" s="5">
        <f t="shared" si="16"/>
        <v>2116437.3452289584</v>
      </c>
      <c r="N42" s="33">
        <f t="shared" si="26"/>
        <v>23.580800597197207</v>
      </c>
      <c r="O42" s="4"/>
      <c r="Q42" s="27" t="s">
        <v>60</v>
      </c>
      <c r="R42" s="29">
        <f t="shared" si="17"/>
        <v>89752.565291634601</v>
      </c>
      <c r="S42" s="29">
        <f t="shared" si="18"/>
        <v>435346.89741607517</v>
      </c>
      <c r="T42" s="35">
        <f t="shared" si="19"/>
        <v>23.580800597197207</v>
      </c>
      <c r="U42" s="42">
        <v>0.81758889711164551</v>
      </c>
      <c r="V42" s="43">
        <f t="shared" si="31"/>
        <v>0.18241110288835449</v>
      </c>
      <c r="W42" s="29">
        <f t="shared" si="27"/>
        <v>355934.78971938556</v>
      </c>
      <c r="X42" s="29">
        <f t="shared" si="20"/>
        <v>1522912.6488212931</v>
      </c>
      <c r="Y42" s="35">
        <f t="shared" si="28"/>
        <v>16.967901071940016</v>
      </c>
      <c r="Z42" s="36">
        <f t="shared" si="29"/>
        <v>6.6128995252571912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993</v>
      </c>
      <c r="E43" s="51">
        <v>17</v>
      </c>
      <c r="F43" s="3">
        <f t="shared" si="21"/>
        <v>1.7119838872104734E-2</v>
      </c>
      <c r="G43" s="2">
        <v>0.5</v>
      </c>
      <c r="H43" s="3">
        <f t="shared" si="22"/>
        <v>8.2085948816996615E-2</v>
      </c>
      <c r="I43" s="3">
        <f t="shared" si="23"/>
        <v>0.9179140511830034</v>
      </c>
      <c r="J43" s="5">
        <f t="shared" si="30"/>
        <v>84386.193674795461</v>
      </c>
      <c r="K43" s="5">
        <f t="shared" si="24"/>
        <v>6926.9207748504241</v>
      </c>
      <c r="L43" s="5">
        <f t="shared" si="25"/>
        <v>404613.6664368512</v>
      </c>
      <c r="M43" s="5">
        <f t="shared" si="16"/>
        <v>1681090.4478128834</v>
      </c>
      <c r="N43" s="33">
        <f t="shared" si="26"/>
        <v>19.921392050119128</v>
      </c>
      <c r="O43" s="4"/>
      <c r="Q43" s="27" t="s">
        <v>62</v>
      </c>
      <c r="R43" s="29">
        <f t="shared" si="17"/>
        <v>84386.193674795461</v>
      </c>
      <c r="S43" s="29">
        <f t="shared" si="18"/>
        <v>404613.6664368512</v>
      </c>
      <c r="T43" s="35">
        <f t="shared" si="19"/>
        <v>19.921392050119128</v>
      </c>
      <c r="U43" s="42">
        <v>0.77888026534586052</v>
      </c>
      <c r="V43" s="43">
        <f t="shared" si="31"/>
        <v>0.22111973465413948</v>
      </c>
      <c r="W43" s="29">
        <f t="shared" si="27"/>
        <v>315145.59987689619</v>
      </c>
      <c r="X43" s="29">
        <f t="shared" si="20"/>
        <v>1166977.8591019076</v>
      </c>
      <c r="Y43" s="35">
        <f t="shared" si="28"/>
        <v>13.829014063593931</v>
      </c>
      <c r="Z43" s="36">
        <f t="shared" si="29"/>
        <v>6.0923779865251966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770</v>
      </c>
      <c r="E44" s="51">
        <v>19</v>
      </c>
      <c r="F44" s="3">
        <f t="shared" si="21"/>
        <v>2.4675324675324677E-2</v>
      </c>
      <c r="G44" s="2">
        <v>0.5</v>
      </c>
      <c r="H44" s="3">
        <f t="shared" si="22"/>
        <v>0.11620795107033639</v>
      </c>
      <c r="I44" s="3">
        <f t="shared" si="23"/>
        <v>0.88379204892966357</v>
      </c>
      <c r="J44" s="5">
        <f t="shared" si="30"/>
        <v>77459.272899945034</v>
      </c>
      <c r="K44" s="5">
        <f t="shared" si="24"/>
        <v>9001.3833951006454</v>
      </c>
      <c r="L44" s="5">
        <f t="shared" si="25"/>
        <v>364792.90601197351</v>
      </c>
      <c r="M44" s="5">
        <f t="shared" si="16"/>
        <v>1276476.7813760322</v>
      </c>
      <c r="N44" s="33">
        <f t="shared" si="26"/>
        <v>16.479328214516947</v>
      </c>
      <c r="O44" s="4"/>
      <c r="Q44" s="27" t="s">
        <v>64</v>
      </c>
      <c r="R44" s="29">
        <f t="shared" si="17"/>
        <v>77459.272899945034</v>
      </c>
      <c r="S44" s="29">
        <f t="shared" si="18"/>
        <v>364792.90601197351</v>
      </c>
      <c r="T44" s="35">
        <f t="shared" si="19"/>
        <v>16.479328214516947</v>
      </c>
      <c r="U44" s="42">
        <v>0.71980976748499381</v>
      </c>
      <c r="V44" s="43">
        <f t="shared" si="31"/>
        <v>0.28019023251500619</v>
      </c>
      <c r="W44" s="29">
        <f t="shared" si="27"/>
        <v>262581.49685665383</v>
      </c>
      <c r="X44" s="29">
        <f t="shared" si="20"/>
        <v>851832.25922501134</v>
      </c>
      <c r="Y44" s="35">
        <f t="shared" si="28"/>
        <v>10.997163119841471</v>
      </c>
      <c r="Z44" s="36">
        <f t="shared" si="29"/>
        <v>5.4821650946754765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445</v>
      </c>
      <c r="E45" s="51">
        <v>23</v>
      </c>
      <c r="F45" s="3">
        <f t="shared" si="21"/>
        <v>5.1685393258426963E-2</v>
      </c>
      <c r="G45" s="2">
        <v>0.5</v>
      </c>
      <c r="H45" s="3">
        <f t="shared" si="22"/>
        <v>0.22885572139303481</v>
      </c>
      <c r="I45" s="3">
        <f t="shared" si="23"/>
        <v>0.77114427860696522</v>
      </c>
      <c r="J45" s="5">
        <f t="shared" si="30"/>
        <v>68457.889504844381</v>
      </c>
      <c r="K45" s="5">
        <f t="shared" si="24"/>
        <v>15666.979687675828</v>
      </c>
      <c r="L45" s="5">
        <f t="shared" si="25"/>
        <v>303121.99830503238</v>
      </c>
      <c r="M45" s="5">
        <f t="shared" si="16"/>
        <v>911683.87536405877</v>
      </c>
      <c r="N45" s="33">
        <f t="shared" si="26"/>
        <v>13.317440574903262</v>
      </c>
      <c r="O45" s="4"/>
      <c r="Q45" s="27" t="s">
        <v>66</v>
      </c>
      <c r="R45" s="29">
        <f t="shared" si="17"/>
        <v>68457.889504844381</v>
      </c>
      <c r="S45" s="29">
        <f t="shared" si="18"/>
        <v>303121.99830503238</v>
      </c>
      <c r="T45" s="35">
        <f t="shared" si="19"/>
        <v>13.317440574903262</v>
      </c>
      <c r="U45" s="42">
        <v>0.68480776711742686</v>
      </c>
      <c r="V45" s="43">
        <f t="shared" si="31"/>
        <v>0.31519223288257314</v>
      </c>
      <c r="W45" s="29">
        <f t="shared" si="27"/>
        <v>207580.29882344167</v>
      </c>
      <c r="X45" s="29">
        <f t="shared" si="20"/>
        <v>589250.76236835751</v>
      </c>
      <c r="Y45" s="35">
        <f t="shared" si="28"/>
        <v>8.6074923815268871</v>
      </c>
      <c r="Z45" s="36">
        <f t="shared" si="29"/>
        <v>4.7099481933763752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279</v>
      </c>
      <c r="E46" s="51">
        <v>18</v>
      </c>
      <c r="F46" s="3">
        <f t="shared" si="21"/>
        <v>6.4516129032258063E-2</v>
      </c>
      <c r="G46" s="2">
        <v>0.5</v>
      </c>
      <c r="H46" s="3">
        <f t="shared" si="22"/>
        <v>0.27777777777777773</v>
      </c>
      <c r="I46" s="3">
        <f t="shared" si="23"/>
        <v>0.72222222222222232</v>
      </c>
      <c r="J46" s="5">
        <f t="shared" si="30"/>
        <v>52790.909817168555</v>
      </c>
      <c r="K46" s="5">
        <f t="shared" si="24"/>
        <v>14664.141615880151</v>
      </c>
      <c r="L46" s="5">
        <f t="shared" si="25"/>
        <v>227294.19504614241</v>
      </c>
      <c r="M46" s="5">
        <f>L46+M47</f>
        <v>608561.87705902639</v>
      </c>
      <c r="N46" s="33">
        <f t="shared" si="26"/>
        <v>11.527777777777779</v>
      </c>
      <c r="O46" s="4"/>
      <c r="Q46" s="27" t="s">
        <v>68</v>
      </c>
      <c r="R46" s="29">
        <f t="shared" si="17"/>
        <v>52790.909817168555</v>
      </c>
      <c r="S46" s="29">
        <f t="shared" si="18"/>
        <v>227294.19504614241</v>
      </c>
      <c r="T46" s="35">
        <f t="shared" si="19"/>
        <v>11.527777777777779</v>
      </c>
      <c r="U46" s="42">
        <v>0.65629805890441617</v>
      </c>
      <c r="V46" s="43">
        <f t="shared" si="31"/>
        <v>0.34370194109558383</v>
      </c>
      <c r="W46" s="29">
        <f t="shared" si="27"/>
        <v>149172.73900902504</v>
      </c>
      <c r="X46" s="29">
        <f>X47+W46</f>
        <v>381670.46354491578</v>
      </c>
      <c r="Y46" s="35">
        <f t="shared" si="28"/>
        <v>7.2298519738864142</v>
      </c>
      <c r="Z46" s="36">
        <f t="shared" si="29"/>
        <v>4.2979258038913644</v>
      </c>
    </row>
    <row r="47" spans="1:26" s="2" customFormat="1" x14ac:dyDescent="0.25">
      <c r="A47" s="12">
        <v>19</v>
      </c>
      <c r="B47" s="13" t="s">
        <v>69</v>
      </c>
      <c r="C47" s="12"/>
      <c r="D47">
        <v>180</v>
      </c>
      <c r="E47" s="51">
        <v>18</v>
      </c>
      <c r="F47" s="17">
        <f t="shared" si="21"/>
        <v>0.1</v>
      </c>
      <c r="G47" s="12"/>
      <c r="H47" s="17">
        <v>1</v>
      </c>
      <c r="I47" s="17">
        <f t="shared" si="23"/>
        <v>0</v>
      </c>
      <c r="J47" s="21">
        <f t="shared" si="30"/>
        <v>38126.768201288403</v>
      </c>
      <c r="K47" s="21">
        <f t="shared" si="24"/>
        <v>38126.768201288403</v>
      </c>
      <c r="L47" s="21">
        <f>K47/F47</f>
        <v>381267.682012884</v>
      </c>
      <c r="M47" s="21">
        <f>L47</f>
        <v>381267.682012884</v>
      </c>
      <c r="N47" s="34">
        <f t="shared" si="26"/>
        <v>10</v>
      </c>
      <c r="O47" s="4"/>
      <c r="Q47" s="30" t="s">
        <v>69</v>
      </c>
      <c r="R47" s="31">
        <f t="shared" si="17"/>
        <v>38126.768201288403</v>
      </c>
      <c r="S47" s="31">
        <f t="shared" si="18"/>
        <v>381267.682012884</v>
      </c>
      <c r="T47" s="38">
        <f t="shared" si="19"/>
        <v>10</v>
      </c>
      <c r="U47" s="44">
        <v>0.6098018151143324</v>
      </c>
      <c r="V47" s="45">
        <f t="shared" si="31"/>
        <v>0.3901981848856676</v>
      </c>
      <c r="W47" s="31">
        <f t="shared" si="27"/>
        <v>232497.72453589077</v>
      </c>
      <c r="X47" s="31">
        <f>W47</f>
        <v>232497.72453589077</v>
      </c>
      <c r="Y47" s="38">
        <f t="shared" si="28"/>
        <v>6.0980181511433234</v>
      </c>
      <c r="Z47" s="37">
        <f t="shared" si="29"/>
        <v>3.9019818488566766</v>
      </c>
    </row>
    <row r="48" spans="1:26" s="2" customFormat="1" ht="13.2" x14ac:dyDescent="0.25">
      <c r="B48" s="2" t="s">
        <v>70</v>
      </c>
      <c r="D48" s="25">
        <f>SUM(D29:D47)</f>
        <v>29206</v>
      </c>
      <c r="E48" s="25">
        <f>SUM(E29:E47)</f>
        <v>157</v>
      </c>
    </row>
    <row r="51" spans="1:26" s="2" customFormat="1" ht="18" thickBot="1" x14ac:dyDescent="0.35">
      <c r="B51" s="70" t="s">
        <v>89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8" t="s">
        <v>14</v>
      </c>
      <c r="S52" s="78"/>
      <c r="T52" s="78"/>
      <c r="U52" s="75" t="s">
        <v>15</v>
      </c>
      <c r="V52" s="79" t="s">
        <v>16</v>
      </c>
      <c r="W52" s="80" t="s">
        <v>17</v>
      </c>
      <c r="X52" s="80" t="s">
        <v>18</v>
      </c>
      <c r="Y52" s="81" t="s">
        <v>19</v>
      </c>
      <c r="Z52" s="81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5"/>
      <c r="V53" s="79"/>
      <c r="W53" s="80"/>
      <c r="X53" s="80"/>
      <c r="Y53" s="81"/>
      <c r="Z53" s="81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489</v>
      </c>
      <c r="E54" s="49">
        <f>E4+E29</f>
        <v>1</v>
      </c>
      <c r="F54" s="3">
        <f>E54/D54</f>
        <v>2.0449897750511249E-3</v>
      </c>
      <c r="G54" s="2">
        <v>0.3</v>
      </c>
      <c r="H54" s="18">
        <f>C54*F54/(1+(1-G54)*C54*F54)</f>
        <v>2.0420665713702267E-3</v>
      </c>
      <c r="I54" s="18">
        <f>1-H54</f>
        <v>0.99795793342862982</v>
      </c>
      <c r="J54" s="19">
        <v>100000</v>
      </c>
      <c r="K54" s="20">
        <f>J54*H54</f>
        <v>204.20665713702266</v>
      </c>
      <c r="L54" s="20">
        <f>C54*(J55+G54*K54)</f>
        <v>99857.055340004081</v>
      </c>
      <c r="M54" s="5">
        <f t="shared" ref="M54:M70" si="32">L54+M55</f>
        <v>7443519.2003042651</v>
      </c>
      <c r="N54" s="32">
        <f>M54/J54</f>
        <v>74.435192003042658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99857.055340004081</v>
      </c>
      <c r="T54" s="35">
        <f t="shared" ref="T54:T72" si="35">N54</f>
        <v>74.435192003042658</v>
      </c>
      <c r="U54" s="42">
        <v>0.96170886472285344</v>
      </c>
      <c r="V54" s="43">
        <f>1-U54</f>
        <v>3.829113527714656E-2</v>
      </c>
      <c r="W54" s="29">
        <f>S54*U54</f>
        <v>96033.415325602473</v>
      </c>
      <c r="X54" s="29">
        <f t="shared" ref="X54:X70" si="36">X55+W54</f>
        <v>6624015.8964700587</v>
      </c>
      <c r="Y54" s="40">
        <f>X54/R54</f>
        <v>66.240158964700584</v>
      </c>
      <c r="Z54" s="36">
        <f>T54-Y54</f>
        <v>8.1950330383420749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2454</v>
      </c>
      <c r="E55" s="49">
        <f t="shared" si="37"/>
        <v>1</v>
      </c>
      <c r="F55" s="3">
        <f t="shared" ref="F55:F72" si="38">E55/D55</f>
        <v>4.0749796251018743E-4</v>
      </c>
      <c r="G55" s="2">
        <v>0.4</v>
      </c>
      <c r="H55" s="3">
        <f t="shared" ref="H55:H71" si="39">C55*F55/(1+(1-G55)*C55*F55)</f>
        <v>1.6283992835043153E-3</v>
      </c>
      <c r="I55" s="3">
        <f t="shared" ref="I55:I72" si="40">1-H55</f>
        <v>0.99837160071649567</v>
      </c>
      <c r="J55" s="5">
        <f>I54*J54</f>
        <v>99795.793342862977</v>
      </c>
      <c r="K55" s="5">
        <f t="shared" ref="K55:K72" si="41">J55*H55</f>
        <v>162.50739837626278</v>
      </c>
      <c r="L55" s="5">
        <f t="shared" ref="L55:L71" si="42">C55*(J56+G55*K55)</f>
        <v>398793.15561534883</v>
      </c>
      <c r="M55" s="5">
        <f t="shared" si="32"/>
        <v>7343662.144964261</v>
      </c>
      <c r="N55" s="33">
        <f t="shared" ref="N55:N72" si="43">M55/J55</f>
        <v>73.586890779394281</v>
      </c>
      <c r="O55" s="4"/>
      <c r="Q55" s="27" t="s">
        <v>36</v>
      </c>
      <c r="R55" s="29">
        <f t="shared" si="33"/>
        <v>99795.793342862977</v>
      </c>
      <c r="S55" s="29">
        <f t="shared" si="34"/>
        <v>398793.15561534883</v>
      </c>
      <c r="T55" s="35">
        <f t="shared" si="35"/>
        <v>73.586890779394281</v>
      </c>
      <c r="U55" s="42">
        <v>0.96170886472285344</v>
      </c>
      <c r="V55" s="43">
        <f>1-U55</f>
        <v>3.829113527714656E-2</v>
      </c>
      <c r="W55" s="29">
        <f t="shared" ref="W55:W72" si="44">S55*U55</f>
        <v>383522.91294608137</v>
      </c>
      <c r="X55" s="29">
        <f t="shared" si="36"/>
        <v>6527982.4811444562</v>
      </c>
      <c r="Y55" s="35">
        <f t="shared" ref="Y55:Y72" si="45">X55/R55</f>
        <v>65.413403335715984</v>
      </c>
      <c r="Z55" s="36">
        <f t="shared" ref="Z55:Z72" si="46">T55-Y55</f>
        <v>8.1734874436782974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3759</v>
      </c>
      <c r="E56" s="49">
        <f t="shared" si="37"/>
        <v>1</v>
      </c>
      <c r="F56" s="3">
        <f t="shared" si="38"/>
        <v>2.6602819898909286E-4</v>
      </c>
      <c r="G56" s="2">
        <v>0.5</v>
      </c>
      <c r="H56" s="3">
        <f t="shared" si="39"/>
        <v>1.3292569453675397E-3</v>
      </c>
      <c r="I56" s="3">
        <f t="shared" si="40"/>
        <v>0.99867074305463244</v>
      </c>
      <c r="J56" s="5">
        <f t="shared" ref="J56:J72" si="47">I55*J55</f>
        <v>99633.285944486706</v>
      </c>
      <c r="K56" s="5">
        <f t="shared" si="41"/>
        <v>132.43823733149904</v>
      </c>
      <c r="L56" s="5">
        <f t="shared" si="42"/>
        <v>497835.33412910474</v>
      </c>
      <c r="M56" s="5">
        <f t="shared" si="32"/>
        <v>6944868.9893489117</v>
      </c>
      <c r="N56" s="33">
        <f t="shared" si="43"/>
        <v>69.704305378610385</v>
      </c>
      <c r="O56" s="4"/>
      <c r="Q56" s="27" t="s">
        <v>38</v>
      </c>
      <c r="R56" s="29">
        <f t="shared" si="33"/>
        <v>99633.285944486706</v>
      </c>
      <c r="S56" s="29">
        <f t="shared" si="34"/>
        <v>497835.33412910474</v>
      </c>
      <c r="T56" s="35">
        <f t="shared" si="35"/>
        <v>69.704305378610385</v>
      </c>
      <c r="U56" s="42">
        <v>0.96170886472285344</v>
      </c>
      <c r="V56" s="43">
        <f>1-U56</f>
        <v>3.829113527714656E-2</v>
      </c>
      <c r="W56" s="29">
        <f t="shared" si="44"/>
        <v>478772.65400422376</v>
      </c>
      <c r="X56" s="29">
        <f t="shared" si="36"/>
        <v>6144459.5681983745</v>
      </c>
      <c r="Y56" s="35">
        <f t="shared" si="45"/>
        <v>61.670750994019421</v>
      </c>
      <c r="Z56" s="36">
        <f t="shared" si="46"/>
        <v>8.033554384590964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3819</v>
      </c>
      <c r="E57" s="49">
        <f t="shared" si="37"/>
        <v>7</v>
      </c>
      <c r="F57" s="3">
        <f t="shared" si="38"/>
        <v>1.8329405603561141E-3</v>
      </c>
      <c r="G57" s="2">
        <v>0.5</v>
      </c>
      <c r="H57" s="3">
        <f t="shared" si="39"/>
        <v>9.1228984751726833E-3</v>
      </c>
      <c r="I57" s="3">
        <f t="shared" si="40"/>
        <v>0.99087710152482733</v>
      </c>
      <c r="J57" s="5">
        <f t="shared" si="47"/>
        <v>99500.847707155204</v>
      </c>
      <c r="K57" s="5">
        <f t="shared" si="41"/>
        <v>907.73613182599559</v>
      </c>
      <c r="L57" s="5">
        <f t="shared" si="42"/>
        <v>495234.89820621104</v>
      </c>
      <c r="M57" s="5">
        <f t="shared" si="32"/>
        <v>6447033.6552198073</v>
      </c>
      <c r="N57" s="33">
        <f t="shared" si="43"/>
        <v>64.793756071247969</v>
      </c>
      <c r="O57" s="4"/>
      <c r="Q57" s="27" t="s">
        <v>40</v>
      </c>
      <c r="R57" s="29">
        <f t="shared" si="33"/>
        <v>99500.847707155204</v>
      </c>
      <c r="S57" s="29">
        <f t="shared" si="34"/>
        <v>495234.89820621104</v>
      </c>
      <c r="T57" s="35">
        <f t="shared" si="35"/>
        <v>64.793756071247969</v>
      </c>
      <c r="U57" s="42">
        <v>0.96170886472285344</v>
      </c>
      <c r="V57" s="43">
        <f>1-U57</f>
        <v>3.829113527714656E-2</v>
      </c>
      <c r="W57" s="29">
        <f t="shared" si="44"/>
        <v>476271.79172503314</v>
      </c>
      <c r="X57" s="29">
        <f t="shared" si="36"/>
        <v>5665686.9141941508</v>
      </c>
      <c r="Y57" s="35">
        <f t="shared" si="45"/>
        <v>56.941091907770002</v>
      </c>
      <c r="Z57" s="36">
        <f t="shared" si="46"/>
        <v>7.8526641634779679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3893</v>
      </c>
      <c r="E58" s="49">
        <f t="shared" si="37"/>
        <v>4</v>
      </c>
      <c r="F58" s="3">
        <f t="shared" si="38"/>
        <v>1.0274852298998202E-3</v>
      </c>
      <c r="G58" s="2">
        <v>0.5</v>
      </c>
      <c r="H58" s="3">
        <f t="shared" si="39"/>
        <v>5.1242633871380989E-3</v>
      </c>
      <c r="I58" s="3">
        <f t="shared" si="40"/>
        <v>0.99487573661286188</v>
      </c>
      <c r="J58" s="5">
        <f t="shared" si="47"/>
        <v>98593.111575329211</v>
      </c>
      <c r="K58" s="5">
        <f t="shared" si="41"/>
        <v>505.21707186948095</v>
      </c>
      <c r="L58" s="5">
        <f t="shared" si="42"/>
        <v>491702.51519697229</v>
      </c>
      <c r="M58" s="5">
        <f t="shared" si="32"/>
        <v>5951798.7570135966</v>
      </c>
      <c r="N58" s="33">
        <f t="shared" si="43"/>
        <v>60.367287956686269</v>
      </c>
      <c r="O58" s="4"/>
      <c r="Q58" s="27" t="s">
        <v>42</v>
      </c>
      <c r="R58" s="29">
        <f t="shared" si="33"/>
        <v>98593.111575329211</v>
      </c>
      <c r="S58" s="29">
        <f t="shared" si="34"/>
        <v>491702.51519697229</v>
      </c>
      <c r="T58" s="35">
        <f t="shared" si="35"/>
        <v>60.367287956686269</v>
      </c>
      <c r="U58" s="42">
        <v>0.96170886472285344</v>
      </c>
      <c r="V58" s="43">
        <f>1-U58</f>
        <v>3.829113527714656E-2</v>
      </c>
      <c r="W58" s="29">
        <f t="shared" si="44"/>
        <v>472874.66767145181</v>
      </c>
      <c r="X58" s="29">
        <f t="shared" si="36"/>
        <v>5189415.1224691179</v>
      </c>
      <c r="Y58" s="35">
        <f t="shared" si="45"/>
        <v>52.634662194469747</v>
      </c>
      <c r="Z58" s="36">
        <f t="shared" si="46"/>
        <v>7.7326257622165215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4114</v>
      </c>
      <c r="E59" s="49">
        <f t="shared" si="37"/>
        <v>5</v>
      </c>
      <c r="F59" s="3">
        <f t="shared" si="38"/>
        <v>1.2153621779290229E-3</v>
      </c>
      <c r="G59" s="2">
        <v>0.5</v>
      </c>
      <c r="H59" s="3">
        <f t="shared" si="39"/>
        <v>6.0584030049678911E-3</v>
      </c>
      <c r="I59" s="3">
        <f t="shared" si="40"/>
        <v>0.99394159699503215</v>
      </c>
      <c r="J59" s="5">
        <f t="shared" si="47"/>
        <v>98087.894503459727</v>
      </c>
      <c r="K59" s="5">
        <f t="shared" si="41"/>
        <v>594.25599481073391</v>
      </c>
      <c r="L59" s="5">
        <f t="shared" si="42"/>
        <v>488953.83253027184</v>
      </c>
      <c r="M59" s="5">
        <f t="shared" si="32"/>
        <v>5460096.2418166241</v>
      </c>
      <c r="N59" s="33">
        <f t="shared" si="43"/>
        <v>55.665342491616407</v>
      </c>
      <c r="O59" s="4"/>
      <c r="Q59" s="27" t="s">
        <v>44</v>
      </c>
      <c r="R59" s="29">
        <f t="shared" si="33"/>
        <v>98087.894503459727</v>
      </c>
      <c r="S59" s="29">
        <f t="shared" si="34"/>
        <v>488953.83253027184</v>
      </c>
      <c r="T59" s="35">
        <f t="shared" si="35"/>
        <v>55.665342491616407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470907.37246851175</v>
      </c>
      <c r="X59" s="29">
        <f t="shared" si="36"/>
        <v>4716540.4547976665</v>
      </c>
      <c r="Y59" s="35">
        <f t="shared" si="45"/>
        <v>48.084837366259364</v>
      </c>
      <c r="Z59" s="36">
        <f t="shared" si="46"/>
        <v>7.5805051253570426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4876</v>
      </c>
      <c r="E60" s="49">
        <f t="shared" si="37"/>
        <v>12</v>
      </c>
      <c r="F60" s="3">
        <f t="shared" si="38"/>
        <v>2.4610336341263331E-3</v>
      </c>
      <c r="G60" s="2">
        <v>0.5</v>
      </c>
      <c r="H60" s="3">
        <f t="shared" si="39"/>
        <v>1.2229922543823889E-2</v>
      </c>
      <c r="I60" s="3">
        <f t="shared" si="40"/>
        <v>0.98777007745617607</v>
      </c>
      <c r="J60" s="5">
        <f t="shared" si="47"/>
        <v>97493.638508649005</v>
      </c>
      <c r="K60" s="5">
        <f t="shared" si="41"/>
        <v>1192.3396474763433</v>
      </c>
      <c r="L60" s="5">
        <f t="shared" si="42"/>
        <v>484487.34342455422</v>
      </c>
      <c r="M60" s="5">
        <f t="shared" si="32"/>
        <v>4971142.4092863519</v>
      </c>
      <c r="N60" s="33">
        <f t="shared" si="43"/>
        <v>50.989402850580291</v>
      </c>
      <c r="O60" s="4"/>
      <c r="Q60" s="27" t="s">
        <v>46</v>
      </c>
      <c r="R60" s="29">
        <f t="shared" si="33"/>
        <v>97493.638508649005</v>
      </c>
      <c r="S60" s="29">
        <f t="shared" si="34"/>
        <v>484487.34342455422</v>
      </c>
      <c r="T60" s="35">
        <f t="shared" si="35"/>
        <v>50.989402850580291</v>
      </c>
      <c r="U60" s="42">
        <v>0.95736753435116873</v>
      </c>
      <c r="V60" s="43">
        <f t="shared" si="48"/>
        <v>4.2632465648831275E-2</v>
      </c>
      <c r="W60" s="29">
        <f t="shared" si="44"/>
        <v>463832.45339871338</v>
      </c>
      <c r="X60" s="29">
        <f t="shared" si="36"/>
        <v>4245633.0823291549</v>
      </c>
      <c r="Y60" s="35">
        <f t="shared" si="45"/>
        <v>43.547796012890728</v>
      </c>
      <c r="Z60" s="36">
        <f t="shared" si="46"/>
        <v>7.4416068376895623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4547</v>
      </c>
      <c r="E61" s="49">
        <f t="shared" si="37"/>
        <v>5</v>
      </c>
      <c r="F61" s="3">
        <f t="shared" si="38"/>
        <v>1.0996261271167802E-3</v>
      </c>
      <c r="G61" s="2">
        <v>0.5</v>
      </c>
      <c r="H61" s="3">
        <f t="shared" si="39"/>
        <v>5.4830573527799098E-3</v>
      </c>
      <c r="I61" s="3">
        <f t="shared" si="40"/>
        <v>0.99451694264722013</v>
      </c>
      <c r="J61" s="5">
        <f t="shared" si="47"/>
        <v>96301.298861172661</v>
      </c>
      <c r="K61" s="5">
        <f t="shared" si="41"/>
        <v>528.0255448030083</v>
      </c>
      <c r="L61" s="5">
        <f t="shared" si="42"/>
        <v>480186.43044385582</v>
      </c>
      <c r="M61" s="5">
        <f t="shared" si="32"/>
        <v>4486655.0658617979</v>
      </c>
      <c r="N61" s="33">
        <f t="shared" si="43"/>
        <v>46.589766897430231</v>
      </c>
      <c r="O61" s="4"/>
      <c r="Q61" s="27" t="s">
        <v>48</v>
      </c>
      <c r="R61" s="29">
        <f t="shared" si="33"/>
        <v>96301.298861172661</v>
      </c>
      <c r="S61" s="29">
        <f t="shared" si="34"/>
        <v>480186.43044385582</v>
      </c>
      <c r="T61" s="35">
        <f t="shared" si="35"/>
        <v>46.589766897430231</v>
      </c>
      <c r="U61" s="42">
        <v>0.95681081085376496</v>
      </c>
      <c r="V61" s="43">
        <f t="shared" si="48"/>
        <v>4.3189189146235041E-2</v>
      </c>
      <c r="W61" s="29">
        <f t="shared" si="44"/>
        <v>459447.56787396071</v>
      </c>
      <c r="X61" s="29">
        <f t="shared" si="36"/>
        <v>3781800.6289304416</v>
      </c>
      <c r="Y61" s="35">
        <f t="shared" si="45"/>
        <v>39.270504901312506</v>
      </c>
      <c r="Z61" s="36">
        <f t="shared" si="46"/>
        <v>7.3192619961177243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4661</v>
      </c>
      <c r="E62" s="49">
        <f t="shared" si="37"/>
        <v>17</v>
      </c>
      <c r="F62" s="3">
        <f t="shared" si="38"/>
        <v>3.6472859901308732E-3</v>
      </c>
      <c r="G62" s="2">
        <v>0.5</v>
      </c>
      <c r="H62" s="3">
        <f t="shared" si="39"/>
        <v>1.8071648772190922E-2</v>
      </c>
      <c r="I62" s="3">
        <f t="shared" si="40"/>
        <v>0.98192835122780908</v>
      </c>
      <c r="J62" s="5">
        <f t="shared" si="47"/>
        <v>95773.273316369654</v>
      </c>
      <c r="K62" s="5">
        <f t="shared" si="41"/>
        <v>1730.7809571364771</v>
      </c>
      <c r="L62" s="5">
        <f t="shared" si="42"/>
        <v>474539.41418900708</v>
      </c>
      <c r="M62" s="5">
        <f t="shared" si="32"/>
        <v>4006468.6354179424</v>
      </c>
      <c r="N62" s="33">
        <f t="shared" si="43"/>
        <v>41.832846437056602</v>
      </c>
      <c r="O62" s="4"/>
      <c r="Q62" s="27" t="s">
        <v>50</v>
      </c>
      <c r="R62" s="29">
        <f t="shared" si="33"/>
        <v>95773.273316369654</v>
      </c>
      <c r="S62" s="29">
        <f t="shared" si="34"/>
        <v>474539.41418900708</v>
      </c>
      <c r="T62" s="35">
        <f t="shared" si="35"/>
        <v>41.832846437056602</v>
      </c>
      <c r="U62" s="42">
        <v>0.94800928093814252</v>
      </c>
      <c r="V62" s="43">
        <f t="shared" si="48"/>
        <v>5.1990719061857482E-2</v>
      </c>
      <c r="W62" s="29">
        <f t="shared" si="44"/>
        <v>449867.76882212795</v>
      </c>
      <c r="X62" s="29">
        <f t="shared" si="36"/>
        <v>3322353.0610564807</v>
      </c>
      <c r="Y62" s="35">
        <f t="shared" si="45"/>
        <v>34.689772480488259</v>
      </c>
      <c r="Z62" s="36">
        <f t="shared" si="46"/>
        <v>7.1430739565683439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4923</v>
      </c>
      <c r="E63" s="49">
        <f t="shared" si="37"/>
        <v>19</v>
      </c>
      <c r="F63" s="3">
        <f t="shared" si="38"/>
        <v>3.8594353036766199E-3</v>
      </c>
      <c r="G63" s="2">
        <v>0.5</v>
      </c>
      <c r="H63" s="3">
        <f t="shared" si="39"/>
        <v>1.911276531536063E-2</v>
      </c>
      <c r="I63" s="3">
        <f t="shared" si="40"/>
        <v>0.98088723468463934</v>
      </c>
      <c r="J63" s="5">
        <f t="shared" si="47"/>
        <v>94042.492359233176</v>
      </c>
      <c r="K63" s="5">
        <f t="shared" si="41"/>
        <v>1797.4120861336189</v>
      </c>
      <c r="L63" s="5">
        <f t="shared" si="42"/>
        <v>465718.93158083176</v>
      </c>
      <c r="M63" s="5">
        <f t="shared" si="32"/>
        <v>3531929.2212289353</v>
      </c>
      <c r="N63" s="33">
        <f t="shared" si="43"/>
        <v>37.556737732314758</v>
      </c>
      <c r="O63" s="4"/>
      <c r="Q63" s="27" t="s">
        <v>52</v>
      </c>
      <c r="R63" s="29">
        <f t="shared" si="33"/>
        <v>94042.492359233176</v>
      </c>
      <c r="S63" s="29">
        <f t="shared" si="34"/>
        <v>465718.93158083176</v>
      </c>
      <c r="T63" s="35">
        <f t="shared" si="35"/>
        <v>37.556737732314758</v>
      </c>
      <c r="U63" s="42">
        <v>0.94216194080535964</v>
      </c>
      <c r="V63" s="43">
        <f t="shared" si="48"/>
        <v>5.7838059194640357E-2</v>
      </c>
      <c r="W63" s="29">
        <f t="shared" si="44"/>
        <v>438782.65244799497</v>
      </c>
      <c r="X63" s="29">
        <f t="shared" si="36"/>
        <v>2872485.2922343528</v>
      </c>
      <c r="Y63" s="35">
        <f t="shared" si="45"/>
        <v>30.544546621135243</v>
      </c>
      <c r="Z63" s="36">
        <f t="shared" si="46"/>
        <v>7.012191111179515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5211</v>
      </c>
      <c r="E64" s="49">
        <f t="shared" si="37"/>
        <v>23</v>
      </c>
      <c r="F64" s="3">
        <f t="shared" si="38"/>
        <v>4.413740165035502E-3</v>
      </c>
      <c r="G64" s="2">
        <v>0.5</v>
      </c>
      <c r="H64" s="3">
        <f t="shared" si="39"/>
        <v>2.1827844737591345E-2</v>
      </c>
      <c r="I64" s="3">
        <f t="shared" si="40"/>
        <v>0.97817215526240864</v>
      </c>
      <c r="J64" s="5">
        <f t="shared" si="47"/>
        <v>92245.080273099549</v>
      </c>
      <c r="K64" s="5">
        <f t="shared" si="41"/>
        <v>2013.511290007867</v>
      </c>
      <c r="L64" s="5">
        <f t="shared" si="42"/>
        <v>456191.62314047804</v>
      </c>
      <c r="M64" s="5">
        <f t="shared" si="32"/>
        <v>3066210.2896481035</v>
      </c>
      <c r="N64" s="33">
        <f t="shared" si="43"/>
        <v>33.239824612546514</v>
      </c>
      <c r="O64" s="4"/>
      <c r="Q64" s="27" t="s">
        <v>54</v>
      </c>
      <c r="R64" s="29">
        <f t="shared" si="33"/>
        <v>92245.080273099549</v>
      </c>
      <c r="S64" s="29">
        <f t="shared" si="34"/>
        <v>456191.62314047804</v>
      </c>
      <c r="T64" s="35">
        <f t="shared" si="35"/>
        <v>33.239824612546514</v>
      </c>
      <c r="U64" s="42">
        <v>0.92489605986448908</v>
      </c>
      <c r="V64" s="43">
        <f t="shared" si="48"/>
        <v>7.5103940135510916E-2</v>
      </c>
      <c r="W64" s="29">
        <f t="shared" si="44"/>
        <v>421929.83478581405</v>
      </c>
      <c r="X64" s="29">
        <f t="shared" si="36"/>
        <v>2433702.639786358</v>
      </c>
      <c r="Y64" s="35">
        <f t="shared" si="45"/>
        <v>26.383007446913922</v>
      </c>
      <c r="Z64" s="36">
        <f t="shared" si="46"/>
        <v>6.8568171656325916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4854</v>
      </c>
      <c r="E65" s="49">
        <f t="shared" si="37"/>
        <v>25</v>
      </c>
      <c r="F65" s="3">
        <f t="shared" si="38"/>
        <v>5.150391429748661E-3</v>
      </c>
      <c r="G65" s="2">
        <v>0.5</v>
      </c>
      <c r="H65" s="3">
        <f t="shared" si="39"/>
        <v>2.5424590664090307E-2</v>
      </c>
      <c r="I65" s="3">
        <f t="shared" si="40"/>
        <v>0.97457540933590969</v>
      </c>
      <c r="J65" s="5">
        <f t="shared" si="47"/>
        <v>90231.568983091682</v>
      </c>
      <c r="K65" s="5">
        <f t="shared" si="41"/>
        <v>2294.1007063737334</v>
      </c>
      <c r="L65" s="5">
        <f t="shared" si="42"/>
        <v>445422.59314952407</v>
      </c>
      <c r="M65" s="5">
        <f t="shared" si="32"/>
        <v>2610018.6665076255</v>
      </c>
      <c r="N65" s="33">
        <f t="shared" si="43"/>
        <v>28.92578169616791</v>
      </c>
      <c r="O65" s="4"/>
      <c r="Q65" s="27" t="s">
        <v>56</v>
      </c>
      <c r="R65" s="29">
        <f t="shared" si="33"/>
        <v>90231.568983091682</v>
      </c>
      <c r="S65" s="29">
        <f t="shared" si="34"/>
        <v>445422.59314952407</v>
      </c>
      <c r="T65" s="35">
        <f t="shared" si="35"/>
        <v>28.92578169616791</v>
      </c>
      <c r="U65" s="42">
        <v>0.89970667843387275</v>
      </c>
      <c r="V65" s="43">
        <f t="shared" si="48"/>
        <v>0.10029332156612725</v>
      </c>
      <c r="W65" s="29">
        <f t="shared" si="44"/>
        <v>400749.68178196059</v>
      </c>
      <c r="X65" s="29">
        <f t="shared" si="36"/>
        <v>2011772.8050005441</v>
      </c>
      <c r="Y65" s="35">
        <f t="shared" si="45"/>
        <v>22.295664673386387</v>
      </c>
      <c r="Z65" s="36">
        <f t="shared" si="46"/>
        <v>6.6301170227815227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3632</v>
      </c>
      <c r="E66" s="49">
        <f t="shared" si="37"/>
        <v>38</v>
      </c>
      <c r="F66" s="3">
        <f t="shared" si="38"/>
        <v>1.0462555066079295E-2</v>
      </c>
      <c r="G66" s="2">
        <v>0.5</v>
      </c>
      <c r="H66" s="3">
        <f t="shared" si="39"/>
        <v>5.0979339951703784E-2</v>
      </c>
      <c r="I66" s="3">
        <f t="shared" si="40"/>
        <v>0.94902066004829622</v>
      </c>
      <c r="J66" s="5">
        <f t="shared" si="47"/>
        <v>87937.468276717947</v>
      </c>
      <c r="K66" s="5">
        <f t="shared" si="41"/>
        <v>4482.9940897709712</v>
      </c>
      <c r="L66" s="5">
        <f t="shared" si="42"/>
        <v>428479.8561591623</v>
      </c>
      <c r="M66" s="5">
        <f t="shared" si="32"/>
        <v>2164596.0733581013</v>
      </c>
      <c r="N66" s="33">
        <f t="shared" si="43"/>
        <v>24.615173893187837</v>
      </c>
      <c r="O66" s="4"/>
      <c r="Q66" s="27" t="s">
        <v>58</v>
      </c>
      <c r="R66" s="29">
        <f t="shared" si="33"/>
        <v>87937.468276717947</v>
      </c>
      <c r="S66" s="29">
        <f t="shared" si="34"/>
        <v>428479.8561591623</v>
      </c>
      <c r="T66" s="35">
        <f t="shared" si="35"/>
        <v>24.615173893187837</v>
      </c>
      <c r="U66" s="42">
        <v>0.86438699185239576</v>
      </c>
      <c r="V66" s="43">
        <f t="shared" si="48"/>
        <v>0.13561300814760424</v>
      </c>
      <c r="W66" s="29">
        <f t="shared" si="44"/>
        <v>370372.41393476556</v>
      </c>
      <c r="X66" s="29">
        <f t="shared" si="36"/>
        <v>1611023.1232185834</v>
      </c>
      <c r="Y66" s="35">
        <f t="shared" si="45"/>
        <v>18.320098983849334</v>
      </c>
      <c r="Z66" s="36">
        <f t="shared" si="46"/>
        <v>6.2950749093385028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2646</v>
      </c>
      <c r="E67" s="49">
        <f t="shared" si="37"/>
        <v>37</v>
      </c>
      <c r="F67" s="3">
        <f t="shared" si="38"/>
        <v>1.3983371126228269E-2</v>
      </c>
      <c r="G67" s="2">
        <v>0.5</v>
      </c>
      <c r="H67" s="3">
        <f t="shared" si="39"/>
        <v>6.7555230965857235E-2</v>
      </c>
      <c r="I67" s="3">
        <f t="shared" si="40"/>
        <v>0.93244476903414275</v>
      </c>
      <c r="J67" s="5">
        <f t="shared" si="47"/>
        <v>83454.474186946973</v>
      </c>
      <c r="K67" s="5">
        <f t="shared" si="41"/>
        <v>5637.7862788333732</v>
      </c>
      <c r="L67" s="5">
        <f t="shared" si="42"/>
        <v>403177.90523765143</v>
      </c>
      <c r="M67" s="5">
        <f t="shared" si="32"/>
        <v>1736116.2171989391</v>
      </c>
      <c r="N67" s="33">
        <f t="shared" si="43"/>
        <v>20.803153265454078</v>
      </c>
      <c r="O67" s="4"/>
      <c r="Q67" s="27" t="s">
        <v>60</v>
      </c>
      <c r="R67" s="29">
        <f t="shared" si="33"/>
        <v>83454.474186946973</v>
      </c>
      <c r="S67" s="29">
        <f t="shared" si="34"/>
        <v>403177.90523765143</v>
      </c>
      <c r="T67" s="35">
        <f t="shared" si="35"/>
        <v>20.803153265454078</v>
      </c>
      <c r="U67" s="42">
        <v>0.82345390469096191</v>
      </c>
      <c r="V67" s="43">
        <f t="shared" si="48"/>
        <v>0.17654609530903809</v>
      </c>
      <c r="W67" s="29">
        <f t="shared" si="44"/>
        <v>331998.4203530667</v>
      </c>
      <c r="X67" s="29">
        <f t="shared" si="36"/>
        <v>1240650.7092838178</v>
      </c>
      <c r="Y67" s="35">
        <f t="shared" si="45"/>
        <v>14.866197664904426</v>
      </c>
      <c r="Z67" s="36">
        <f t="shared" si="46"/>
        <v>5.936955600549652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1954</v>
      </c>
      <c r="E68" s="49">
        <f t="shared" si="37"/>
        <v>42</v>
      </c>
      <c r="F68" s="3">
        <f t="shared" si="38"/>
        <v>2.1494370522006142E-2</v>
      </c>
      <c r="G68" s="2">
        <v>0.5</v>
      </c>
      <c r="H68" s="3">
        <f t="shared" si="39"/>
        <v>0.10199125789218066</v>
      </c>
      <c r="I68" s="3">
        <f t="shared" si="40"/>
        <v>0.89800874210781934</v>
      </c>
      <c r="J68" s="5">
        <f t="shared" si="47"/>
        <v>77816.687908113599</v>
      </c>
      <c r="K68" s="5">
        <f t="shared" si="41"/>
        <v>7936.6218847517512</v>
      </c>
      <c r="L68" s="5">
        <f t="shared" si="42"/>
        <v>369241.88482868864</v>
      </c>
      <c r="M68" s="5">
        <f t="shared" si="32"/>
        <v>1332938.3119612876</v>
      </c>
      <c r="N68" s="33">
        <f t="shared" si="43"/>
        <v>17.129209014077148</v>
      </c>
      <c r="O68" s="4"/>
      <c r="Q68" s="27" t="s">
        <v>62</v>
      </c>
      <c r="R68" s="29">
        <f t="shared" si="33"/>
        <v>77816.687908113599</v>
      </c>
      <c r="S68" s="29">
        <f t="shared" si="34"/>
        <v>369241.88482868864</v>
      </c>
      <c r="T68" s="35">
        <f t="shared" si="35"/>
        <v>17.129209014077148</v>
      </c>
      <c r="U68" s="42">
        <v>0.7557222850963411</v>
      </c>
      <c r="V68" s="43">
        <f t="shared" si="48"/>
        <v>0.2442777149036589</v>
      </c>
      <c r="W68" s="29">
        <f t="shared" si="44"/>
        <v>279044.3209560166</v>
      </c>
      <c r="X68" s="29">
        <f t="shared" si="36"/>
        <v>908652.28893075115</v>
      </c>
      <c r="Y68" s="35">
        <f t="shared" si="45"/>
        <v>11.676830681918679</v>
      </c>
      <c r="Z68" s="36">
        <f t="shared" si="46"/>
        <v>5.4523783321584691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1449</v>
      </c>
      <c r="E69" s="49">
        <f t="shared" si="37"/>
        <v>50</v>
      </c>
      <c r="F69" s="3">
        <f t="shared" si="38"/>
        <v>3.450655624568668E-2</v>
      </c>
      <c r="G69" s="2">
        <v>0.5</v>
      </c>
      <c r="H69" s="3">
        <f t="shared" si="39"/>
        <v>0.15883100381194409</v>
      </c>
      <c r="I69" s="3">
        <f t="shared" si="40"/>
        <v>0.84116899618805596</v>
      </c>
      <c r="J69" s="5">
        <f t="shared" si="47"/>
        <v>69880.066023361855</v>
      </c>
      <c r="K69" s="5">
        <f t="shared" si="41"/>
        <v>11099.121032935491</v>
      </c>
      <c r="L69" s="5">
        <f t="shared" si="42"/>
        <v>321652.52753447054</v>
      </c>
      <c r="M69" s="5">
        <f t="shared" si="32"/>
        <v>963696.42713259894</v>
      </c>
      <c r="N69" s="33">
        <f t="shared" si="43"/>
        <v>13.790720043258434</v>
      </c>
      <c r="O69" s="4"/>
      <c r="Q69" s="27" t="s">
        <v>64</v>
      </c>
      <c r="R69" s="29">
        <f t="shared" si="33"/>
        <v>69880.066023361855</v>
      </c>
      <c r="S69" s="29">
        <f t="shared" si="34"/>
        <v>321652.52753447054</v>
      </c>
      <c r="T69" s="35">
        <f t="shared" si="35"/>
        <v>13.790720043258434</v>
      </c>
      <c r="U69" s="42">
        <v>0.69850988448397933</v>
      </c>
      <c r="V69" s="43">
        <f t="shared" si="48"/>
        <v>0.30149011551602067</v>
      </c>
      <c r="W69" s="29">
        <f t="shared" si="44"/>
        <v>224677.46985208301</v>
      </c>
      <c r="X69" s="29">
        <f t="shared" si="36"/>
        <v>629607.96797473449</v>
      </c>
      <c r="Y69" s="35">
        <f t="shared" si="45"/>
        <v>9.009836478463658</v>
      </c>
      <c r="Z69" s="36">
        <f t="shared" si="46"/>
        <v>4.7808835647947756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801</v>
      </c>
      <c r="E70" s="49">
        <f t="shared" si="37"/>
        <v>46</v>
      </c>
      <c r="F70" s="3">
        <f t="shared" si="38"/>
        <v>5.742821473158552E-2</v>
      </c>
      <c r="G70" s="2">
        <v>0.5</v>
      </c>
      <c r="H70" s="3">
        <f t="shared" si="39"/>
        <v>0.25109170305676853</v>
      </c>
      <c r="I70" s="3">
        <f t="shared" si="40"/>
        <v>0.74890829694323147</v>
      </c>
      <c r="J70" s="5">
        <f t="shared" si="47"/>
        <v>58780.944990426367</v>
      </c>
      <c r="K70" s="5">
        <f t="shared" si="41"/>
        <v>14759.407584932384</v>
      </c>
      <c r="L70" s="5">
        <f t="shared" si="42"/>
        <v>257006.20598980086</v>
      </c>
      <c r="M70" s="5">
        <f t="shared" si="32"/>
        <v>642043.8995981284</v>
      </c>
      <c r="N70" s="33">
        <f t="shared" si="43"/>
        <v>10.922653586169767</v>
      </c>
      <c r="O70" s="4"/>
      <c r="Q70" s="27" t="s">
        <v>66</v>
      </c>
      <c r="R70" s="29">
        <f t="shared" si="33"/>
        <v>58780.944990426367</v>
      </c>
      <c r="S70" s="29">
        <f t="shared" si="34"/>
        <v>257006.20598980086</v>
      </c>
      <c r="T70" s="35">
        <f t="shared" si="35"/>
        <v>10.922653586169767</v>
      </c>
      <c r="U70" s="42">
        <v>0.67065690345363116</v>
      </c>
      <c r="V70" s="43">
        <f t="shared" si="48"/>
        <v>0.32934309654636884</v>
      </c>
      <c r="W70" s="29">
        <f t="shared" si="44"/>
        <v>172362.98627748591</v>
      </c>
      <c r="X70" s="29">
        <f t="shared" si="36"/>
        <v>404930.49812265148</v>
      </c>
      <c r="Y70" s="35">
        <f t="shared" si="45"/>
        <v>6.8888055166279205</v>
      </c>
      <c r="Z70" s="36">
        <f t="shared" si="46"/>
        <v>4.0338480695418468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484</v>
      </c>
      <c r="E71" s="49">
        <f t="shared" si="49"/>
        <v>40</v>
      </c>
      <c r="F71" s="3">
        <f t="shared" si="38"/>
        <v>8.2644628099173556E-2</v>
      </c>
      <c r="G71" s="2">
        <v>0.5</v>
      </c>
      <c r="H71" s="3">
        <f t="shared" si="39"/>
        <v>0.34246575342465757</v>
      </c>
      <c r="I71" s="3">
        <f t="shared" si="40"/>
        <v>0.65753424657534243</v>
      </c>
      <c r="J71" s="5">
        <f t="shared" si="47"/>
        <v>44021.537405493982</v>
      </c>
      <c r="K71" s="5">
        <f t="shared" si="41"/>
        <v>15075.868974484241</v>
      </c>
      <c r="L71" s="5">
        <f t="shared" si="42"/>
        <v>182418.0145912593</v>
      </c>
      <c r="M71" s="5">
        <f>L71+M72</f>
        <v>385037.69360832754</v>
      </c>
      <c r="N71" s="33">
        <f t="shared" si="43"/>
        <v>8.7465753424657535</v>
      </c>
      <c r="O71" s="4"/>
      <c r="Q71" s="27" t="s">
        <v>68</v>
      </c>
      <c r="R71" s="29">
        <f t="shared" si="33"/>
        <v>44021.537405493982</v>
      </c>
      <c r="S71" s="29">
        <f t="shared" si="34"/>
        <v>182418.0145912593</v>
      </c>
      <c r="T71" s="35">
        <f t="shared" si="35"/>
        <v>8.7465753424657535</v>
      </c>
      <c r="U71" s="42">
        <v>0.63527807449444496</v>
      </c>
      <c r="V71" s="43">
        <f t="shared" si="48"/>
        <v>0.36472192550555504</v>
      </c>
      <c r="W71" s="29">
        <f t="shared" si="44"/>
        <v>115886.16506263477</v>
      </c>
      <c r="X71" s="29">
        <f>X72+W71</f>
        <v>232567.5118451656</v>
      </c>
      <c r="Y71" s="35">
        <f t="shared" si="45"/>
        <v>5.2830392928562437</v>
      </c>
      <c r="Z71" s="36">
        <f t="shared" si="46"/>
        <v>3.4635360496095098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315</v>
      </c>
      <c r="E72" s="50">
        <f t="shared" si="49"/>
        <v>45</v>
      </c>
      <c r="F72" s="17">
        <f t="shared" si="38"/>
        <v>0.14285714285714285</v>
      </c>
      <c r="G72" s="12"/>
      <c r="H72" s="17">
        <v>1</v>
      </c>
      <c r="I72" s="17">
        <f t="shared" si="40"/>
        <v>0</v>
      </c>
      <c r="J72" s="21">
        <f t="shared" si="47"/>
        <v>28945.668431009741</v>
      </c>
      <c r="K72" s="21">
        <f t="shared" si="41"/>
        <v>28945.668431009741</v>
      </c>
      <c r="L72" s="21">
        <f>K72/F72</f>
        <v>202619.67901706821</v>
      </c>
      <c r="M72" s="21">
        <f>L72</f>
        <v>202619.67901706821</v>
      </c>
      <c r="N72" s="34">
        <f t="shared" si="43"/>
        <v>7.0000000000000009</v>
      </c>
      <c r="O72" s="4"/>
      <c r="Q72" s="30" t="s">
        <v>69</v>
      </c>
      <c r="R72" s="31">
        <f t="shared" si="33"/>
        <v>28945.668431009741</v>
      </c>
      <c r="S72" s="31">
        <f t="shared" si="34"/>
        <v>202619.67901706821</v>
      </c>
      <c r="T72" s="38">
        <f t="shared" si="35"/>
        <v>7.0000000000000009</v>
      </c>
      <c r="U72" s="44">
        <v>0.57586384179742911</v>
      </c>
      <c r="V72" s="45">
        <f t="shared" si="48"/>
        <v>0.42413615820257089</v>
      </c>
      <c r="W72" s="31">
        <f t="shared" si="44"/>
        <v>116681.34678253083</v>
      </c>
      <c r="X72" s="31">
        <f>W72</f>
        <v>116681.34678253083</v>
      </c>
      <c r="Y72" s="38">
        <f t="shared" si="45"/>
        <v>4.0310468925820038</v>
      </c>
      <c r="Z72" s="37">
        <f t="shared" si="46"/>
        <v>2.9689531074179971</v>
      </c>
    </row>
    <row r="73" spans="1:26" s="2" customFormat="1" ht="13.2" x14ac:dyDescent="0.25">
      <c r="B73" s="2" t="s">
        <v>70</v>
      </c>
      <c r="D73" s="25">
        <f>SUM(D54:D72)</f>
        <v>58881</v>
      </c>
      <c r="E73" s="25">
        <f>SUM(E54:E72)</f>
        <v>418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70.55288453666266</v>
      </c>
      <c r="F78" s="55">
        <f>$Y$4</f>
        <v>64.319307910809812</v>
      </c>
      <c r="G78" s="55">
        <f>E78-F78</f>
        <v>6.233576625852848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79.429585202936096</v>
      </c>
      <c r="F79" s="55">
        <f>$Y$29</f>
        <v>70.092809266337824</v>
      </c>
      <c r="G79" s="55">
        <f t="shared" ref="G79:G80" si="50">E79-F79</f>
        <v>9.3367759365982721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74.435192003042658</v>
      </c>
      <c r="F80" s="55">
        <f>$Y$54</f>
        <v>66.240158964700584</v>
      </c>
      <c r="G80" s="55">
        <f t="shared" si="50"/>
        <v>8.1950330383420749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45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6" t="s">
        <v>87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4" t="s">
        <v>14</v>
      </c>
      <c r="S2" s="74"/>
      <c r="T2" s="74"/>
      <c r="U2" s="75" t="s">
        <v>15</v>
      </c>
      <c r="V2" s="75" t="s">
        <v>16</v>
      </c>
      <c r="W2" s="76" t="s">
        <v>17</v>
      </c>
      <c r="X2" s="76" t="s">
        <v>18</v>
      </c>
      <c r="Y2" s="77" t="s">
        <v>19</v>
      </c>
      <c r="Z2" s="77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5"/>
      <c r="V3" s="75"/>
      <c r="W3" s="76"/>
      <c r="X3" s="76"/>
      <c r="Y3" s="77"/>
      <c r="Z3" s="77"/>
    </row>
    <row r="4" spans="1:26" s="2" customFormat="1" x14ac:dyDescent="0.25">
      <c r="A4" s="2">
        <v>1</v>
      </c>
      <c r="B4" s="1">
        <v>0</v>
      </c>
      <c r="C4" s="1">
        <v>1</v>
      </c>
      <c r="D4">
        <v>255</v>
      </c>
      <c r="E4" s="51">
        <v>1</v>
      </c>
      <c r="F4" s="3">
        <f>E4/D4</f>
        <v>3.9215686274509803E-3</v>
      </c>
      <c r="G4" s="2">
        <v>0.3</v>
      </c>
      <c r="H4" s="18">
        <f>C4*F4/(1+(1-G4)*C4*F4)</f>
        <v>3.9108330074305829E-3</v>
      </c>
      <c r="I4" s="18">
        <f>1-H4</f>
        <v>0.99608916699256944</v>
      </c>
      <c r="J4" s="41">
        <v>100000</v>
      </c>
      <c r="K4" s="20">
        <f>J4*H4</f>
        <v>391.08330074305832</v>
      </c>
      <c r="L4" s="20">
        <f>C4*(J5+G4*K4)</f>
        <v>99726.241689479852</v>
      </c>
      <c r="M4" s="5">
        <f t="shared" ref="M4:M20" si="0">L4+M5</f>
        <v>6885138.6081916774</v>
      </c>
      <c r="N4" s="32">
        <f>M4/J4</f>
        <v>68.851386081916772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99726.241689479852</v>
      </c>
      <c r="T4" s="35">
        <f t="shared" ref="T4:T22" si="3">N4</f>
        <v>68.851386081916772</v>
      </c>
      <c r="U4" s="42">
        <v>0.96680194174873568</v>
      </c>
      <c r="V4" s="43">
        <f>1-U4</f>
        <v>3.3198058251264317E-2</v>
      </c>
      <c r="W4" s="29">
        <f>S4*U4</f>
        <v>96415.524108692829</v>
      </c>
      <c r="X4" s="29">
        <f t="shared" ref="X4:X20" si="4">X5+W4</f>
        <v>6308121.4219388058</v>
      </c>
      <c r="Y4" s="40">
        <f>X4/R4</f>
        <v>63.081214219388059</v>
      </c>
      <c r="Z4" s="36">
        <f>T4-Y4</f>
        <v>5.7701718625287128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1199</v>
      </c>
      <c r="E5" s="51">
        <v>1</v>
      </c>
      <c r="F5" s="3">
        <f t="shared" ref="F5:F22" si="5">E5/D5</f>
        <v>8.3402835696413675E-4</v>
      </c>
      <c r="G5" s="2">
        <v>0.4</v>
      </c>
      <c r="H5" s="3">
        <f t="shared" ref="H5:H21" si="6">C5*F5/(1+(1-G5)*C5*F5)</f>
        <v>3.32944897619444E-3</v>
      </c>
      <c r="I5" s="3">
        <f t="shared" ref="I5:I22" si="7">1-H5</f>
        <v>0.99667055102380553</v>
      </c>
      <c r="J5" s="5">
        <f>I4*J4</f>
        <v>99608.916699256937</v>
      </c>
      <c r="K5" s="5">
        <f t="shared" ref="K5:K22" si="8">J5*H5</f>
        <v>331.64280572417829</v>
      </c>
      <c r="L5" s="5">
        <f t="shared" ref="L5:L21" si="9">C5*(J6+G5*K5)</f>
        <v>397639.7240632897</v>
      </c>
      <c r="M5" s="5">
        <f t="shared" si="0"/>
        <v>6785412.3665021975</v>
      </c>
      <c r="N5" s="33">
        <f t="shared" ref="N5:N22" si="10">M5/J5</f>
        <v>68.12053168883439</v>
      </c>
      <c r="O5" s="4"/>
      <c r="Q5" s="27" t="s">
        <v>36</v>
      </c>
      <c r="R5" s="29">
        <f t="shared" si="1"/>
        <v>99608.916699256937</v>
      </c>
      <c r="S5" s="29">
        <f t="shared" si="2"/>
        <v>397639.7240632897</v>
      </c>
      <c r="T5" s="35">
        <f t="shared" si="3"/>
        <v>68.12053168883439</v>
      </c>
      <c r="U5" s="42">
        <v>0.96680194174873568</v>
      </c>
      <c r="V5" s="43">
        <f>1-U5</f>
        <v>3.3198058251264317E-2</v>
      </c>
      <c r="W5" s="29">
        <f t="shared" ref="W5:W22" si="11">S5*U5</f>
        <v>384438.85734081996</v>
      </c>
      <c r="X5" s="29">
        <f t="shared" si="4"/>
        <v>6211705.8978301128</v>
      </c>
      <c r="Y5" s="35">
        <f t="shared" ref="Y5:Y22" si="12">X5/R5</f>
        <v>62.360942209468391</v>
      </c>
      <c r="Z5" s="36">
        <f t="shared" ref="Z5:Z22" si="13">T5-Y5</f>
        <v>5.7595894793659994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1844</v>
      </c>
      <c r="E6" s="51">
        <v>1</v>
      </c>
      <c r="F6" s="3">
        <f t="shared" si="5"/>
        <v>5.4229934924078093E-4</v>
      </c>
      <c r="G6" s="2">
        <v>0.5</v>
      </c>
      <c r="H6" s="3">
        <f t="shared" si="6"/>
        <v>2.7078256160303275E-3</v>
      </c>
      <c r="I6" s="3">
        <f t="shared" si="7"/>
        <v>0.99729217438396967</v>
      </c>
      <c r="J6" s="5">
        <f t="shared" ref="J6:J22" si="14">I5*J5</f>
        <v>99277.273893532751</v>
      </c>
      <c r="K6" s="5">
        <f t="shared" si="8"/>
        <v>268.82554533856688</v>
      </c>
      <c r="L6" s="5">
        <f t="shared" si="9"/>
        <v>495714.30560431734</v>
      </c>
      <c r="M6" s="5">
        <f t="shared" si="0"/>
        <v>6387772.6424389081</v>
      </c>
      <c r="N6" s="33">
        <f t="shared" si="10"/>
        <v>64.34274826370941</v>
      </c>
      <c r="O6" s="4"/>
      <c r="Q6" s="27" t="s">
        <v>38</v>
      </c>
      <c r="R6" s="29">
        <f t="shared" si="1"/>
        <v>99277.273893532751</v>
      </c>
      <c r="S6" s="29">
        <f t="shared" si="2"/>
        <v>495714.30560431734</v>
      </c>
      <c r="T6" s="35">
        <f t="shared" si="3"/>
        <v>64.34274826370941</v>
      </c>
      <c r="U6" s="42">
        <v>0.96680194174873568</v>
      </c>
      <c r="V6" s="43">
        <f>1-U6</f>
        <v>3.3198058251264317E-2</v>
      </c>
      <c r="W6" s="29">
        <f t="shared" si="11"/>
        <v>479257.5532108802</v>
      </c>
      <c r="X6" s="29">
        <f t="shared" si="4"/>
        <v>5827267.0404892927</v>
      </c>
      <c r="Y6" s="35">
        <f t="shared" si="12"/>
        <v>58.696888139158503</v>
      </c>
      <c r="Z6" s="36">
        <f t="shared" si="13"/>
        <v>5.6458601245509072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1948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99008.448348194186</v>
      </c>
      <c r="K7" s="5">
        <f t="shared" si="8"/>
        <v>0</v>
      </c>
      <c r="L7" s="5">
        <f t="shared" si="9"/>
        <v>495042.24174097093</v>
      </c>
      <c r="M7" s="5">
        <f t="shared" si="0"/>
        <v>5892058.3368345909</v>
      </c>
      <c r="N7" s="33">
        <f t="shared" si="10"/>
        <v>59.510662323616309</v>
      </c>
      <c r="O7" s="4"/>
      <c r="Q7" s="27" t="s">
        <v>40</v>
      </c>
      <c r="R7" s="29">
        <f t="shared" si="1"/>
        <v>99008.448348194186</v>
      </c>
      <c r="S7" s="29">
        <f t="shared" si="2"/>
        <v>495042.24174097093</v>
      </c>
      <c r="T7" s="35">
        <f t="shared" si="3"/>
        <v>59.510662323616309</v>
      </c>
      <c r="U7" s="42">
        <v>0.96680194174873568</v>
      </c>
      <c r="V7" s="43">
        <f>1-U7</f>
        <v>3.3198058251264317E-2</v>
      </c>
      <c r="W7" s="29">
        <f t="shared" si="11"/>
        <v>478607.80056281772</v>
      </c>
      <c r="X7" s="29">
        <f t="shared" si="4"/>
        <v>5348009.4872784121</v>
      </c>
      <c r="Y7" s="35">
        <f t="shared" si="12"/>
        <v>54.015688322580949</v>
      </c>
      <c r="Z7" s="36">
        <f t="shared" si="13"/>
        <v>5.4949740010353594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1976</v>
      </c>
      <c r="E8" s="51">
        <v>3</v>
      </c>
      <c r="F8" s="3">
        <f t="shared" si="5"/>
        <v>1.5182186234817814E-3</v>
      </c>
      <c r="G8" s="2">
        <v>0.5</v>
      </c>
      <c r="H8" s="3">
        <f t="shared" si="6"/>
        <v>7.5623897151499871E-3</v>
      </c>
      <c r="I8" s="3">
        <f t="shared" si="7"/>
        <v>0.99243761028485</v>
      </c>
      <c r="J8" s="5">
        <f t="shared" si="14"/>
        <v>99008.448348194186</v>
      </c>
      <c r="K8" s="5">
        <f t="shared" si="8"/>
        <v>748.74047150134243</v>
      </c>
      <c r="L8" s="5">
        <f t="shared" si="9"/>
        <v>493170.39056221757</v>
      </c>
      <c r="M8" s="5">
        <f t="shared" si="0"/>
        <v>5397016.09509362</v>
      </c>
      <c r="N8" s="33">
        <f t="shared" si="10"/>
        <v>54.510662323616309</v>
      </c>
      <c r="O8" s="4"/>
      <c r="Q8" s="27" t="s">
        <v>42</v>
      </c>
      <c r="R8" s="29">
        <f t="shared" si="1"/>
        <v>99008.448348194186</v>
      </c>
      <c r="S8" s="29">
        <f t="shared" si="2"/>
        <v>493170.39056221757</v>
      </c>
      <c r="T8" s="35">
        <f t="shared" si="3"/>
        <v>54.510662323616309</v>
      </c>
      <c r="U8" s="42">
        <v>0.96680194174873568</v>
      </c>
      <c r="V8" s="43">
        <f>1-U8</f>
        <v>3.3198058251264317E-2</v>
      </c>
      <c r="W8" s="29">
        <f t="shared" si="11"/>
        <v>476798.09120853432</v>
      </c>
      <c r="X8" s="29">
        <f t="shared" si="4"/>
        <v>4869401.6867155945</v>
      </c>
      <c r="Y8" s="35">
        <f t="shared" si="12"/>
        <v>49.181678613837278</v>
      </c>
      <c r="Z8" s="36">
        <f t="shared" si="13"/>
        <v>5.3289837097790311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1919</v>
      </c>
      <c r="E9" s="51">
        <v>3</v>
      </c>
      <c r="F9" s="3">
        <f t="shared" si="5"/>
        <v>1.563314226159458E-3</v>
      </c>
      <c r="G9" s="2">
        <v>0.5</v>
      </c>
      <c r="H9" s="3">
        <f t="shared" si="6"/>
        <v>7.7861406696080977E-3</v>
      </c>
      <c r="I9" s="3">
        <f t="shared" si="7"/>
        <v>0.99221385933039186</v>
      </c>
      <c r="J9" s="5">
        <f t="shared" si="14"/>
        <v>98259.707876692846</v>
      </c>
      <c r="K9" s="5">
        <f t="shared" si="8"/>
        <v>765.06390768252936</v>
      </c>
      <c r="L9" s="5">
        <f t="shared" si="9"/>
        <v>489385.87961425784</v>
      </c>
      <c r="M9" s="5">
        <f t="shared" si="0"/>
        <v>4903845.7045314023</v>
      </c>
      <c r="N9" s="33">
        <f t="shared" si="10"/>
        <v>49.906984363166337</v>
      </c>
      <c r="O9" s="4"/>
      <c r="Q9" s="27" t="s">
        <v>44</v>
      </c>
      <c r="R9" s="29">
        <f t="shared" si="1"/>
        <v>98259.707876692846</v>
      </c>
      <c r="S9" s="29">
        <f t="shared" si="2"/>
        <v>489385.87961425784</v>
      </c>
      <c r="T9" s="35">
        <f t="shared" si="3"/>
        <v>49.906984363166337</v>
      </c>
      <c r="U9" s="42">
        <v>0.9555940589531835</v>
      </c>
      <c r="V9" s="43">
        <f t="shared" ref="V9:V22" si="15">1-U9</f>
        <v>4.4405941046816499E-2</v>
      </c>
      <c r="W9" s="29">
        <f t="shared" si="11"/>
        <v>467654.23909496266</v>
      </c>
      <c r="X9" s="29">
        <f t="shared" si="4"/>
        <v>4392603.5955070602</v>
      </c>
      <c r="Y9" s="35">
        <f t="shared" si="12"/>
        <v>44.704016431835775</v>
      </c>
      <c r="Z9" s="36">
        <f t="shared" si="13"/>
        <v>5.2029679313305621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2365</v>
      </c>
      <c r="E10" s="51">
        <v>3</v>
      </c>
      <c r="F10" s="3">
        <f t="shared" si="5"/>
        <v>1.2684989429175475E-3</v>
      </c>
      <c r="G10" s="2">
        <v>0.5</v>
      </c>
      <c r="H10" s="3">
        <f t="shared" si="6"/>
        <v>6.3224446786090622E-3</v>
      </c>
      <c r="I10" s="3">
        <f t="shared" si="7"/>
        <v>0.9936775553213909</v>
      </c>
      <c r="J10" s="5">
        <f t="shared" si="14"/>
        <v>97494.643969010314</v>
      </c>
      <c r="K10" s="5">
        <f t="shared" si="8"/>
        <v>616.40449295475435</v>
      </c>
      <c r="L10" s="5">
        <f t="shared" si="9"/>
        <v>485932.20861266472</v>
      </c>
      <c r="M10" s="5">
        <f t="shared" si="0"/>
        <v>4414459.8249171441</v>
      </c>
      <c r="N10" s="33">
        <f t="shared" si="10"/>
        <v>45.278998365493045</v>
      </c>
      <c r="O10" s="4"/>
      <c r="Q10" s="27" t="s">
        <v>46</v>
      </c>
      <c r="R10" s="29">
        <f t="shared" si="1"/>
        <v>97494.643969010314</v>
      </c>
      <c r="S10" s="29">
        <f t="shared" si="2"/>
        <v>485932.20861266472</v>
      </c>
      <c r="T10" s="35">
        <f t="shared" si="3"/>
        <v>45.278998365493045</v>
      </c>
      <c r="U10" s="42">
        <v>0.96363095511775332</v>
      </c>
      <c r="V10" s="43">
        <f t="shared" si="15"/>
        <v>3.6369044882246682E-2</v>
      </c>
      <c r="W10" s="29">
        <f t="shared" si="11"/>
        <v>468259.31830790144</v>
      </c>
      <c r="X10" s="29">
        <f t="shared" si="4"/>
        <v>3924949.3564120973</v>
      </c>
      <c r="Y10" s="35">
        <f t="shared" si="12"/>
        <v>40.258102359547905</v>
      </c>
      <c r="Z10" s="36">
        <f t="shared" si="13"/>
        <v>5.02089600594514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2423</v>
      </c>
      <c r="E11" s="51">
        <v>7</v>
      </c>
      <c r="F11" s="3">
        <f t="shared" si="5"/>
        <v>2.8889806025588112E-3</v>
      </c>
      <c r="G11" s="2">
        <v>0.5</v>
      </c>
      <c r="H11" s="3">
        <f t="shared" si="6"/>
        <v>1.4341323499282934E-2</v>
      </c>
      <c r="I11" s="3">
        <f t="shared" si="7"/>
        <v>0.98565867650071703</v>
      </c>
      <c r="J11" s="5">
        <f t="shared" si="14"/>
        <v>96878.239476055562</v>
      </c>
      <c r="K11" s="5">
        <f t="shared" si="8"/>
        <v>1389.3621723671151</v>
      </c>
      <c r="L11" s="5">
        <f t="shared" si="9"/>
        <v>480917.79194935993</v>
      </c>
      <c r="M11" s="5">
        <f t="shared" si="0"/>
        <v>3928527.6163044795</v>
      </c>
      <c r="N11" s="33">
        <f t="shared" si="10"/>
        <v>40.551187114372105</v>
      </c>
      <c r="O11" s="4"/>
      <c r="Q11" s="27" t="s">
        <v>48</v>
      </c>
      <c r="R11" s="29">
        <f t="shared" si="1"/>
        <v>96878.239476055562</v>
      </c>
      <c r="S11" s="29">
        <f t="shared" si="2"/>
        <v>480917.79194935993</v>
      </c>
      <c r="T11" s="35">
        <f t="shared" si="3"/>
        <v>40.551187114372105</v>
      </c>
      <c r="U11" s="42">
        <v>0.96005435016735896</v>
      </c>
      <c r="V11" s="43">
        <f t="shared" si="15"/>
        <v>3.9945649832641039E-2</v>
      </c>
      <c r="W11" s="29">
        <f t="shared" si="11"/>
        <v>461707.21823386388</v>
      </c>
      <c r="X11" s="29">
        <f t="shared" si="4"/>
        <v>3456690.0381041961</v>
      </c>
      <c r="Y11" s="35">
        <f t="shared" si="12"/>
        <v>35.680768527575815</v>
      </c>
      <c r="Z11" s="36">
        <f t="shared" si="13"/>
        <v>4.8704185867962906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2335</v>
      </c>
      <c r="E12" s="51">
        <v>14</v>
      </c>
      <c r="F12" s="3">
        <f t="shared" si="5"/>
        <v>5.9957173447537475E-3</v>
      </c>
      <c r="G12" s="2">
        <v>0.5</v>
      </c>
      <c r="H12" s="3">
        <f t="shared" si="6"/>
        <v>2.9535864978902957E-2</v>
      </c>
      <c r="I12" s="3">
        <f t="shared" si="7"/>
        <v>0.97046413502109707</v>
      </c>
      <c r="J12" s="5">
        <f t="shared" si="14"/>
        <v>95488.877303688438</v>
      </c>
      <c r="K12" s="5">
        <f t="shared" si="8"/>
        <v>2820.3465870287728</v>
      </c>
      <c r="L12" s="5">
        <f t="shared" si="9"/>
        <v>470393.5200508702</v>
      </c>
      <c r="M12" s="5">
        <f t="shared" si="0"/>
        <v>3447609.8243551198</v>
      </c>
      <c r="N12" s="33">
        <f t="shared" si="10"/>
        <v>36.104831491425962</v>
      </c>
      <c r="O12" s="4"/>
      <c r="Q12" s="27" t="s">
        <v>50</v>
      </c>
      <c r="R12" s="29">
        <f t="shared" si="1"/>
        <v>95488.877303688438</v>
      </c>
      <c r="S12" s="29">
        <f t="shared" si="2"/>
        <v>470393.5200508702</v>
      </c>
      <c r="T12" s="35">
        <f t="shared" si="3"/>
        <v>36.104831491425962</v>
      </c>
      <c r="U12" s="42">
        <v>0.94127750867207383</v>
      </c>
      <c r="V12" s="43">
        <f t="shared" si="15"/>
        <v>5.8722491327926174E-2</v>
      </c>
      <c r="W12" s="29">
        <f t="shared" si="11"/>
        <v>442770.84064897028</v>
      </c>
      <c r="X12" s="29">
        <f t="shared" si="4"/>
        <v>2994982.8198703323</v>
      </c>
      <c r="Y12" s="35">
        <f t="shared" si="12"/>
        <v>31.364729635947299</v>
      </c>
      <c r="Z12" s="36">
        <f t="shared" si="13"/>
        <v>4.7401018554786631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2445</v>
      </c>
      <c r="E13" s="51">
        <v>20</v>
      </c>
      <c r="F13" s="3">
        <f t="shared" si="5"/>
        <v>8.1799591002044997E-3</v>
      </c>
      <c r="G13" s="2">
        <v>0.5</v>
      </c>
      <c r="H13" s="3">
        <f t="shared" si="6"/>
        <v>4.0080160320641288E-2</v>
      </c>
      <c r="I13" s="3">
        <f t="shared" si="7"/>
        <v>0.95991983967935868</v>
      </c>
      <c r="J13" s="5">
        <f t="shared" si="14"/>
        <v>92668.530716659661</v>
      </c>
      <c r="K13" s="5">
        <f t="shared" si="8"/>
        <v>3714.169567801991</v>
      </c>
      <c r="L13" s="5">
        <f t="shared" si="9"/>
        <v>454057.22966379335</v>
      </c>
      <c r="M13" s="5">
        <f t="shared" si="0"/>
        <v>2977216.3043042496</v>
      </c>
      <c r="N13" s="33">
        <f t="shared" si="10"/>
        <v>32.127587232469359</v>
      </c>
      <c r="O13" s="4"/>
      <c r="Q13" s="27" t="s">
        <v>52</v>
      </c>
      <c r="R13" s="29">
        <f t="shared" si="1"/>
        <v>92668.530716659661</v>
      </c>
      <c r="S13" s="29">
        <f t="shared" si="2"/>
        <v>454057.22966379335</v>
      </c>
      <c r="T13" s="35">
        <f t="shared" si="3"/>
        <v>32.127587232469359</v>
      </c>
      <c r="U13" s="42">
        <v>0.95386474178345915</v>
      </c>
      <c r="V13" s="43">
        <f t="shared" si="15"/>
        <v>4.6135258216540853E-2</v>
      </c>
      <c r="W13" s="29">
        <f t="shared" si="11"/>
        <v>433109.18212816707</v>
      </c>
      <c r="X13" s="29">
        <f t="shared" si="4"/>
        <v>2552211.9792213622</v>
      </c>
      <c r="Y13" s="35">
        <f t="shared" si="12"/>
        <v>27.541301879760283</v>
      </c>
      <c r="Z13" s="36">
        <f t="shared" si="13"/>
        <v>4.5862853527090763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2592</v>
      </c>
      <c r="E14" s="51">
        <v>23</v>
      </c>
      <c r="F14" s="3">
        <f t="shared" si="5"/>
        <v>8.8734567901234563E-3</v>
      </c>
      <c r="G14" s="2">
        <v>0.5</v>
      </c>
      <c r="H14" s="3">
        <f t="shared" si="6"/>
        <v>4.3404415927533496E-2</v>
      </c>
      <c r="I14" s="3">
        <f t="shared" si="7"/>
        <v>0.95659558407246648</v>
      </c>
      <c r="J14" s="5">
        <f t="shared" si="14"/>
        <v>88954.361148857672</v>
      </c>
      <c r="K14" s="5">
        <f t="shared" si="8"/>
        <v>3861.0120898730447</v>
      </c>
      <c r="L14" s="5">
        <f t="shared" si="9"/>
        <v>435119.27551960573</v>
      </c>
      <c r="M14" s="5">
        <f t="shared" si="0"/>
        <v>2523159.0746404561</v>
      </c>
      <c r="N14" s="33">
        <f t="shared" si="10"/>
        <v>28.364647242175803</v>
      </c>
      <c r="O14" s="4"/>
      <c r="Q14" s="27" t="s">
        <v>54</v>
      </c>
      <c r="R14" s="29">
        <f t="shared" si="1"/>
        <v>88954.361148857672</v>
      </c>
      <c r="S14" s="29">
        <f t="shared" si="2"/>
        <v>435119.27551960573</v>
      </c>
      <c r="T14" s="35">
        <f t="shared" si="3"/>
        <v>28.364647242175803</v>
      </c>
      <c r="U14" s="42">
        <v>0.94210046609890041</v>
      </c>
      <c r="V14" s="43">
        <f t="shared" si="15"/>
        <v>5.7899533901099587E-2</v>
      </c>
      <c r="W14" s="29">
        <f t="shared" si="11"/>
        <v>409926.07227563643</v>
      </c>
      <c r="X14" s="29">
        <f t="shared" si="4"/>
        <v>2119102.7970931949</v>
      </c>
      <c r="Y14" s="35">
        <f t="shared" si="12"/>
        <v>23.822359800291903</v>
      </c>
      <c r="Z14" s="36">
        <f t="shared" si="13"/>
        <v>4.5422874418839001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2535</v>
      </c>
      <c r="E15" s="51">
        <v>27</v>
      </c>
      <c r="F15" s="3">
        <f t="shared" si="5"/>
        <v>1.0650887573964497E-2</v>
      </c>
      <c r="G15" s="2">
        <v>0.5</v>
      </c>
      <c r="H15" s="3">
        <f t="shared" si="6"/>
        <v>5.1873198847262249E-2</v>
      </c>
      <c r="I15" s="3">
        <f t="shared" si="7"/>
        <v>0.94812680115273773</v>
      </c>
      <c r="J15" s="5">
        <f t="shared" si="14"/>
        <v>85093.349058984619</v>
      </c>
      <c r="K15" s="5">
        <f t="shared" si="8"/>
        <v>4414.0642163162047</v>
      </c>
      <c r="L15" s="5">
        <f t="shared" si="9"/>
        <v>414431.58475413255</v>
      </c>
      <c r="M15" s="5">
        <f t="shared" si="0"/>
        <v>2088039.7991208504</v>
      </c>
      <c r="N15" s="33">
        <f t="shared" si="10"/>
        <v>24.538225633515406</v>
      </c>
      <c r="O15" s="4"/>
      <c r="Q15" s="27" t="s">
        <v>56</v>
      </c>
      <c r="R15" s="29">
        <f t="shared" si="1"/>
        <v>85093.349058984619</v>
      </c>
      <c r="S15" s="29">
        <f t="shared" si="2"/>
        <v>414431.58475413255</v>
      </c>
      <c r="T15" s="35">
        <f t="shared" si="3"/>
        <v>24.538225633515406</v>
      </c>
      <c r="U15" s="42">
        <v>0.91645683631107144</v>
      </c>
      <c r="V15" s="43">
        <f t="shared" si="15"/>
        <v>8.3543163688928557E-2</v>
      </c>
      <c r="W15" s="29">
        <f t="shared" si="11"/>
        <v>379808.65903115598</v>
      </c>
      <c r="X15" s="29">
        <f t="shared" si="4"/>
        <v>1709176.7248175584</v>
      </c>
      <c r="Y15" s="35">
        <f t="shared" si="12"/>
        <v>20.085902643610833</v>
      </c>
      <c r="Z15" s="36">
        <f t="shared" si="13"/>
        <v>4.4523229899045731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1959</v>
      </c>
      <c r="E16" s="51">
        <v>28</v>
      </c>
      <c r="F16" s="3">
        <f t="shared" si="5"/>
        <v>1.4293006636038795E-2</v>
      </c>
      <c r="G16" s="2">
        <v>0.5</v>
      </c>
      <c r="H16" s="3">
        <f t="shared" si="6"/>
        <v>6.8999507146377523E-2</v>
      </c>
      <c r="I16" s="3">
        <f t="shared" si="7"/>
        <v>0.93100049285362252</v>
      </c>
      <c r="J16" s="5">
        <f t="shared" si="14"/>
        <v>80679.284842668407</v>
      </c>
      <c r="K16" s="5">
        <f t="shared" si="8"/>
        <v>5566.8308910663263</v>
      </c>
      <c r="L16" s="5">
        <f t="shared" si="9"/>
        <v>389479.34698567621</v>
      </c>
      <c r="M16" s="5">
        <f t="shared" si="0"/>
        <v>1673608.2143667177</v>
      </c>
      <c r="N16" s="33">
        <f t="shared" si="10"/>
        <v>20.743964421975218</v>
      </c>
      <c r="O16" s="4"/>
      <c r="Q16" s="27" t="s">
        <v>58</v>
      </c>
      <c r="R16" s="29">
        <f t="shared" si="1"/>
        <v>80679.284842668407</v>
      </c>
      <c r="S16" s="29">
        <f t="shared" si="2"/>
        <v>389479.34698567621</v>
      </c>
      <c r="T16" s="35">
        <f t="shared" si="3"/>
        <v>20.743964421975218</v>
      </c>
      <c r="U16" s="42">
        <v>0.8859396016463057</v>
      </c>
      <c r="V16" s="43">
        <f t="shared" si="15"/>
        <v>0.1140603983536943</v>
      </c>
      <c r="W16" s="29">
        <f t="shared" si="11"/>
        <v>345055.17751795327</v>
      </c>
      <c r="X16" s="29">
        <f t="shared" si="4"/>
        <v>1329368.0657864024</v>
      </c>
      <c r="Y16" s="35">
        <f t="shared" si="12"/>
        <v>16.477191987742398</v>
      </c>
      <c r="Z16" s="36">
        <f t="shared" si="13"/>
        <v>4.2667724342328199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1410</v>
      </c>
      <c r="E17" s="51">
        <v>37</v>
      </c>
      <c r="F17" s="3">
        <f t="shared" si="5"/>
        <v>2.6241134751773049E-2</v>
      </c>
      <c r="G17" s="2">
        <v>0.5</v>
      </c>
      <c r="H17" s="3">
        <f t="shared" si="6"/>
        <v>0.12312811980033278</v>
      </c>
      <c r="I17" s="3">
        <f t="shared" si="7"/>
        <v>0.87687188019966722</v>
      </c>
      <c r="J17" s="5">
        <f t="shared" si="14"/>
        <v>75112.453951602089</v>
      </c>
      <c r="K17" s="5">
        <f t="shared" si="8"/>
        <v>9248.455228649842</v>
      </c>
      <c r="L17" s="5">
        <f t="shared" si="9"/>
        <v>352441.13168638584</v>
      </c>
      <c r="M17" s="5">
        <f t="shared" si="0"/>
        <v>1284128.8673810414</v>
      </c>
      <c r="N17" s="33">
        <f t="shared" si="10"/>
        <v>17.096084601475759</v>
      </c>
      <c r="O17" s="4"/>
      <c r="Q17" s="27" t="s">
        <v>60</v>
      </c>
      <c r="R17" s="29">
        <f t="shared" si="1"/>
        <v>75112.453951602089</v>
      </c>
      <c r="S17" s="29">
        <f t="shared" si="2"/>
        <v>352441.13168638584</v>
      </c>
      <c r="T17" s="35">
        <f t="shared" si="3"/>
        <v>17.096084601475759</v>
      </c>
      <c r="U17" s="42">
        <v>0.85631920960893304</v>
      </c>
      <c r="V17" s="43">
        <f t="shared" si="15"/>
        <v>0.14368079039106696</v>
      </c>
      <c r="W17" s="29">
        <f t="shared" si="11"/>
        <v>301802.11131936382</v>
      </c>
      <c r="X17" s="29">
        <f t="shared" si="4"/>
        <v>984312.88826844923</v>
      </c>
      <c r="Y17" s="35">
        <f t="shared" si="12"/>
        <v>13.104523104819352</v>
      </c>
      <c r="Z17" s="36">
        <f t="shared" si="13"/>
        <v>3.9915614966564075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959</v>
      </c>
      <c r="E18" s="51">
        <v>34</v>
      </c>
      <c r="F18" s="3">
        <f t="shared" si="5"/>
        <v>3.5453597497393116E-2</v>
      </c>
      <c r="G18" s="2">
        <v>0.5</v>
      </c>
      <c r="H18" s="3">
        <f t="shared" si="6"/>
        <v>0.16283524904214561</v>
      </c>
      <c r="I18" s="3">
        <f t="shared" si="7"/>
        <v>0.83716475095785436</v>
      </c>
      <c r="J18" s="5">
        <f t="shared" si="14"/>
        <v>65863.998722952252</v>
      </c>
      <c r="K18" s="5">
        <f t="shared" si="8"/>
        <v>10724.980634963491</v>
      </c>
      <c r="L18" s="5">
        <f t="shared" si="9"/>
        <v>302507.54202735255</v>
      </c>
      <c r="M18" s="5">
        <f t="shared" si="0"/>
        <v>931687.73569465568</v>
      </c>
      <c r="N18" s="33">
        <f t="shared" si="10"/>
        <v>14.145629687830988</v>
      </c>
      <c r="O18" s="4"/>
      <c r="Q18" s="27" t="s">
        <v>62</v>
      </c>
      <c r="R18" s="29">
        <f t="shared" si="1"/>
        <v>65863.998722952252</v>
      </c>
      <c r="S18" s="29">
        <f t="shared" si="2"/>
        <v>302507.54202735255</v>
      </c>
      <c r="T18" s="35">
        <f t="shared" si="3"/>
        <v>14.145629687830988</v>
      </c>
      <c r="U18" s="42">
        <v>0.77613843304153718</v>
      </c>
      <c r="V18" s="43">
        <f t="shared" si="15"/>
        <v>0.22386156695846282</v>
      </c>
      <c r="W18" s="29">
        <f t="shared" si="11"/>
        <v>234787.72965235636</v>
      </c>
      <c r="X18" s="29">
        <f t="shared" si="4"/>
        <v>682510.77694908541</v>
      </c>
      <c r="Y18" s="35">
        <f t="shared" si="12"/>
        <v>10.362425455216773</v>
      </c>
      <c r="Z18" s="36">
        <f t="shared" si="13"/>
        <v>3.7832042326142155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710</v>
      </c>
      <c r="E19" s="51">
        <v>37</v>
      </c>
      <c r="F19" s="3">
        <f t="shared" si="5"/>
        <v>5.2112676056338028E-2</v>
      </c>
      <c r="G19" s="2">
        <v>0.5</v>
      </c>
      <c r="H19" s="3">
        <f t="shared" si="6"/>
        <v>0.23052959501557632</v>
      </c>
      <c r="I19" s="3">
        <f t="shared" si="7"/>
        <v>0.76947040498442365</v>
      </c>
      <c r="J19" s="5">
        <f t="shared" si="14"/>
        <v>55139.018087988763</v>
      </c>
      <c r="K19" s="5">
        <f t="shared" si="8"/>
        <v>12711.175509380588</v>
      </c>
      <c r="L19" s="5">
        <f t="shared" si="9"/>
        <v>243917.15166649231</v>
      </c>
      <c r="M19" s="5">
        <f t="shared" si="0"/>
        <v>629180.19366730319</v>
      </c>
      <c r="N19" s="33">
        <f t="shared" si="10"/>
        <v>11.410797933747771</v>
      </c>
      <c r="O19" s="4"/>
      <c r="Q19" s="27" t="s">
        <v>64</v>
      </c>
      <c r="R19" s="29">
        <f t="shared" si="1"/>
        <v>55139.018087988763</v>
      </c>
      <c r="S19" s="29">
        <f t="shared" si="2"/>
        <v>243917.15166649231</v>
      </c>
      <c r="T19" s="35">
        <f t="shared" si="3"/>
        <v>11.410797933747771</v>
      </c>
      <c r="U19" s="42">
        <v>0.73716277889453141</v>
      </c>
      <c r="V19" s="43">
        <f t="shared" si="15"/>
        <v>0.26283722110546859</v>
      </c>
      <c r="W19" s="29">
        <f t="shared" si="11"/>
        <v>179806.64534251037</v>
      </c>
      <c r="X19" s="29">
        <f t="shared" si="4"/>
        <v>447723.04729672906</v>
      </c>
      <c r="Y19" s="35">
        <f t="shared" si="12"/>
        <v>8.1198951817072533</v>
      </c>
      <c r="Z19" s="36">
        <f t="shared" si="13"/>
        <v>3.2909027520405179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363</v>
      </c>
      <c r="E20" s="51">
        <v>26</v>
      </c>
      <c r="F20" s="3">
        <f t="shared" si="5"/>
        <v>7.1625344352617082E-2</v>
      </c>
      <c r="G20" s="2">
        <v>0.5</v>
      </c>
      <c r="H20" s="3">
        <f t="shared" si="6"/>
        <v>0.30373831775700938</v>
      </c>
      <c r="I20" s="3">
        <f t="shared" si="7"/>
        <v>0.69626168224299056</v>
      </c>
      <c r="J20" s="5">
        <f t="shared" si="14"/>
        <v>42427.842578608172</v>
      </c>
      <c r="K20" s="5">
        <f t="shared" si="8"/>
        <v>12886.961530885661</v>
      </c>
      <c r="L20" s="5">
        <f t="shared" si="9"/>
        <v>179921.8090658267</v>
      </c>
      <c r="M20" s="5">
        <f t="shared" si="0"/>
        <v>385263.04200081091</v>
      </c>
      <c r="N20" s="33">
        <f t="shared" si="10"/>
        <v>9.0804297033726122</v>
      </c>
      <c r="O20" s="4"/>
      <c r="Q20" s="27" t="s">
        <v>66</v>
      </c>
      <c r="R20" s="29">
        <f t="shared" si="1"/>
        <v>42427.842578608172</v>
      </c>
      <c r="S20" s="29">
        <f t="shared" si="2"/>
        <v>179921.8090658267</v>
      </c>
      <c r="T20" s="35">
        <f t="shared" si="3"/>
        <v>9.0804297033726122</v>
      </c>
      <c r="U20" s="42">
        <v>0.7271372759570951</v>
      </c>
      <c r="V20" s="43">
        <f t="shared" si="15"/>
        <v>0.2728627240429049</v>
      </c>
      <c r="W20" s="29">
        <f t="shared" si="11"/>
        <v>130827.85412939781</v>
      </c>
      <c r="X20" s="29">
        <f t="shared" si="4"/>
        <v>267916.40195421869</v>
      </c>
      <c r="Y20" s="35">
        <f t="shared" si="12"/>
        <v>6.3146364667926882</v>
      </c>
      <c r="Z20" s="36">
        <f t="shared" si="13"/>
        <v>2.765793236579924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225</v>
      </c>
      <c r="E21" s="51">
        <v>25</v>
      </c>
      <c r="F21" s="3">
        <f t="shared" si="5"/>
        <v>0.1111111111111111</v>
      </c>
      <c r="G21" s="2">
        <v>0.5</v>
      </c>
      <c r="H21" s="3">
        <f t="shared" si="6"/>
        <v>0.43478260869565222</v>
      </c>
      <c r="I21" s="3">
        <f t="shared" si="7"/>
        <v>0.56521739130434778</v>
      </c>
      <c r="J21" s="5">
        <f t="shared" si="14"/>
        <v>29540.881047722509</v>
      </c>
      <c r="K21" s="5">
        <f t="shared" si="8"/>
        <v>12843.861325096745</v>
      </c>
      <c r="L21" s="5">
        <f t="shared" si="9"/>
        <v>115594.75192587069</v>
      </c>
      <c r="M21" s="5">
        <f>L21+M22</f>
        <v>205341.2329349842</v>
      </c>
      <c r="N21" s="33">
        <f t="shared" si="10"/>
        <v>6.9510869565217401</v>
      </c>
      <c r="O21" s="4"/>
      <c r="Q21" s="27" t="s">
        <v>68</v>
      </c>
      <c r="R21" s="29">
        <f t="shared" si="1"/>
        <v>29540.881047722509</v>
      </c>
      <c r="S21" s="29">
        <f t="shared" si="2"/>
        <v>115594.75192587069</v>
      </c>
      <c r="T21" s="35">
        <f t="shared" si="3"/>
        <v>6.9510869565217401</v>
      </c>
      <c r="U21" s="42">
        <v>0.68635947845240242</v>
      </c>
      <c r="V21" s="43">
        <f t="shared" si="15"/>
        <v>0.31364052154759758</v>
      </c>
      <c r="W21" s="29">
        <f t="shared" si="11"/>
        <v>79339.553643675448</v>
      </c>
      <c r="X21" s="29">
        <f>X22+W21</f>
        <v>137088.54782482088</v>
      </c>
      <c r="Y21" s="35">
        <f t="shared" si="12"/>
        <v>4.6406384292790044</v>
      </c>
      <c r="Z21" s="36">
        <f t="shared" si="13"/>
        <v>2.3104485272427358</v>
      </c>
    </row>
    <row r="22" spans="1:26" s="2" customFormat="1" x14ac:dyDescent="0.25">
      <c r="A22" s="12">
        <v>19</v>
      </c>
      <c r="B22" s="13" t="s">
        <v>69</v>
      </c>
      <c r="C22" s="12"/>
      <c r="D22">
        <v>129</v>
      </c>
      <c r="E22" s="51">
        <v>24</v>
      </c>
      <c r="F22" s="17">
        <f t="shared" si="5"/>
        <v>0.18604651162790697</v>
      </c>
      <c r="G22" s="12"/>
      <c r="H22" s="17">
        <v>1</v>
      </c>
      <c r="I22" s="17">
        <f t="shared" si="7"/>
        <v>0</v>
      </c>
      <c r="J22" s="21">
        <f t="shared" si="14"/>
        <v>16697.019722625766</v>
      </c>
      <c r="K22" s="21">
        <f t="shared" si="8"/>
        <v>16697.019722625766</v>
      </c>
      <c r="L22" s="21">
        <f>K22/F22</f>
        <v>89746.4810091135</v>
      </c>
      <c r="M22" s="21">
        <f>L22</f>
        <v>89746.4810091135</v>
      </c>
      <c r="N22" s="34">
        <f t="shared" si="10"/>
        <v>5.3750000000000009</v>
      </c>
      <c r="O22" s="4"/>
      <c r="Q22" s="30" t="s">
        <v>69</v>
      </c>
      <c r="R22" s="31">
        <f t="shared" si="1"/>
        <v>16697.019722625766</v>
      </c>
      <c r="S22" s="31">
        <f t="shared" si="2"/>
        <v>89746.4810091135</v>
      </c>
      <c r="T22" s="38">
        <f t="shared" si="3"/>
        <v>5.3750000000000009</v>
      </c>
      <c r="U22" s="44">
        <v>0.64346806172022719</v>
      </c>
      <c r="V22" s="45">
        <f t="shared" si="15"/>
        <v>0.35653193827977281</v>
      </c>
      <c r="W22" s="31">
        <f t="shared" si="11"/>
        <v>57748.994181145441</v>
      </c>
      <c r="X22" s="31">
        <f>W22</f>
        <v>57748.994181145441</v>
      </c>
      <c r="Y22" s="38">
        <f t="shared" si="12"/>
        <v>3.4586408317462212</v>
      </c>
      <c r="Z22" s="37">
        <f t="shared" si="13"/>
        <v>1.9163591682537797</v>
      </c>
    </row>
    <row r="23" spans="1:26" s="2" customFormat="1" ht="13.2" x14ac:dyDescent="0.25">
      <c r="B23" s="2" t="s">
        <v>70</v>
      </c>
      <c r="D23" s="25">
        <f>SUM(D4:D22)</f>
        <v>29591</v>
      </c>
      <c r="E23" s="25">
        <f>SUM(E4:E22)</f>
        <v>314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9" t="s">
        <v>88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8" t="s">
        <v>14</v>
      </c>
      <c r="S27" s="78"/>
      <c r="T27" s="78"/>
      <c r="U27" s="75" t="s">
        <v>15</v>
      </c>
      <c r="V27" s="79" t="s">
        <v>16</v>
      </c>
      <c r="W27" s="80" t="s">
        <v>17</v>
      </c>
      <c r="X27" s="80" t="s">
        <v>18</v>
      </c>
      <c r="Y27" s="81" t="s">
        <v>19</v>
      </c>
      <c r="Z27" s="81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5"/>
      <c r="V28" s="79"/>
      <c r="W28" s="80"/>
      <c r="X28" s="80"/>
      <c r="Y28" s="81"/>
      <c r="Z28" s="81"/>
    </row>
    <row r="29" spans="1:26" s="2" customFormat="1" x14ac:dyDescent="0.25">
      <c r="A29" s="2">
        <v>1</v>
      </c>
      <c r="B29" s="1">
        <v>0</v>
      </c>
      <c r="C29" s="1">
        <v>1</v>
      </c>
      <c r="D29">
        <v>243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7670494.1613266217</v>
      </c>
      <c r="N29" s="32">
        <f>M29/J29</f>
        <v>76.704941613266215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76.704941613266215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6836951.7293209471</v>
      </c>
      <c r="Y29" s="40">
        <f>X29/R29</f>
        <v>68.369517293209469</v>
      </c>
      <c r="Z29" s="36">
        <f>T29-Y29</f>
        <v>8.3354243200567453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1104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7570494.1613266217</v>
      </c>
      <c r="N30" s="33">
        <f t="shared" ref="N30:N47" si="26">M30/J30</f>
        <v>75.704941613266215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75.704941613266215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6741087.055317983</v>
      </c>
      <c r="Y30" s="35">
        <f t="shared" ref="Y30:Y47" si="28">X30/R30</f>
        <v>67.410870553179834</v>
      </c>
      <c r="Z30" s="36">
        <f t="shared" ref="Z30:Z47" si="29">T30-Y30</f>
        <v>8.294071060086381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1787</v>
      </c>
      <c r="E31" s="51">
        <v>2</v>
      </c>
      <c r="F31" s="3">
        <f t="shared" si="21"/>
        <v>1.1191941801902631E-3</v>
      </c>
      <c r="G31" s="2">
        <v>0.5</v>
      </c>
      <c r="H31" s="3">
        <f t="shared" si="22"/>
        <v>5.5803571428571438E-3</v>
      </c>
      <c r="I31" s="3">
        <f t="shared" si="23"/>
        <v>0.9944196428571429</v>
      </c>
      <c r="J31" s="5">
        <f t="shared" ref="J31:J47" si="30">I30*J30</f>
        <v>100000</v>
      </c>
      <c r="K31" s="5">
        <f t="shared" si="24"/>
        <v>558.03571428571433</v>
      </c>
      <c r="L31" s="5">
        <f t="shared" si="25"/>
        <v>498604.91071428574</v>
      </c>
      <c r="M31" s="5">
        <f t="shared" si="16"/>
        <v>7170494.1613266217</v>
      </c>
      <c r="N31" s="33">
        <f t="shared" si="26"/>
        <v>71.704941613266215</v>
      </c>
      <c r="O31" s="4"/>
      <c r="Q31" s="27" t="s">
        <v>38</v>
      </c>
      <c r="R31" s="29">
        <f t="shared" si="17"/>
        <v>100000</v>
      </c>
      <c r="S31" s="29">
        <f t="shared" si="18"/>
        <v>498604.91071428574</v>
      </c>
      <c r="T31" s="35">
        <f t="shared" si="19"/>
        <v>71.704941613266215</v>
      </c>
      <c r="U31" s="42">
        <v>0.95864674002964168</v>
      </c>
      <c r="V31" s="43">
        <f>1-U31</f>
        <v>4.1353259970358325E-2</v>
      </c>
      <c r="W31" s="29">
        <f t="shared" si="27"/>
        <v>477985.97221902059</v>
      </c>
      <c r="X31" s="29">
        <f t="shared" si="20"/>
        <v>6357628.3593061268</v>
      </c>
      <c r="Y31" s="35">
        <f t="shared" si="28"/>
        <v>63.57628359306127</v>
      </c>
      <c r="Z31" s="36">
        <f t="shared" si="29"/>
        <v>8.128658020204945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1879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99441.96428571429</v>
      </c>
      <c r="K32" s="5">
        <f t="shared" si="24"/>
        <v>0</v>
      </c>
      <c r="L32" s="5">
        <f t="shared" si="25"/>
        <v>497209.82142857148</v>
      </c>
      <c r="M32" s="5">
        <f t="shared" si="16"/>
        <v>6671889.2506123362</v>
      </c>
      <c r="N32" s="33">
        <f t="shared" si="26"/>
        <v>67.093297065641451</v>
      </c>
      <c r="O32" s="4"/>
      <c r="Q32" s="27" t="s">
        <v>40</v>
      </c>
      <c r="R32" s="29">
        <f t="shared" si="17"/>
        <v>99441.96428571429</v>
      </c>
      <c r="S32" s="29">
        <f t="shared" si="18"/>
        <v>497209.82142857148</v>
      </c>
      <c r="T32" s="35">
        <f t="shared" si="19"/>
        <v>67.093297065641451</v>
      </c>
      <c r="U32" s="42">
        <v>0.95864674002964168</v>
      </c>
      <c r="V32" s="43">
        <f>1-U32</f>
        <v>4.1353259970358325E-2</v>
      </c>
      <c r="W32" s="29">
        <f t="shared" si="27"/>
        <v>476648.5744232203</v>
      </c>
      <c r="X32" s="29">
        <f t="shared" si="20"/>
        <v>5879642.3870871067</v>
      </c>
      <c r="Y32" s="35">
        <f t="shared" si="28"/>
        <v>59.126370132772699</v>
      </c>
      <c r="Z32" s="36">
        <f t="shared" si="29"/>
        <v>7.966926932868752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1877</v>
      </c>
      <c r="E33" s="51">
        <v>2</v>
      </c>
      <c r="F33" s="3">
        <f t="shared" si="21"/>
        <v>1.0655301012253596E-3</v>
      </c>
      <c r="G33" s="2">
        <v>0.5</v>
      </c>
      <c r="H33" s="3">
        <f t="shared" si="22"/>
        <v>5.3134962805526046E-3</v>
      </c>
      <c r="I33" s="3">
        <f t="shared" si="23"/>
        <v>0.99468650371944745</v>
      </c>
      <c r="J33" s="5">
        <f t="shared" si="30"/>
        <v>99441.96428571429</v>
      </c>
      <c r="K33" s="5">
        <f t="shared" si="24"/>
        <v>528.38450736298785</v>
      </c>
      <c r="L33" s="5">
        <f t="shared" si="25"/>
        <v>495888.86016016407</v>
      </c>
      <c r="M33" s="5">
        <f t="shared" si="16"/>
        <v>6174679.4291837644</v>
      </c>
      <c r="N33" s="33">
        <f t="shared" si="26"/>
        <v>62.093297065641444</v>
      </c>
      <c r="O33" s="4"/>
      <c r="Q33" s="27" t="s">
        <v>42</v>
      </c>
      <c r="R33" s="29">
        <f t="shared" si="17"/>
        <v>99441.96428571429</v>
      </c>
      <c r="S33" s="29">
        <f t="shared" si="18"/>
        <v>495888.86016016407</v>
      </c>
      <c r="T33" s="35">
        <f t="shared" si="19"/>
        <v>62.093297065641444</v>
      </c>
      <c r="U33" s="42">
        <v>0.95864674002964168</v>
      </c>
      <c r="V33" s="43">
        <f>1-U33</f>
        <v>4.1353259970358325E-2</v>
      </c>
      <c r="W33" s="29">
        <f t="shared" si="27"/>
        <v>475382.23920955614</v>
      </c>
      <c r="X33" s="29">
        <f t="shared" si="20"/>
        <v>5402993.8126638867</v>
      </c>
      <c r="Y33" s="35">
        <f t="shared" si="28"/>
        <v>54.333136432624492</v>
      </c>
      <c r="Z33" s="36">
        <f t="shared" si="29"/>
        <v>7.7601606330169517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2049</v>
      </c>
      <c r="E34" s="51">
        <v>1</v>
      </c>
      <c r="F34" s="3">
        <f t="shared" si="21"/>
        <v>4.880429477794046E-4</v>
      </c>
      <c r="G34" s="2">
        <v>0.5</v>
      </c>
      <c r="H34" s="3">
        <f t="shared" si="22"/>
        <v>2.4372410431391669E-3</v>
      </c>
      <c r="I34" s="3">
        <f t="shared" si="23"/>
        <v>0.99756275895686086</v>
      </c>
      <c r="J34" s="5">
        <f t="shared" si="30"/>
        <v>98913.579778351312</v>
      </c>
      <c r="K34" s="5">
        <f t="shared" si="24"/>
        <v>241.07623635961815</v>
      </c>
      <c r="L34" s="5">
        <f t="shared" si="25"/>
        <v>493965.20830085757</v>
      </c>
      <c r="M34" s="5">
        <f t="shared" si="16"/>
        <v>5678790.5690236008</v>
      </c>
      <c r="N34" s="33">
        <f t="shared" si="26"/>
        <v>57.411637327744231</v>
      </c>
      <c r="O34" s="4"/>
      <c r="Q34" s="27" t="s">
        <v>44</v>
      </c>
      <c r="R34" s="29">
        <f t="shared" si="17"/>
        <v>98913.579778351312</v>
      </c>
      <c r="S34" s="29">
        <f t="shared" si="18"/>
        <v>493965.20830085757</v>
      </c>
      <c r="T34" s="35">
        <f t="shared" si="19"/>
        <v>57.411637327744231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478741.30790185562</v>
      </c>
      <c r="X34" s="29">
        <f t="shared" si="20"/>
        <v>4927611.5734543307</v>
      </c>
      <c r="Y34" s="35">
        <f t="shared" si="28"/>
        <v>49.817341405459992</v>
      </c>
      <c r="Z34" s="36">
        <f t="shared" si="29"/>
        <v>7.594295922284239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2373</v>
      </c>
      <c r="E35" s="51">
        <v>1</v>
      </c>
      <c r="F35" s="3">
        <f t="shared" si="21"/>
        <v>4.2140750105351877E-4</v>
      </c>
      <c r="G35" s="2">
        <v>0.5</v>
      </c>
      <c r="H35" s="3">
        <f t="shared" si="22"/>
        <v>2.1048200378867609E-3</v>
      </c>
      <c r="I35" s="3">
        <f t="shared" si="23"/>
        <v>0.99789517996211319</v>
      </c>
      <c r="J35" s="5">
        <f t="shared" si="30"/>
        <v>98672.503541991697</v>
      </c>
      <c r="K35" s="5">
        <f t="shared" si="24"/>
        <v>207.68786264363652</v>
      </c>
      <c r="L35" s="5">
        <f t="shared" si="25"/>
        <v>492843.29805334937</v>
      </c>
      <c r="M35" s="5">
        <f t="shared" si="16"/>
        <v>5184825.360722743</v>
      </c>
      <c r="N35" s="33">
        <f t="shared" si="26"/>
        <v>52.545797203941987</v>
      </c>
      <c r="O35" s="4"/>
      <c r="Q35" s="27" t="s">
        <v>46</v>
      </c>
      <c r="R35" s="29">
        <f t="shared" si="17"/>
        <v>98672.503541991697</v>
      </c>
      <c r="S35" s="29">
        <f t="shared" si="18"/>
        <v>492843.29805334937</v>
      </c>
      <c r="T35" s="35">
        <f t="shared" si="19"/>
        <v>52.545797203941987</v>
      </c>
      <c r="U35" s="42">
        <v>0.96192878092594225</v>
      </c>
      <c r="V35" s="43">
        <f t="shared" si="31"/>
        <v>3.8071219074057749E-2</v>
      </c>
      <c r="W35" s="29">
        <f t="shared" si="27"/>
        <v>474080.15288397914</v>
      </c>
      <c r="X35" s="29">
        <f t="shared" si="20"/>
        <v>4448870.2655524751</v>
      </c>
      <c r="Y35" s="35">
        <f t="shared" si="28"/>
        <v>45.08723409109799</v>
      </c>
      <c r="Z35" s="36">
        <f t="shared" si="29"/>
        <v>7.4585631128439971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2227</v>
      </c>
      <c r="E36" s="51">
        <v>2</v>
      </c>
      <c r="F36" s="3">
        <f t="shared" si="21"/>
        <v>8.9806915132465196E-4</v>
      </c>
      <c r="G36" s="2">
        <v>0.5</v>
      </c>
      <c r="H36" s="3">
        <f t="shared" si="22"/>
        <v>4.4802867383512534E-3</v>
      </c>
      <c r="I36" s="3">
        <f t="shared" si="23"/>
        <v>0.99551971326164879</v>
      </c>
      <c r="J36" s="5">
        <f t="shared" si="30"/>
        <v>98464.815679348059</v>
      </c>
      <c r="K36" s="5">
        <f t="shared" si="24"/>
        <v>441.15060788238367</v>
      </c>
      <c r="L36" s="5">
        <f t="shared" si="25"/>
        <v>491221.20187703439</v>
      </c>
      <c r="M36" s="5">
        <f t="shared" si="16"/>
        <v>4691982.0626693936</v>
      </c>
      <c r="N36" s="33">
        <f t="shared" si="26"/>
        <v>47.651356784629485</v>
      </c>
      <c r="O36" s="4"/>
      <c r="Q36" s="27" t="s">
        <v>48</v>
      </c>
      <c r="R36" s="29">
        <f t="shared" si="17"/>
        <v>98464.815679348059</v>
      </c>
      <c r="S36" s="29">
        <f t="shared" si="18"/>
        <v>491221.20187703439</v>
      </c>
      <c r="T36" s="35">
        <f t="shared" si="19"/>
        <v>47.651356784629485</v>
      </c>
      <c r="U36" s="42">
        <v>0.95558309086652893</v>
      </c>
      <c r="V36" s="43">
        <f t="shared" si="31"/>
        <v>4.4416909133471072E-2</v>
      </c>
      <c r="W36" s="29">
        <f t="shared" si="27"/>
        <v>469402.6743888277</v>
      </c>
      <c r="X36" s="29">
        <f t="shared" si="20"/>
        <v>3974790.1126684961</v>
      </c>
      <c r="Y36" s="35">
        <f t="shared" si="28"/>
        <v>40.367618476151435</v>
      </c>
      <c r="Z36" s="36">
        <f t="shared" si="29"/>
        <v>7.2837383084780498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2245</v>
      </c>
      <c r="E37" s="51">
        <v>4</v>
      </c>
      <c r="F37" s="3">
        <f t="shared" si="21"/>
        <v>1.7817371937639199E-3</v>
      </c>
      <c r="G37" s="2">
        <v>0.5</v>
      </c>
      <c r="H37" s="3">
        <f t="shared" si="22"/>
        <v>8.869179600886918E-3</v>
      </c>
      <c r="I37" s="3">
        <f t="shared" si="23"/>
        <v>0.99113082039911304</v>
      </c>
      <c r="J37" s="5">
        <f t="shared" si="30"/>
        <v>98023.665071465686</v>
      </c>
      <c r="K37" s="5">
        <f t="shared" si="24"/>
        <v>869.38949065601491</v>
      </c>
      <c r="L37" s="5">
        <f t="shared" si="25"/>
        <v>487944.85163068835</v>
      </c>
      <c r="M37" s="5">
        <f t="shared" si="16"/>
        <v>4200760.8607923593</v>
      </c>
      <c r="N37" s="33">
        <f t="shared" si="26"/>
        <v>42.854558210302876</v>
      </c>
      <c r="O37" s="4"/>
      <c r="Q37" s="27" t="s">
        <v>50</v>
      </c>
      <c r="R37" s="29">
        <f t="shared" si="17"/>
        <v>98023.665071465686</v>
      </c>
      <c r="S37" s="29">
        <f t="shared" si="18"/>
        <v>487944.85163068835</v>
      </c>
      <c r="T37" s="35">
        <f t="shared" si="19"/>
        <v>42.854558210302876</v>
      </c>
      <c r="U37" s="42">
        <v>0.95343645724036619</v>
      </c>
      <c r="V37" s="43">
        <f t="shared" si="31"/>
        <v>4.6563542759633814E-2</v>
      </c>
      <c r="W37" s="29">
        <f t="shared" si="27"/>
        <v>465224.41066743963</v>
      </c>
      <c r="X37" s="29">
        <f t="shared" si="20"/>
        <v>3505387.4382796683</v>
      </c>
      <c r="Y37" s="35">
        <f t="shared" si="28"/>
        <v>35.760624087295767</v>
      </c>
      <c r="Z37" s="36">
        <f t="shared" si="29"/>
        <v>7.0939341230071093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2364</v>
      </c>
      <c r="E38" s="51">
        <v>7</v>
      </c>
      <c r="F38" s="3">
        <f t="shared" si="21"/>
        <v>2.9610829103214891E-3</v>
      </c>
      <c r="G38" s="2">
        <v>0.5</v>
      </c>
      <c r="H38" s="3">
        <f t="shared" si="22"/>
        <v>1.4696619777451184E-2</v>
      </c>
      <c r="I38" s="3">
        <f t="shared" si="23"/>
        <v>0.98530338022254882</v>
      </c>
      <c r="J38" s="5">
        <f t="shared" si="30"/>
        <v>97154.27558080967</v>
      </c>
      <c r="K38" s="5">
        <f t="shared" si="24"/>
        <v>1427.83944796487</v>
      </c>
      <c r="L38" s="5">
        <f t="shared" si="25"/>
        <v>482201.77928413614</v>
      </c>
      <c r="M38" s="5">
        <f t="shared" si="16"/>
        <v>3712816.0091616707</v>
      </c>
      <c r="N38" s="33">
        <f t="shared" si="26"/>
        <v>38.215672825160176</v>
      </c>
      <c r="O38" s="4"/>
      <c r="Q38" s="27" t="s">
        <v>52</v>
      </c>
      <c r="R38" s="29">
        <f t="shared" si="17"/>
        <v>97154.27558080967</v>
      </c>
      <c r="S38" s="29">
        <f t="shared" si="18"/>
        <v>482201.77928413614</v>
      </c>
      <c r="T38" s="35">
        <f t="shared" si="19"/>
        <v>38.215672825160176</v>
      </c>
      <c r="U38" s="42">
        <v>0.93748024841036759</v>
      </c>
      <c r="V38" s="43">
        <f t="shared" si="31"/>
        <v>6.2519751589632411E-2</v>
      </c>
      <c r="W38" s="29">
        <f t="shared" si="27"/>
        <v>452054.64382721321</v>
      </c>
      <c r="X38" s="29">
        <f t="shared" si="20"/>
        <v>3040163.0276122289</v>
      </c>
      <c r="Y38" s="35">
        <f t="shared" si="28"/>
        <v>31.292117711109103</v>
      </c>
      <c r="Z38" s="36">
        <f t="shared" si="29"/>
        <v>6.9235551140510729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2539</v>
      </c>
      <c r="E39" s="51">
        <v>6</v>
      </c>
      <c r="F39" s="3">
        <f t="shared" si="21"/>
        <v>2.3631350925561244E-3</v>
      </c>
      <c r="G39" s="2">
        <v>0.5</v>
      </c>
      <c r="H39" s="3">
        <f t="shared" si="22"/>
        <v>1.1746280344557556E-2</v>
      </c>
      <c r="I39" s="3">
        <f t="shared" si="23"/>
        <v>0.9882537196554424</v>
      </c>
      <c r="J39" s="5">
        <f t="shared" si="30"/>
        <v>95726.436132844799</v>
      </c>
      <c r="K39" s="5">
        <f t="shared" si="24"/>
        <v>1124.4295552017791</v>
      </c>
      <c r="L39" s="5">
        <f t="shared" si="25"/>
        <v>475821.10677621956</v>
      </c>
      <c r="M39" s="5">
        <f t="shared" si="16"/>
        <v>3230614.2298775343</v>
      </c>
      <c r="N39" s="33">
        <f t="shared" si="26"/>
        <v>33.748401804014044</v>
      </c>
      <c r="O39" s="4"/>
      <c r="Q39" s="27" t="s">
        <v>54</v>
      </c>
      <c r="R39" s="29">
        <f t="shared" si="17"/>
        <v>95726.436132844799</v>
      </c>
      <c r="S39" s="29">
        <f t="shared" si="18"/>
        <v>475821.10677621956</v>
      </c>
      <c r="T39" s="35">
        <f t="shared" si="19"/>
        <v>33.748401804014044</v>
      </c>
      <c r="U39" s="42">
        <v>0.91788799906018037</v>
      </c>
      <c r="V39" s="43">
        <f t="shared" si="31"/>
        <v>8.2112000939819629E-2</v>
      </c>
      <c r="W39" s="29">
        <f t="shared" si="27"/>
        <v>436750.48360942461</v>
      </c>
      <c r="X39" s="29">
        <f t="shared" si="20"/>
        <v>2588108.3837850159</v>
      </c>
      <c r="Y39" s="35">
        <f t="shared" si="28"/>
        <v>27.03650619765429</v>
      </c>
      <c r="Z39" s="36">
        <f t="shared" si="29"/>
        <v>6.7118956063597537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2513</v>
      </c>
      <c r="E40" s="51">
        <v>12</v>
      </c>
      <c r="F40" s="3">
        <f t="shared" si="21"/>
        <v>4.7751691205730204E-3</v>
      </c>
      <c r="G40" s="2">
        <v>0.5</v>
      </c>
      <c r="H40" s="3">
        <f t="shared" si="22"/>
        <v>2.3594180102241447E-2</v>
      </c>
      <c r="I40" s="3">
        <f t="shared" si="23"/>
        <v>0.97640581989775854</v>
      </c>
      <c r="J40" s="5">
        <f t="shared" si="30"/>
        <v>94602.006577643013</v>
      </c>
      <c r="K40" s="5">
        <f t="shared" si="24"/>
        <v>2232.0567812263394</v>
      </c>
      <c r="L40" s="5">
        <f t="shared" si="25"/>
        <v>467429.89093514916</v>
      </c>
      <c r="M40" s="5">
        <f t="shared" si="16"/>
        <v>2754793.1231013145</v>
      </c>
      <c r="N40" s="33">
        <f t="shared" si="26"/>
        <v>29.119817039402481</v>
      </c>
      <c r="O40" s="4"/>
      <c r="Q40" s="27" t="s">
        <v>56</v>
      </c>
      <c r="R40" s="29">
        <f t="shared" si="17"/>
        <v>94602.006577643013</v>
      </c>
      <c r="S40" s="29">
        <f t="shared" si="18"/>
        <v>467429.89093514916</v>
      </c>
      <c r="T40" s="35">
        <f t="shared" si="19"/>
        <v>29.119817039402481</v>
      </c>
      <c r="U40" s="42">
        <v>0.89571782863194893</v>
      </c>
      <c r="V40" s="43">
        <f t="shared" si="31"/>
        <v>0.10428217136805107</v>
      </c>
      <c r="W40" s="29">
        <f t="shared" si="27"/>
        <v>418685.28694610053</v>
      </c>
      <c r="X40" s="29">
        <f t="shared" si="20"/>
        <v>2151357.9001755915</v>
      </c>
      <c r="Y40" s="35">
        <f t="shared" si="28"/>
        <v>22.741144485237747</v>
      </c>
      <c r="Z40" s="36">
        <f t="shared" si="29"/>
        <v>6.3786725541647336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1861</v>
      </c>
      <c r="E41" s="51">
        <v>18</v>
      </c>
      <c r="F41" s="3">
        <f t="shared" si="21"/>
        <v>9.6722192369693705E-3</v>
      </c>
      <c r="G41" s="2">
        <v>0.5</v>
      </c>
      <c r="H41" s="3">
        <f t="shared" si="22"/>
        <v>4.7219307450157399E-2</v>
      </c>
      <c r="I41" s="3">
        <f t="shared" si="23"/>
        <v>0.95278069254984254</v>
      </c>
      <c r="J41" s="5">
        <f t="shared" si="30"/>
        <v>92369.949796416666</v>
      </c>
      <c r="K41" s="5">
        <f t="shared" si="24"/>
        <v>4361.6450585926023</v>
      </c>
      <c r="L41" s="5">
        <f t="shared" si="25"/>
        <v>450945.6363356018</v>
      </c>
      <c r="M41" s="5">
        <f t="shared" si="16"/>
        <v>2287363.2321661655</v>
      </c>
      <c r="N41" s="33">
        <f t="shared" si="26"/>
        <v>24.763066746355424</v>
      </c>
      <c r="O41" s="4"/>
      <c r="Q41" s="27" t="s">
        <v>58</v>
      </c>
      <c r="R41" s="29">
        <f t="shared" si="17"/>
        <v>92369.949796416666</v>
      </c>
      <c r="S41" s="29">
        <f t="shared" si="18"/>
        <v>450945.6363356018</v>
      </c>
      <c r="T41" s="35">
        <f t="shared" si="19"/>
        <v>24.763066746355424</v>
      </c>
      <c r="U41" s="42">
        <v>0.86473435856680392</v>
      </c>
      <c r="V41" s="43">
        <f t="shared" si="31"/>
        <v>0.13526564143319608</v>
      </c>
      <c r="W41" s="29">
        <f t="shared" si="27"/>
        <v>389948.18558516586</v>
      </c>
      <c r="X41" s="29">
        <f t="shared" si="20"/>
        <v>1732672.6132294908</v>
      </c>
      <c r="Y41" s="35">
        <f t="shared" si="28"/>
        <v>18.757968549818425</v>
      </c>
      <c r="Z41" s="36">
        <f t="shared" si="29"/>
        <v>6.0050981965369985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1313</v>
      </c>
      <c r="E42" s="51">
        <v>22</v>
      </c>
      <c r="F42" s="3">
        <f t="shared" si="21"/>
        <v>1.6755521706016754E-2</v>
      </c>
      <c r="G42" s="2">
        <v>0.5</v>
      </c>
      <c r="H42" s="3">
        <f t="shared" si="22"/>
        <v>8.0409356725146194E-2</v>
      </c>
      <c r="I42" s="3">
        <f t="shared" si="23"/>
        <v>0.91959064327485385</v>
      </c>
      <c r="J42" s="5">
        <f t="shared" si="30"/>
        <v>88008.304737824059</v>
      </c>
      <c r="K42" s="5">
        <f t="shared" si="24"/>
        <v>7076.6911704390686</v>
      </c>
      <c r="L42" s="5">
        <f t="shared" si="25"/>
        <v>422349.79576302262</v>
      </c>
      <c r="M42" s="5">
        <f t="shared" si="16"/>
        <v>1836417.5958305639</v>
      </c>
      <c r="N42" s="33">
        <f t="shared" si="26"/>
        <v>20.866412565282733</v>
      </c>
      <c r="O42" s="4"/>
      <c r="Q42" s="27" t="s">
        <v>60</v>
      </c>
      <c r="R42" s="29">
        <f t="shared" si="17"/>
        <v>88008.304737824059</v>
      </c>
      <c r="S42" s="29">
        <f t="shared" si="18"/>
        <v>422349.79576302262</v>
      </c>
      <c r="T42" s="35">
        <f t="shared" si="19"/>
        <v>20.866412565282733</v>
      </c>
      <c r="U42" s="42">
        <v>0.81758889711164551</v>
      </c>
      <c r="V42" s="43">
        <f t="shared" si="31"/>
        <v>0.18241110288835449</v>
      </c>
      <c r="W42" s="29">
        <f t="shared" si="27"/>
        <v>345308.50371321838</v>
      </c>
      <c r="X42" s="29">
        <f t="shared" si="20"/>
        <v>1342724.427644325</v>
      </c>
      <c r="Y42" s="35">
        <f t="shared" si="28"/>
        <v>15.256792318000999</v>
      </c>
      <c r="Z42" s="36">
        <f t="shared" si="29"/>
        <v>5.6096202472817343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1043</v>
      </c>
      <c r="E43" s="51">
        <v>17</v>
      </c>
      <c r="F43" s="3">
        <f t="shared" si="21"/>
        <v>1.6299137104506232E-2</v>
      </c>
      <c r="G43" s="2">
        <v>0.5</v>
      </c>
      <c r="H43" s="3">
        <f t="shared" si="22"/>
        <v>7.8304928604329804E-2</v>
      </c>
      <c r="I43" s="3">
        <f t="shared" si="23"/>
        <v>0.9216950713956702</v>
      </c>
      <c r="J43" s="5">
        <f t="shared" si="30"/>
        <v>80931.613567384993</v>
      </c>
      <c r="K43" s="5">
        <f t="shared" si="24"/>
        <v>6337.3442222272915</v>
      </c>
      <c r="L43" s="5">
        <f t="shared" si="25"/>
        <v>388814.70728135674</v>
      </c>
      <c r="M43" s="5">
        <f t="shared" si="16"/>
        <v>1414067.8000675414</v>
      </c>
      <c r="N43" s="33">
        <f t="shared" si="26"/>
        <v>17.472378687843229</v>
      </c>
      <c r="O43" s="4"/>
      <c r="Q43" s="27" t="s">
        <v>62</v>
      </c>
      <c r="R43" s="29">
        <f t="shared" si="17"/>
        <v>80931.613567384993</v>
      </c>
      <c r="S43" s="29">
        <f t="shared" si="18"/>
        <v>388814.70728135674</v>
      </c>
      <c r="T43" s="35">
        <f t="shared" si="19"/>
        <v>17.472378687843229</v>
      </c>
      <c r="U43" s="42">
        <v>0.77888026534586052</v>
      </c>
      <c r="V43" s="43">
        <f t="shared" si="31"/>
        <v>0.22111973465413948</v>
      </c>
      <c r="W43" s="29">
        <f t="shared" si="27"/>
        <v>302840.10237767623</v>
      </c>
      <c r="X43" s="29">
        <f t="shared" si="20"/>
        <v>997415.92393110669</v>
      </c>
      <c r="Y43" s="35">
        <f t="shared" si="28"/>
        <v>12.324181861277754</v>
      </c>
      <c r="Z43" s="36">
        <f t="shared" si="29"/>
        <v>5.1481968265654743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799</v>
      </c>
      <c r="E44" s="51">
        <v>24</v>
      </c>
      <c r="F44" s="3">
        <f t="shared" si="21"/>
        <v>3.0037546933667083E-2</v>
      </c>
      <c r="G44" s="2">
        <v>0.5</v>
      </c>
      <c r="H44" s="3">
        <f t="shared" si="22"/>
        <v>0.13969732246798602</v>
      </c>
      <c r="I44" s="3">
        <f t="shared" si="23"/>
        <v>0.86030267753201395</v>
      </c>
      <c r="J44" s="5">
        <f t="shared" si="30"/>
        <v>74594.269345157707</v>
      </c>
      <c r="K44" s="5">
        <f t="shared" si="24"/>
        <v>10420.6196989743</v>
      </c>
      <c r="L44" s="5">
        <f t="shared" si="25"/>
        <v>346919.79747835279</v>
      </c>
      <c r="M44" s="5">
        <f t="shared" si="16"/>
        <v>1025253.0927861846</v>
      </c>
      <c r="N44" s="33">
        <f t="shared" si="26"/>
        <v>13.744394868219713</v>
      </c>
      <c r="O44" s="4"/>
      <c r="Q44" s="27" t="s">
        <v>64</v>
      </c>
      <c r="R44" s="29">
        <f t="shared" si="17"/>
        <v>74594.269345157707</v>
      </c>
      <c r="S44" s="29">
        <f t="shared" si="18"/>
        <v>346919.79747835279</v>
      </c>
      <c r="T44" s="35">
        <f t="shared" si="19"/>
        <v>13.744394868219713</v>
      </c>
      <c r="U44" s="42">
        <v>0.71980976748499381</v>
      </c>
      <c r="V44" s="43">
        <f t="shared" si="31"/>
        <v>0.28019023251500619</v>
      </c>
      <c r="W44" s="29">
        <f t="shared" si="27"/>
        <v>249716.25875883427</v>
      </c>
      <c r="X44" s="29">
        <f t="shared" si="20"/>
        <v>694575.82155343052</v>
      </c>
      <c r="Y44" s="35">
        <f t="shared" si="28"/>
        <v>9.3113831350708036</v>
      </c>
      <c r="Z44" s="36">
        <f t="shared" si="29"/>
        <v>4.4330117331489092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491</v>
      </c>
      <c r="E45" s="51">
        <v>23</v>
      </c>
      <c r="F45" s="3">
        <f t="shared" si="21"/>
        <v>4.684317718940937E-2</v>
      </c>
      <c r="G45" s="2">
        <v>0.5</v>
      </c>
      <c r="H45" s="3">
        <f t="shared" si="22"/>
        <v>0.20966271649954424</v>
      </c>
      <c r="I45" s="3">
        <f t="shared" si="23"/>
        <v>0.79033728350045573</v>
      </c>
      <c r="J45" s="5">
        <f t="shared" si="30"/>
        <v>64173.649646183403</v>
      </c>
      <c r="K45" s="5">
        <f t="shared" si="24"/>
        <v>13454.821712508829</v>
      </c>
      <c r="L45" s="5">
        <f t="shared" si="25"/>
        <v>287231.19394964492</v>
      </c>
      <c r="M45" s="5">
        <f t="shared" si="16"/>
        <v>678333.29530783184</v>
      </c>
      <c r="N45" s="33">
        <f t="shared" si="26"/>
        <v>10.570277661435364</v>
      </c>
      <c r="O45" s="4"/>
      <c r="Q45" s="27" t="s">
        <v>66</v>
      </c>
      <c r="R45" s="29">
        <f t="shared" si="17"/>
        <v>64173.649646183403</v>
      </c>
      <c r="S45" s="29">
        <f t="shared" si="18"/>
        <v>287231.19394964492</v>
      </c>
      <c r="T45" s="35">
        <f t="shared" si="19"/>
        <v>10.570277661435364</v>
      </c>
      <c r="U45" s="42">
        <v>0.68480776711742686</v>
      </c>
      <c r="V45" s="43">
        <f t="shared" si="31"/>
        <v>0.31519223288257314</v>
      </c>
      <c r="W45" s="29">
        <f t="shared" si="27"/>
        <v>196698.15257512892</v>
      </c>
      <c r="X45" s="29">
        <f t="shared" si="20"/>
        <v>444859.56279459631</v>
      </c>
      <c r="Y45" s="35">
        <f t="shared" si="28"/>
        <v>6.932121910586293</v>
      </c>
      <c r="Z45" s="36">
        <f t="shared" si="29"/>
        <v>3.6381557508490712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273</v>
      </c>
      <c r="E46" s="51">
        <v>24</v>
      </c>
      <c r="F46" s="3">
        <f t="shared" si="21"/>
        <v>8.7912087912087919E-2</v>
      </c>
      <c r="G46" s="2">
        <v>0.5</v>
      </c>
      <c r="H46" s="3">
        <f t="shared" si="22"/>
        <v>0.36036036036036034</v>
      </c>
      <c r="I46" s="3">
        <f t="shared" si="23"/>
        <v>0.63963963963963966</v>
      </c>
      <c r="J46" s="5">
        <f t="shared" si="30"/>
        <v>50718.827933674576</v>
      </c>
      <c r="K46" s="5">
        <f t="shared" si="24"/>
        <v>18277.05511123408</v>
      </c>
      <c r="L46" s="5">
        <f t="shared" si="25"/>
        <v>207901.50189028768</v>
      </c>
      <c r="M46" s="5">
        <f>L46+M47</f>
        <v>391102.10135818692</v>
      </c>
      <c r="N46" s="33">
        <f t="shared" si="26"/>
        <v>7.7111817700052994</v>
      </c>
      <c r="O46" s="4"/>
      <c r="Q46" s="27" t="s">
        <v>68</v>
      </c>
      <c r="R46" s="29">
        <f t="shared" si="17"/>
        <v>50718.827933674576</v>
      </c>
      <c r="S46" s="29">
        <f t="shared" si="18"/>
        <v>207901.50189028768</v>
      </c>
      <c r="T46" s="35">
        <f t="shared" si="19"/>
        <v>7.7111817700052994</v>
      </c>
      <c r="U46" s="42">
        <v>0.65629805890441617</v>
      </c>
      <c r="V46" s="43">
        <f t="shared" si="31"/>
        <v>0.34370194109558383</v>
      </c>
      <c r="W46" s="29">
        <f t="shared" si="27"/>
        <v>136445.3521339086</v>
      </c>
      <c r="X46" s="29">
        <f>X47+W46</f>
        <v>248161.41021946736</v>
      </c>
      <c r="Y46" s="35">
        <f t="shared" si="28"/>
        <v>4.8928853510572061</v>
      </c>
      <c r="Z46" s="36">
        <f t="shared" si="29"/>
        <v>2.8182964189480932</v>
      </c>
    </row>
    <row r="47" spans="1:26" s="2" customFormat="1" x14ac:dyDescent="0.25">
      <c r="A47" s="12">
        <v>19</v>
      </c>
      <c r="B47" s="13" t="s">
        <v>69</v>
      </c>
      <c r="C47" s="12"/>
      <c r="D47">
        <v>192</v>
      </c>
      <c r="E47" s="51">
        <v>34</v>
      </c>
      <c r="F47" s="17">
        <f t="shared" si="21"/>
        <v>0.17708333333333334</v>
      </c>
      <c r="G47" s="12"/>
      <c r="H47" s="17">
        <v>1</v>
      </c>
      <c r="I47" s="17">
        <f t="shared" si="23"/>
        <v>0</v>
      </c>
      <c r="J47" s="21">
        <f t="shared" si="30"/>
        <v>32441.772822440496</v>
      </c>
      <c r="K47" s="21">
        <f t="shared" si="24"/>
        <v>32441.772822440496</v>
      </c>
      <c r="L47" s="21">
        <f>K47/F47</f>
        <v>183200.59946789927</v>
      </c>
      <c r="M47" s="21">
        <f>L47</f>
        <v>183200.59946789927</v>
      </c>
      <c r="N47" s="34">
        <f t="shared" si="26"/>
        <v>5.6470588235294121</v>
      </c>
      <c r="O47" s="4"/>
      <c r="Q47" s="30" t="s">
        <v>69</v>
      </c>
      <c r="R47" s="31">
        <f t="shared" si="17"/>
        <v>32441.772822440496</v>
      </c>
      <c r="S47" s="31">
        <f t="shared" si="18"/>
        <v>183200.59946789927</v>
      </c>
      <c r="T47" s="38">
        <f t="shared" si="19"/>
        <v>5.6470588235294121</v>
      </c>
      <c r="U47" s="44">
        <v>0.6098018151143324</v>
      </c>
      <c r="V47" s="45">
        <f t="shared" si="31"/>
        <v>0.3901981848856676</v>
      </c>
      <c r="W47" s="31">
        <f t="shared" si="27"/>
        <v>111716.05808555878</v>
      </c>
      <c r="X47" s="31">
        <f>W47</f>
        <v>111716.05808555878</v>
      </c>
      <c r="Y47" s="38">
        <f t="shared" si="28"/>
        <v>3.4435867206456416</v>
      </c>
      <c r="Z47" s="37">
        <f t="shared" si="29"/>
        <v>2.2034721028837705</v>
      </c>
    </row>
    <row r="48" spans="1:26" s="2" customFormat="1" ht="13.2" x14ac:dyDescent="0.25">
      <c r="B48" s="2" t="s">
        <v>70</v>
      </c>
      <c r="D48" s="25">
        <f>SUM(D29:D47)</f>
        <v>29172</v>
      </c>
      <c r="E48" s="25">
        <f>SUM(E29:E47)</f>
        <v>199</v>
      </c>
    </row>
    <row r="51" spans="1:26" s="2" customFormat="1" ht="18" thickBot="1" x14ac:dyDescent="0.35">
      <c r="B51" s="70" t="s">
        <v>89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8" t="s">
        <v>14</v>
      </c>
      <c r="S52" s="78"/>
      <c r="T52" s="78"/>
      <c r="U52" s="75" t="s">
        <v>15</v>
      </c>
      <c r="V52" s="79" t="s">
        <v>16</v>
      </c>
      <c r="W52" s="80" t="s">
        <v>17</v>
      </c>
      <c r="X52" s="80" t="s">
        <v>18</v>
      </c>
      <c r="Y52" s="81" t="s">
        <v>19</v>
      </c>
      <c r="Z52" s="81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5"/>
      <c r="V53" s="79"/>
      <c r="W53" s="80"/>
      <c r="X53" s="80"/>
      <c r="Y53" s="81"/>
      <c r="Z53" s="81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498</v>
      </c>
      <c r="E54" s="49">
        <f>E4+E29</f>
        <v>1</v>
      </c>
      <c r="F54" s="3">
        <f>E54/D54</f>
        <v>2.008032128514056E-3</v>
      </c>
      <c r="G54" s="2">
        <v>0.3</v>
      </c>
      <c r="H54" s="18">
        <f>C54*F54/(1+(1-G54)*C54*F54)</f>
        <v>2.0052135552436332E-3</v>
      </c>
      <c r="I54" s="18">
        <f>1-H54</f>
        <v>0.99799478644475637</v>
      </c>
      <c r="J54" s="19">
        <v>100000</v>
      </c>
      <c r="K54" s="20">
        <f>J54*H54</f>
        <v>200.52135552436332</v>
      </c>
      <c r="L54" s="20">
        <f>C54*(J55+G54*K54)</f>
        <v>99859.635051132936</v>
      </c>
      <c r="M54" s="5">
        <f t="shared" ref="M54:M70" si="32">L54+M55</f>
        <v>7249570.0170441875</v>
      </c>
      <c r="N54" s="32">
        <f>M54/J54</f>
        <v>72.495700170441879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99859.635051132936</v>
      </c>
      <c r="T54" s="35">
        <f t="shared" ref="T54:T72" si="35">N54</f>
        <v>72.495700170441879</v>
      </c>
      <c r="U54" s="42">
        <v>0.96170886472285344</v>
      </c>
      <c r="V54" s="43">
        <f>1-U54</f>
        <v>3.829113527714656E-2</v>
      </c>
      <c r="W54" s="29">
        <f>S54*U54</f>
        <v>96035.896256663516</v>
      </c>
      <c r="X54" s="29">
        <f t="shared" ref="X54:X70" si="36">X55+W54</f>
        <v>6498523.7680200832</v>
      </c>
      <c r="Y54" s="40">
        <f>X54/R54</f>
        <v>64.985237680200825</v>
      </c>
      <c r="Z54" s="36">
        <f>T54-Y54</f>
        <v>7.5104624902410535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2303</v>
      </c>
      <c r="E55" s="49">
        <f t="shared" si="37"/>
        <v>1</v>
      </c>
      <c r="F55" s="3">
        <f t="shared" ref="F55:F72" si="38">E55/D55</f>
        <v>4.3421623968736432E-4</v>
      </c>
      <c r="G55" s="2">
        <v>0.4</v>
      </c>
      <c r="H55" s="3">
        <f t="shared" ref="H55:H71" si="39">C55*F55/(1+(1-G55)*C55*F55)</f>
        <v>1.735056823110957E-3</v>
      </c>
      <c r="I55" s="3">
        <f t="shared" ref="I55:I72" si="40">1-H55</f>
        <v>0.99826494317688907</v>
      </c>
      <c r="J55" s="5">
        <f>I54*J54</f>
        <v>99799.478644475632</v>
      </c>
      <c r="K55" s="5">
        <f t="shared" ref="K55:K72" si="41">J55*H55</f>
        <v>173.15776636501369</v>
      </c>
      <c r="L55" s="5">
        <f t="shared" ref="L55:L71" si="42">C55*(J56+G55*K55)</f>
        <v>398782.33593862649</v>
      </c>
      <c r="M55" s="5">
        <f t="shared" si="32"/>
        <v>7149710.3819930544</v>
      </c>
      <c r="N55" s="33">
        <f t="shared" ref="N55:N72" si="43">M55/J55</f>
        <v>71.640758840665796</v>
      </c>
      <c r="O55" s="4"/>
      <c r="Q55" s="27" t="s">
        <v>36</v>
      </c>
      <c r="R55" s="29">
        <f t="shared" si="33"/>
        <v>99799.478644475632</v>
      </c>
      <c r="S55" s="29">
        <f t="shared" si="34"/>
        <v>398782.33593862649</v>
      </c>
      <c r="T55" s="35">
        <f t="shared" si="35"/>
        <v>71.640758840665796</v>
      </c>
      <c r="U55" s="42">
        <v>0.96170886472285344</v>
      </c>
      <c r="V55" s="43">
        <f>1-U55</f>
        <v>3.829113527714656E-2</v>
      </c>
      <c r="W55" s="29">
        <f t="shared" ref="W55:W72" si="44">S55*U55</f>
        <v>383512.50756706402</v>
      </c>
      <c r="X55" s="29">
        <f t="shared" si="36"/>
        <v>6402487.8717634194</v>
      </c>
      <c r="Y55" s="35">
        <f t="shared" ref="Y55:Y72" si="45">X55/R55</f>
        <v>64.153520226007984</v>
      </c>
      <c r="Z55" s="36">
        <f t="shared" ref="Z55:Z72" si="46">T55-Y55</f>
        <v>7.4872386146578123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3631</v>
      </c>
      <c r="E56" s="49">
        <f t="shared" si="37"/>
        <v>3</v>
      </c>
      <c r="F56" s="3">
        <f t="shared" si="38"/>
        <v>8.262186725419994E-4</v>
      </c>
      <c r="G56" s="2">
        <v>0.5</v>
      </c>
      <c r="H56" s="3">
        <f t="shared" si="39"/>
        <v>4.1225779854335573E-3</v>
      </c>
      <c r="I56" s="3">
        <f t="shared" si="40"/>
        <v>0.99587742201456642</v>
      </c>
      <c r="J56" s="5">
        <f t="shared" ref="J56:J72" si="47">I55*J55</f>
        <v>99626.320878110622</v>
      </c>
      <c r="K56" s="5">
        <f t="shared" si="41"/>
        <v>410.71727722183846</v>
      </c>
      <c r="L56" s="5">
        <f t="shared" si="42"/>
        <v>497104.81119749846</v>
      </c>
      <c r="M56" s="5">
        <f t="shared" si="32"/>
        <v>6750928.0460544275</v>
      </c>
      <c r="N56" s="33">
        <f t="shared" si="43"/>
        <v>67.762494755918524</v>
      </c>
      <c r="O56" s="4"/>
      <c r="Q56" s="27" t="s">
        <v>38</v>
      </c>
      <c r="R56" s="29">
        <f t="shared" si="33"/>
        <v>99626.320878110622</v>
      </c>
      <c r="S56" s="29">
        <f t="shared" si="34"/>
        <v>497104.81119749846</v>
      </c>
      <c r="T56" s="35">
        <f t="shared" si="35"/>
        <v>67.762494755918524</v>
      </c>
      <c r="U56" s="42">
        <v>0.96170886472285344</v>
      </c>
      <c r="V56" s="43">
        <f>1-U56</f>
        <v>3.829113527714656E-2</v>
      </c>
      <c r="W56" s="29">
        <f t="shared" si="44"/>
        <v>478070.10362501466</v>
      </c>
      <c r="X56" s="29">
        <f t="shared" si="36"/>
        <v>6018975.3641963555</v>
      </c>
      <c r="Y56" s="35">
        <f t="shared" si="45"/>
        <v>60.415513803429164</v>
      </c>
      <c r="Z56" s="36">
        <f t="shared" si="46"/>
        <v>7.3469809524893606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3827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99215.603600888775</v>
      </c>
      <c r="K57" s="5">
        <f t="shared" si="41"/>
        <v>0</v>
      </c>
      <c r="L57" s="5">
        <f t="shared" si="42"/>
        <v>496078.01800444385</v>
      </c>
      <c r="M57" s="5">
        <f t="shared" si="32"/>
        <v>6253823.2348569287</v>
      </c>
      <c r="N57" s="33">
        <f t="shared" si="43"/>
        <v>63.032658250147527</v>
      </c>
      <c r="O57" s="4"/>
      <c r="Q57" s="27" t="s">
        <v>40</v>
      </c>
      <c r="R57" s="29">
        <f t="shared" si="33"/>
        <v>99215.603600888775</v>
      </c>
      <c r="S57" s="29">
        <f t="shared" si="34"/>
        <v>496078.01800444385</v>
      </c>
      <c r="T57" s="35">
        <f t="shared" si="35"/>
        <v>63.032658250147527</v>
      </c>
      <c r="U57" s="42">
        <v>0.96170886472285344</v>
      </c>
      <c r="V57" s="43">
        <f>1-U57</f>
        <v>3.829113527714656E-2</v>
      </c>
      <c r="W57" s="29">
        <f t="shared" si="44"/>
        <v>477082.62750901695</v>
      </c>
      <c r="X57" s="29">
        <f t="shared" si="36"/>
        <v>5540905.260571341</v>
      </c>
      <c r="Y57" s="35">
        <f t="shared" si="45"/>
        <v>55.847115367664863</v>
      </c>
      <c r="Z57" s="36">
        <f t="shared" si="46"/>
        <v>7.1855428824826646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3853</v>
      </c>
      <c r="E58" s="49">
        <f t="shared" si="37"/>
        <v>5</v>
      </c>
      <c r="F58" s="3">
        <f t="shared" si="38"/>
        <v>1.2976901116013497E-3</v>
      </c>
      <c r="G58" s="2">
        <v>0.5</v>
      </c>
      <c r="H58" s="3">
        <f t="shared" si="39"/>
        <v>6.4674686327771307E-3</v>
      </c>
      <c r="I58" s="3">
        <f t="shared" si="40"/>
        <v>0.99353253136722286</v>
      </c>
      <c r="J58" s="5">
        <f t="shared" si="47"/>
        <v>99215.603600888775</v>
      </c>
      <c r="K58" s="5">
        <f t="shared" si="41"/>
        <v>641.67380417079789</v>
      </c>
      <c r="L58" s="5">
        <f t="shared" si="42"/>
        <v>494473.8334940169</v>
      </c>
      <c r="M58" s="5">
        <f t="shared" si="32"/>
        <v>5757745.2168524852</v>
      </c>
      <c r="N58" s="33">
        <f t="shared" si="43"/>
        <v>58.032658250147534</v>
      </c>
      <c r="O58" s="4"/>
      <c r="Q58" s="27" t="s">
        <v>42</v>
      </c>
      <c r="R58" s="29">
        <f t="shared" si="33"/>
        <v>99215.603600888775</v>
      </c>
      <c r="S58" s="29">
        <f t="shared" si="34"/>
        <v>494473.8334940169</v>
      </c>
      <c r="T58" s="35">
        <f t="shared" si="35"/>
        <v>58.032658250147534</v>
      </c>
      <c r="U58" s="42">
        <v>0.96170886472285344</v>
      </c>
      <c r="V58" s="43">
        <f>1-U58</f>
        <v>3.829113527714656E-2</v>
      </c>
      <c r="W58" s="29">
        <f t="shared" si="44"/>
        <v>475539.86904468824</v>
      </c>
      <c r="X58" s="29">
        <f t="shared" si="36"/>
        <v>5063822.6330623245</v>
      </c>
      <c r="Y58" s="35">
        <f t="shared" si="45"/>
        <v>51.038571044050599</v>
      </c>
      <c r="Z58" s="36">
        <f t="shared" si="46"/>
        <v>6.9940872060969355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3968</v>
      </c>
      <c r="E59" s="49">
        <f t="shared" si="37"/>
        <v>4</v>
      </c>
      <c r="F59" s="3">
        <f t="shared" si="38"/>
        <v>1.0080645161290322E-3</v>
      </c>
      <c r="G59" s="2">
        <v>0.5</v>
      </c>
      <c r="H59" s="3">
        <f t="shared" si="39"/>
        <v>5.0276520864756162E-3</v>
      </c>
      <c r="I59" s="3">
        <f t="shared" si="40"/>
        <v>0.9949723479135244</v>
      </c>
      <c r="J59" s="5">
        <f t="shared" si="47"/>
        <v>98573.929796717974</v>
      </c>
      <c r="K59" s="5">
        <f t="shared" si="41"/>
        <v>495.59542381457004</v>
      </c>
      <c r="L59" s="5">
        <f t="shared" si="42"/>
        <v>491630.66042405349</v>
      </c>
      <c r="M59" s="5">
        <f t="shared" si="32"/>
        <v>5263271.3833584683</v>
      </c>
      <c r="N59" s="33">
        <f t="shared" si="43"/>
        <v>53.394151924474755</v>
      </c>
      <c r="O59" s="4"/>
      <c r="Q59" s="27" t="s">
        <v>44</v>
      </c>
      <c r="R59" s="29">
        <f t="shared" si="33"/>
        <v>98573.929796717974</v>
      </c>
      <c r="S59" s="29">
        <f t="shared" si="34"/>
        <v>491630.66042405349</v>
      </c>
      <c r="T59" s="35">
        <f t="shared" si="35"/>
        <v>53.394151924474755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473485.40316619136</v>
      </c>
      <c r="X59" s="29">
        <f t="shared" si="36"/>
        <v>4588282.764017636</v>
      </c>
      <c r="Y59" s="35">
        <f t="shared" si="45"/>
        <v>46.546615048012455</v>
      </c>
      <c r="Z59" s="36">
        <f t="shared" si="46"/>
        <v>6.8475368764622999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4738</v>
      </c>
      <c r="E60" s="49">
        <f t="shared" si="37"/>
        <v>4</v>
      </c>
      <c r="F60" s="3">
        <f t="shared" si="38"/>
        <v>8.4423807513718866E-4</v>
      </c>
      <c r="G60" s="2">
        <v>0.5</v>
      </c>
      <c r="H60" s="3">
        <f t="shared" si="39"/>
        <v>4.2122999157540005E-3</v>
      </c>
      <c r="I60" s="3">
        <f t="shared" si="40"/>
        <v>0.995787700084246</v>
      </c>
      <c r="J60" s="5">
        <f t="shared" si="47"/>
        <v>98078.33437290341</v>
      </c>
      <c r="K60" s="5">
        <f t="shared" si="41"/>
        <v>413.13535961627372</v>
      </c>
      <c r="L60" s="5">
        <f t="shared" si="42"/>
        <v>489358.83346547635</v>
      </c>
      <c r="M60" s="5">
        <f t="shared" si="32"/>
        <v>4771640.7229344146</v>
      </c>
      <c r="N60" s="33">
        <f t="shared" si="43"/>
        <v>48.651322980182051</v>
      </c>
      <c r="O60" s="4"/>
      <c r="Q60" s="27" t="s">
        <v>46</v>
      </c>
      <c r="R60" s="29">
        <f t="shared" si="33"/>
        <v>98078.33437290341</v>
      </c>
      <c r="S60" s="29">
        <f t="shared" si="34"/>
        <v>489358.83346547635</v>
      </c>
      <c r="T60" s="35">
        <f t="shared" si="35"/>
        <v>48.651322980182051</v>
      </c>
      <c r="U60" s="42">
        <v>0.95736753435116873</v>
      </c>
      <c r="V60" s="43">
        <f t="shared" si="48"/>
        <v>4.2632465648831275E-2</v>
      </c>
      <c r="W60" s="29">
        <f t="shared" si="44"/>
        <v>468496.25980780728</v>
      </c>
      <c r="X60" s="29">
        <f t="shared" si="36"/>
        <v>4114797.3608514443</v>
      </c>
      <c r="Y60" s="35">
        <f t="shared" si="45"/>
        <v>41.954192912846409</v>
      </c>
      <c r="Z60" s="36">
        <f t="shared" si="46"/>
        <v>6.6971300673356424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4650</v>
      </c>
      <c r="E61" s="49">
        <f t="shared" si="37"/>
        <v>9</v>
      </c>
      <c r="F61" s="3">
        <f t="shared" si="38"/>
        <v>1.9354838709677419E-3</v>
      </c>
      <c r="G61" s="2">
        <v>0.5</v>
      </c>
      <c r="H61" s="3">
        <f t="shared" si="39"/>
        <v>9.630818619582664E-3</v>
      </c>
      <c r="I61" s="3">
        <f t="shared" si="40"/>
        <v>0.9903691813804173</v>
      </c>
      <c r="J61" s="5">
        <f t="shared" si="47"/>
        <v>97665.199013287129</v>
      </c>
      <c r="K61" s="5">
        <f t="shared" si="41"/>
        <v>940.5958171424121</v>
      </c>
      <c r="L61" s="5">
        <f t="shared" si="42"/>
        <v>485974.50552357954</v>
      </c>
      <c r="M61" s="5">
        <f t="shared" si="32"/>
        <v>4282281.8894689381</v>
      </c>
      <c r="N61" s="33">
        <f t="shared" si="43"/>
        <v>43.846548542703971</v>
      </c>
      <c r="O61" s="4"/>
      <c r="Q61" s="27" t="s">
        <v>48</v>
      </c>
      <c r="R61" s="29">
        <f t="shared" si="33"/>
        <v>97665.199013287129</v>
      </c>
      <c r="S61" s="29">
        <f t="shared" si="34"/>
        <v>485974.50552357954</v>
      </c>
      <c r="T61" s="35">
        <f t="shared" si="35"/>
        <v>43.846548542703971</v>
      </c>
      <c r="U61" s="42">
        <v>0.95681081085376496</v>
      </c>
      <c r="V61" s="43">
        <f t="shared" si="48"/>
        <v>4.3189189146235041E-2</v>
      </c>
      <c r="W61" s="29">
        <f t="shared" si="44"/>
        <v>464985.66068427364</v>
      </c>
      <c r="X61" s="29">
        <f t="shared" si="36"/>
        <v>3646301.1010436369</v>
      </c>
      <c r="Y61" s="35">
        <f t="shared" si="45"/>
        <v>37.334702001145423</v>
      </c>
      <c r="Z61" s="36">
        <f t="shared" si="46"/>
        <v>6.5118465415585476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4580</v>
      </c>
      <c r="E62" s="49">
        <f t="shared" si="37"/>
        <v>18</v>
      </c>
      <c r="F62" s="3">
        <f t="shared" si="38"/>
        <v>3.9301310043668124E-3</v>
      </c>
      <c r="G62" s="2">
        <v>0.5</v>
      </c>
      <c r="H62" s="3">
        <f t="shared" si="39"/>
        <v>1.9459459459459462E-2</v>
      </c>
      <c r="I62" s="3">
        <f t="shared" si="40"/>
        <v>0.98054054054054052</v>
      </c>
      <c r="J62" s="5">
        <f t="shared" si="47"/>
        <v>96724.603196144715</v>
      </c>
      <c r="K62" s="5">
        <f t="shared" si="41"/>
        <v>1882.2084946276811</v>
      </c>
      <c r="L62" s="5">
        <f t="shared" si="42"/>
        <v>478917.49474415433</v>
      </c>
      <c r="M62" s="5">
        <f t="shared" si="32"/>
        <v>3796307.3839453585</v>
      </c>
      <c r="N62" s="33">
        <f t="shared" si="43"/>
        <v>39.248621948305633</v>
      </c>
      <c r="O62" s="4"/>
      <c r="Q62" s="27" t="s">
        <v>50</v>
      </c>
      <c r="R62" s="29">
        <f t="shared" si="33"/>
        <v>96724.603196144715</v>
      </c>
      <c r="S62" s="29">
        <f t="shared" si="34"/>
        <v>478917.49474415433</v>
      </c>
      <c r="T62" s="35">
        <f t="shared" si="35"/>
        <v>39.248621948305633</v>
      </c>
      <c r="U62" s="42">
        <v>0.94800928093814252</v>
      </c>
      <c r="V62" s="43">
        <f t="shared" si="48"/>
        <v>5.1990719061857482E-2</v>
      </c>
      <c r="W62" s="29">
        <f t="shared" si="44"/>
        <v>454018.2298211024</v>
      </c>
      <c r="X62" s="29">
        <f t="shared" si="36"/>
        <v>3181315.4403593633</v>
      </c>
      <c r="Y62" s="35">
        <f t="shared" si="45"/>
        <v>32.890447055213819</v>
      </c>
      <c r="Z62" s="36">
        <f t="shared" si="46"/>
        <v>6.3581748930918138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4809</v>
      </c>
      <c r="E63" s="49">
        <f t="shared" si="37"/>
        <v>27</v>
      </c>
      <c r="F63" s="3">
        <f t="shared" si="38"/>
        <v>5.6144728633811605E-3</v>
      </c>
      <c r="G63" s="2">
        <v>0.5</v>
      </c>
      <c r="H63" s="3">
        <f t="shared" si="39"/>
        <v>2.7683789603199015E-2</v>
      </c>
      <c r="I63" s="3">
        <f t="shared" si="40"/>
        <v>0.97231621039680094</v>
      </c>
      <c r="J63" s="5">
        <f t="shared" si="47"/>
        <v>94842.394701517027</v>
      </c>
      <c r="K63" s="5">
        <f t="shared" si="41"/>
        <v>2625.5969003803543</v>
      </c>
      <c r="L63" s="5">
        <f t="shared" si="42"/>
        <v>467647.98125663423</v>
      </c>
      <c r="M63" s="5">
        <f t="shared" si="32"/>
        <v>3317389.8892012043</v>
      </c>
      <c r="N63" s="33">
        <f t="shared" si="43"/>
        <v>34.977922053123166</v>
      </c>
      <c r="O63" s="4"/>
      <c r="Q63" s="27" t="s">
        <v>52</v>
      </c>
      <c r="R63" s="29">
        <f t="shared" si="33"/>
        <v>94842.394701517027</v>
      </c>
      <c r="S63" s="29">
        <f t="shared" si="34"/>
        <v>467647.98125663423</v>
      </c>
      <c r="T63" s="35">
        <f t="shared" si="35"/>
        <v>34.977922053123166</v>
      </c>
      <c r="U63" s="42">
        <v>0.94216194080535964</v>
      </c>
      <c r="V63" s="43">
        <f t="shared" si="48"/>
        <v>5.7838059194640357E-2</v>
      </c>
      <c r="W63" s="29">
        <f t="shared" si="44"/>
        <v>440600.12963445898</v>
      </c>
      <c r="X63" s="29">
        <f t="shared" si="36"/>
        <v>2727297.2105382611</v>
      </c>
      <c r="Y63" s="35">
        <f t="shared" si="45"/>
        <v>28.756098147051926</v>
      </c>
      <c r="Z63" s="36">
        <f t="shared" si="46"/>
        <v>6.2218239060712399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5131</v>
      </c>
      <c r="E64" s="49">
        <f t="shared" si="37"/>
        <v>29</v>
      </c>
      <c r="F64" s="3">
        <f t="shared" si="38"/>
        <v>5.6519197037614502E-3</v>
      </c>
      <c r="G64" s="2">
        <v>0.5</v>
      </c>
      <c r="H64" s="3">
        <f t="shared" si="39"/>
        <v>2.7865859517632364E-2</v>
      </c>
      <c r="I64" s="3">
        <f t="shared" si="40"/>
        <v>0.97213414048236768</v>
      </c>
      <c r="J64" s="5">
        <f t="shared" si="47"/>
        <v>92216.797801136665</v>
      </c>
      <c r="K64" s="5">
        <f t="shared" si="41"/>
        <v>2569.7003326923832</v>
      </c>
      <c r="L64" s="5">
        <f t="shared" si="42"/>
        <v>454659.73817395244</v>
      </c>
      <c r="M64" s="5">
        <f t="shared" si="32"/>
        <v>2849741.9079445703</v>
      </c>
      <c r="N64" s="33">
        <f t="shared" si="43"/>
        <v>30.902633532016271</v>
      </c>
      <c r="O64" s="4"/>
      <c r="Q64" s="27" t="s">
        <v>54</v>
      </c>
      <c r="R64" s="29">
        <f t="shared" si="33"/>
        <v>92216.797801136665</v>
      </c>
      <c r="S64" s="29">
        <f t="shared" si="34"/>
        <v>454659.73817395244</v>
      </c>
      <c r="T64" s="35">
        <f t="shared" si="35"/>
        <v>30.902633532016271</v>
      </c>
      <c r="U64" s="42">
        <v>0.92489605986448908</v>
      </c>
      <c r="V64" s="43">
        <f t="shared" si="48"/>
        <v>7.5103940135510916E-2</v>
      </c>
      <c r="W64" s="29">
        <f t="shared" si="44"/>
        <v>420513.00041610887</v>
      </c>
      <c r="X64" s="29">
        <f t="shared" si="36"/>
        <v>2286697.0809038021</v>
      </c>
      <c r="Y64" s="35">
        <f t="shared" si="45"/>
        <v>24.79696904933752</v>
      </c>
      <c r="Z64" s="36">
        <f t="shared" si="46"/>
        <v>6.1056644826787512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5048</v>
      </c>
      <c r="E65" s="49">
        <f t="shared" si="37"/>
        <v>39</v>
      </c>
      <c r="F65" s="3">
        <f t="shared" si="38"/>
        <v>7.7258320126782883E-3</v>
      </c>
      <c r="G65" s="2">
        <v>0.5</v>
      </c>
      <c r="H65" s="3">
        <f t="shared" si="39"/>
        <v>3.7897191720921194E-2</v>
      </c>
      <c r="I65" s="3">
        <f t="shared" si="40"/>
        <v>0.96210280827907879</v>
      </c>
      <c r="J65" s="5">
        <f t="shared" si="47"/>
        <v>89647.097468444292</v>
      </c>
      <c r="K65" s="5">
        <f t="shared" si="41"/>
        <v>3397.3732399857422</v>
      </c>
      <c r="L65" s="5">
        <f t="shared" si="42"/>
        <v>439742.05424225715</v>
      </c>
      <c r="M65" s="5">
        <f t="shared" si="32"/>
        <v>2395082.169770618</v>
      </c>
      <c r="N65" s="33">
        <f t="shared" si="43"/>
        <v>26.716784339991431</v>
      </c>
      <c r="O65" s="4"/>
      <c r="Q65" s="27" t="s">
        <v>56</v>
      </c>
      <c r="R65" s="29">
        <f t="shared" si="33"/>
        <v>89647.097468444292</v>
      </c>
      <c r="S65" s="29">
        <f t="shared" si="34"/>
        <v>439742.05424225715</v>
      </c>
      <c r="T65" s="35">
        <f t="shared" si="35"/>
        <v>26.716784339991431</v>
      </c>
      <c r="U65" s="42">
        <v>0.89970667843387275</v>
      </c>
      <c r="V65" s="43">
        <f t="shared" si="48"/>
        <v>0.10029332156612725</v>
      </c>
      <c r="W65" s="29">
        <f t="shared" si="44"/>
        <v>395638.86298998905</v>
      </c>
      <c r="X65" s="29">
        <f t="shared" si="36"/>
        <v>1866184.0804876932</v>
      </c>
      <c r="Y65" s="35">
        <f t="shared" si="45"/>
        <v>20.817005047425976</v>
      </c>
      <c r="Z65" s="36">
        <f t="shared" si="46"/>
        <v>5.8997792925654551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3820</v>
      </c>
      <c r="E66" s="49">
        <f t="shared" si="37"/>
        <v>46</v>
      </c>
      <c r="F66" s="3">
        <f t="shared" si="38"/>
        <v>1.2041884816753926E-2</v>
      </c>
      <c r="G66" s="2">
        <v>0.5</v>
      </c>
      <c r="H66" s="3">
        <f t="shared" si="39"/>
        <v>5.8449809402795413E-2</v>
      </c>
      <c r="I66" s="3">
        <f t="shared" si="40"/>
        <v>0.94155019059720457</v>
      </c>
      <c r="J66" s="5">
        <f t="shared" si="47"/>
        <v>86249.724228458552</v>
      </c>
      <c r="K66" s="5">
        <f t="shared" si="41"/>
        <v>5041.2799421970676</v>
      </c>
      <c r="L66" s="5">
        <f t="shared" si="42"/>
        <v>418645.42128680006</v>
      </c>
      <c r="M66" s="5">
        <f t="shared" si="32"/>
        <v>1955340.1155283609</v>
      </c>
      <c r="N66" s="33">
        <f t="shared" si="43"/>
        <v>22.670682521245514</v>
      </c>
      <c r="O66" s="4"/>
      <c r="Q66" s="27" t="s">
        <v>58</v>
      </c>
      <c r="R66" s="29">
        <f t="shared" si="33"/>
        <v>86249.724228458552</v>
      </c>
      <c r="S66" s="29">
        <f t="shared" si="34"/>
        <v>418645.42128680006</v>
      </c>
      <c r="T66" s="35">
        <f t="shared" si="35"/>
        <v>22.670682521245514</v>
      </c>
      <c r="U66" s="42">
        <v>0.86438699185239576</v>
      </c>
      <c r="V66" s="43">
        <f t="shared" si="48"/>
        <v>0.13561300814760424</v>
      </c>
      <c r="W66" s="29">
        <f t="shared" si="44"/>
        <v>361871.65635887603</v>
      </c>
      <c r="X66" s="29">
        <f t="shared" si="36"/>
        <v>1470545.2174977041</v>
      </c>
      <c r="Y66" s="35">
        <f t="shared" si="45"/>
        <v>17.049854137533462</v>
      </c>
      <c r="Z66" s="36">
        <f t="shared" si="46"/>
        <v>5.6208283837120518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2723</v>
      </c>
      <c r="E67" s="49">
        <f t="shared" si="37"/>
        <v>59</v>
      </c>
      <c r="F67" s="3">
        <f t="shared" si="38"/>
        <v>2.1667278736687477E-2</v>
      </c>
      <c r="G67" s="2">
        <v>0.5</v>
      </c>
      <c r="H67" s="3">
        <f t="shared" si="39"/>
        <v>0.10276955234279742</v>
      </c>
      <c r="I67" s="3">
        <f t="shared" si="40"/>
        <v>0.89723044765720261</v>
      </c>
      <c r="J67" s="5">
        <f t="shared" si="47"/>
        <v>81208.444286261481</v>
      </c>
      <c r="K67" s="5">
        <f t="shared" si="41"/>
        <v>8345.7554657540968</v>
      </c>
      <c r="L67" s="5">
        <f t="shared" si="42"/>
        <v>385177.83276692219</v>
      </c>
      <c r="M67" s="5">
        <f t="shared" si="32"/>
        <v>1536694.694241561</v>
      </c>
      <c r="N67" s="33">
        <f t="shared" si="43"/>
        <v>18.922843649419999</v>
      </c>
      <c r="O67" s="4"/>
      <c r="Q67" s="27" t="s">
        <v>60</v>
      </c>
      <c r="R67" s="29">
        <f t="shared" si="33"/>
        <v>81208.444286261481</v>
      </c>
      <c r="S67" s="29">
        <f t="shared" si="34"/>
        <v>385177.83276692219</v>
      </c>
      <c r="T67" s="35">
        <f t="shared" si="35"/>
        <v>18.922843649419999</v>
      </c>
      <c r="U67" s="42">
        <v>0.82345390469096191</v>
      </c>
      <c r="V67" s="43">
        <f t="shared" si="48"/>
        <v>0.17654609530903809</v>
      </c>
      <c r="W67" s="29">
        <f t="shared" si="44"/>
        <v>317176.19039232441</v>
      </c>
      <c r="X67" s="29">
        <f t="shared" si="36"/>
        <v>1108673.5611388281</v>
      </c>
      <c r="Y67" s="35">
        <f t="shared" si="45"/>
        <v>13.652195542999571</v>
      </c>
      <c r="Z67" s="36">
        <f t="shared" si="46"/>
        <v>5.2706481064204276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2002</v>
      </c>
      <c r="E68" s="49">
        <f t="shared" si="37"/>
        <v>51</v>
      </c>
      <c r="F68" s="3">
        <f t="shared" si="38"/>
        <v>2.5474525474525476E-2</v>
      </c>
      <c r="G68" s="2">
        <v>0.5</v>
      </c>
      <c r="H68" s="3">
        <f t="shared" si="39"/>
        <v>0.11974641934726463</v>
      </c>
      <c r="I68" s="3">
        <f t="shared" si="40"/>
        <v>0.8802535806527354</v>
      </c>
      <c r="J68" s="5">
        <f t="shared" si="47"/>
        <v>72862.688820507392</v>
      </c>
      <c r="K68" s="5">
        <f t="shared" si="41"/>
        <v>8725.0460902697287</v>
      </c>
      <c r="L68" s="5">
        <f t="shared" si="42"/>
        <v>342500.82887686265</v>
      </c>
      <c r="M68" s="5">
        <f t="shared" si="32"/>
        <v>1151516.8614746388</v>
      </c>
      <c r="N68" s="33">
        <f t="shared" si="43"/>
        <v>15.803930380764941</v>
      </c>
      <c r="O68" s="4"/>
      <c r="Q68" s="27" t="s">
        <v>62</v>
      </c>
      <c r="R68" s="29">
        <f t="shared" si="33"/>
        <v>72862.688820507392</v>
      </c>
      <c r="S68" s="29">
        <f t="shared" si="34"/>
        <v>342500.82887686265</v>
      </c>
      <c r="T68" s="35">
        <f t="shared" si="35"/>
        <v>15.803930380764941</v>
      </c>
      <c r="U68" s="42">
        <v>0.7557222850963411</v>
      </c>
      <c r="V68" s="43">
        <f t="shared" si="48"/>
        <v>0.2442777149036589</v>
      </c>
      <c r="W68" s="29">
        <f t="shared" si="44"/>
        <v>258835.50904621353</v>
      </c>
      <c r="X68" s="29">
        <f t="shared" si="36"/>
        <v>791497.37074650358</v>
      </c>
      <c r="Y68" s="35">
        <f t="shared" si="45"/>
        <v>10.862862509731244</v>
      </c>
      <c r="Z68" s="36">
        <f t="shared" si="46"/>
        <v>4.941067871033697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1509</v>
      </c>
      <c r="E69" s="49">
        <f t="shared" si="37"/>
        <v>61</v>
      </c>
      <c r="F69" s="3">
        <f t="shared" si="38"/>
        <v>4.0424121935056331E-2</v>
      </c>
      <c r="G69" s="2">
        <v>0.5</v>
      </c>
      <c r="H69" s="3">
        <f t="shared" si="39"/>
        <v>0.18356906409870602</v>
      </c>
      <c r="I69" s="3">
        <f t="shared" si="40"/>
        <v>0.81643093590129401</v>
      </c>
      <c r="J69" s="5">
        <f t="shared" si="47"/>
        <v>64137.642730237669</v>
      </c>
      <c r="K69" s="5">
        <f t="shared" si="41"/>
        <v>11773.687049486905</v>
      </c>
      <c r="L69" s="5">
        <f t="shared" si="42"/>
        <v>291253.99602747109</v>
      </c>
      <c r="M69" s="5">
        <f t="shared" si="32"/>
        <v>809016.03259777627</v>
      </c>
      <c r="N69" s="33">
        <f t="shared" si="43"/>
        <v>12.613747530455559</v>
      </c>
      <c r="O69" s="4"/>
      <c r="Q69" s="27" t="s">
        <v>64</v>
      </c>
      <c r="R69" s="29">
        <f t="shared" si="33"/>
        <v>64137.642730237669</v>
      </c>
      <c r="S69" s="29">
        <f t="shared" si="34"/>
        <v>291253.99602747109</v>
      </c>
      <c r="T69" s="35">
        <f t="shared" si="35"/>
        <v>12.613747530455559</v>
      </c>
      <c r="U69" s="42">
        <v>0.69850988448397933</v>
      </c>
      <c r="V69" s="43">
        <f t="shared" si="48"/>
        <v>0.30149011551602067</v>
      </c>
      <c r="W69" s="29">
        <f t="shared" si="44"/>
        <v>203443.79512064622</v>
      </c>
      <c r="X69" s="29">
        <f t="shared" si="36"/>
        <v>532661.86170029012</v>
      </c>
      <c r="Y69" s="35">
        <f t="shared" si="45"/>
        <v>8.304980336440817</v>
      </c>
      <c r="Z69" s="36">
        <f t="shared" si="46"/>
        <v>4.3087671940147416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854</v>
      </c>
      <c r="E70" s="49">
        <f t="shared" si="37"/>
        <v>49</v>
      </c>
      <c r="F70" s="3">
        <f t="shared" si="38"/>
        <v>5.737704918032787E-2</v>
      </c>
      <c r="G70" s="2">
        <v>0.5</v>
      </c>
      <c r="H70" s="3">
        <f t="shared" si="39"/>
        <v>0.25089605734767023</v>
      </c>
      <c r="I70" s="3">
        <f t="shared" si="40"/>
        <v>0.74910394265232982</v>
      </c>
      <c r="J70" s="5">
        <f t="shared" si="47"/>
        <v>52363.955680750769</v>
      </c>
      <c r="K70" s="5">
        <f t="shared" si="41"/>
        <v>13137.910027428507</v>
      </c>
      <c r="L70" s="5">
        <f t="shared" si="42"/>
        <v>228975.00333518258</v>
      </c>
      <c r="M70" s="5">
        <f t="shared" si="32"/>
        <v>517762.03657030524</v>
      </c>
      <c r="N70" s="33">
        <f t="shared" si="43"/>
        <v>9.8877563743840113</v>
      </c>
      <c r="O70" s="4"/>
      <c r="Q70" s="27" t="s">
        <v>66</v>
      </c>
      <c r="R70" s="29">
        <f t="shared" si="33"/>
        <v>52363.955680750769</v>
      </c>
      <c r="S70" s="29">
        <f t="shared" si="34"/>
        <v>228975.00333518258</v>
      </c>
      <c r="T70" s="35">
        <f t="shared" si="35"/>
        <v>9.8877563743840113</v>
      </c>
      <c r="U70" s="42">
        <v>0.67065690345363116</v>
      </c>
      <c r="V70" s="43">
        <f t="shared" si="48"/>
        <v>0.32934309654636884</v>
      </c>
      <c r="W70" s="29">
        <f t="shared" si="44"/>
        <v>153563.66670505842</v>
      </c>
      <c r="X70" s="29">
        <f t="shared" si="36"/>
        <v>329218.06657964387</v>
      </c>
      <c r="Y70" s="35">
        <f t="shared" si="45"/>
        <v>6.2871122377919582</v>
      </c>
      <c r="Z70" s="36">
        <f t="shared" si="46"/>
        <v>3.6006441365920532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498</v>
      </c>
      <c r="E71" s="49">
        <f t="shared" si="49"/>
        <v>49</v>
      </c>
      <c r="F71" s="3">
        <f t="shared" si="38"/>
        <v>9.8393574297188757E-2</v>
      </c>
      <c r="G71" s="2">
        <v>0.5</v>
      </c>
      <c r="H71" s="3">
        <f t="shared" si="39"/>
        <v>0.39484286865431106</v>
      </c>
      <c r="I71" s="3">
        <f t="shared" si="40"/>
        <v>0.60515713134568894</v>
      </c>
      <c r="J71" s="5">
        <f t="shared" si="47"/>
        <v>39226.045653322268</v>
      </c>
      <c r="K71" s="5">
        <f t="shared" si="41"/>
        <v>15488.124391722733</v>
      </c>
      <c r="L71" s="5">
        <f t="shared" si="42"/>
        <v>157409.9172873045</v>
      </c>
      <c r="M71" s="5">
        <f>L71+M72</f>
        <v>288787.03323512262</v>
      </c>
      <c r="N71" s="33">
        <f t="shared" si="43"/>
        <v>7.362124538053294</v>
      </c>
      <c r="O71" s="4"/>
      <c r="Q71" s="27" t="s">
        <v>68</v>
      </c>
      <c r="R71" s="29">
        <f t="shared" si="33"/>
        <v>39226.045653322268</v>
      </c>
      <c r="S71" s="29">
        <f t="shared" si="34"/>
        <v>157409.9172873045</v>
      </c>
      <c r="T71" s="35">
        <f t="shared" si="35"/>
        <v>7.362124538053294</v>
      </c>
      <c r="U71" s="42">
        <v>0.63527807449444496</v>
      </c>
      <c r="V71" s="43">
        <f t="shared" si="48"/>
        <v>0.36472192550555504</v>
      </c>
      <c r="W71" s="29">
        <f t="shared" si="44"/>
        <v>99999.069160608648</v>
      </c>
      <c r="X71" s="29">
        <f>X72+W71</f>
        <v>175654.39987458548</v>
      </c>
      <c r="Y71" s="35">
        <f t="shared" si="45"/>
        <v>4.4780042685671111</v>
      </c>
      <c r="Z71" s="36">
        <f t="shared" si="46"/>
        <v>2.8841202694861829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321</v>
      </c>
      <c r="E72" s="50">
        <f t="shared" si="49"/>
        <v>58</v>
      </c>
      <c r="F72" s="17">
        <f t="shared" si="38"/>
        <v>0.18068535825545171</v>
      </c>
      <c r="G72" s="12"/>
      <c r="H72" s="17">
        <v>1</v>
      </c>
      <c r="I72" s="17">
        <f t="shared" si="40"/>
        <v>0</v>
      </c>
      <c r="J72" s="21">
        <f t="shared" si="47"/>
        <v>23737.921261599535</v>
      </c>
      <c r="K72" s="21">
        <f t="shared" si="41"/>
        <v>23737.921261599535</v>
      </c>
      <c r="L72" s="21">
        <f>K72/F72</f>
        <v>131377.11594781812</v>
      </c>
      <c r="M72" s="21">
        <f>L72</f>
        <v>131377.11594781812</v>
      </c>
      <c r="N72" s="34">
        <f t="shared" si="43"/>
        <v>5.5344827586206895</v>
      </c>
      <c r="O72" s="4"/>
      <c r="Q72" s="30" t="s">
        <v>69</v>
      </c>
      <c r="R72" s="31">
        <f t="shared" si="33"/>
        <v>23737.921261599535</v>
      </c>
      <c r="S72" s="31">
        <f t="shared" si="34"/>
        <v>131377.11594781812</v>
      </c>
      <c r="T72" s="38">
        <f t="shared" si="35"/>
        <v>5.5344827586206895</v>
      </c>
      <c r="U72" s="44">
        <v>0.57586384179742911</v>
      </c>
      <c r="V72" s="45">
        <f t="shared" si="48"/>
        <v>0.42413615820257089</v>
      </c>
      <c r="W72" s="31">
        <f t="shared" si="44"/>
        <v>75655.330713976829</v>
      </c>
      <c r="X72" s="31">
        <f>W72</f>
        <v>75655.330713976829</v>
      </c>
      <c r="Y72" s="38">
        <f t="shared" si="45"/>
        <v>3.1871085037409439</v>
      </c>
      <c r="Z72" s="37">
        <f t="shared" si="46"/>
        <v>2.3473742548797456</v>
      </c>
    </row>
    <row r="73" spans="1:26" s="2" customFormat="1" ht="13.2" x14ac:dyDescent="0.25">
      <c r="B73" s="2" t="s">
        <v>70</v>
      </c>
      <c r="D73" s="25">
        <f>SUM(D54:D72)</f>
        <v>58763</v>
      </c>
      <c r="E73" s="25">
        <f>SUM(E54:E72)</f>
        <v>513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68.851386081916772</v>
      </c>
      <c r="F78" s="55">
        <f>$Y$4</f>
        <v>63.081214219388059</v>
      </c>
      <c r="G78" s="55">
        <f>E78-F78</f>
        <v>5.7701718625287128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76.704941613266215</v>
      </c>
      <c r="F79" s="55">
        <f>$Y$29</f>
        <v>68.369517293209469</v>
      </c>
      <c r="G79" s="55">
        <f t="shared" ref="G79:G80" si="50">E79-F79</f>
        <v>8.3354243200567453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72.495700170441879</v>
      </c>
      <c r="F80" s="55">
        <f>$Y$54</f>
        <v>64.985237680200825</v>
      </c>
      <c r="G80" s="55">
        <f t="shared" si="50"/>
        <v>7.5104624902410535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22" workbookViewId="0">
      <selection activeCell="A22"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6" t="s">
        <v>87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4" t="s">
        <v>14</v>
      </c>
      <c r="S2" s="74"/>
      <c r="T2" s="74"/>
      <c r="U2" s="75" t="s">
        <v>15</v>
      </c>
      <c r="V2" s="75" t="s">
        <v>16</v>
      </c>
      <c r="W2" s="76" t="s">
        <v>17</v>
      </c>
      <c r="X2" s="76" t="s">
        <v>18</v>
      </c>
      <c r="Y2" s="77" t="s">
        <v>19</v>
      </c>
      <c r="Z2" s="77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5"/>
      <c r="V3" s="75"/>
      <c r="W3" s="76"/>
      <c r="X3" s="76"/>
      <c r="Y3" s="77"/>
      <c r="Z3" s="77"/>
    </row>
    <row r="4" spans="1:26" s="2" customFormat="1" x14ac:dyDescent="0.25">
      <c r="A4" s="2">
        <v>1</v>
      </c>
      <c r="B4" s="1">
        <v>0</v>
      </c>
      <c r="C4" s="1">
        <v>1</v>
      </c>
      <c r="D4">
        <v>237</v>
      </c>
      <c r="E4" s="51">
        <v>3</v>
      </c>
      <c r="F4" s="3">
        <f>E4/D4</f>
        <v>1.2658227848101266E-2</v>
      </c>
      <c r="G4" s="2">
        <v>0.3</v>
      </c>
      <c r="H4" s="18">
        <f>C4*F4/(1+(1-G4)*C4*F4)</f>
        <v>1.2547051442910915E-2</v>
      </c>
      <c r="I4" s="18">
        <f>1-H4</f>
        <v>0.98745294855708909</v>
      </c>
      <c r="J4" s="41">
        <v>100000</v>
      </c>
      <c r="K4" s="20">
        <f>J4*H4</f>
        <v>1254.7051442910915</v>
      </c>
      <c r="L4" s="20">
        <f>C4*(J5+G4*K4)</f>
        <v>99121.706398996233</v>
      </c>
      <c r="M4" s="5">
        <f t="shared" ref="M4:M20" si="0">L4+M5</f>
        <v>6786610.7403529882</v>
      </c>
      <c r="N4" s="32">
        <f>M4/J4</f>
        <v>67.866107403529881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99121.706398996233</v>
      </c>
      <c r="T4" s="35">
        <f t="shared" ref="T4:T22" si="3">N4</f>
        <v>67.866107403529881</v>
      </c>
      <c r="U4" s="42">
        <v>0.96680194174873568</v>
      </c>
      <c r="V4" s="43">
        <f>1-U4</f>
        <v>3.3198058251264317E-2</v>
      </c>
      <c r="W4" s="29">
        <f>S4*U4</f>
        <v>95831.058215997633</v>
      </c>
      <c r="X4" s="29">
        <f t="shared" ref="X4:X20" si="4">X5+W4</f>
        <v>6214539.9826586675</v>
      </c>
      <c r="Y4" s="40">
        <f>X4/R4</f>
        <v>62.145399826586676</v>
      </c>
      <c r="Z4" s="36">
        <f>T4-Y4</f>
        <v>5.7207075769432052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1154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98745.294855708911</v>
      </c>
      <c r="K5" s="5">
        <f t="shared" ref="K5:K22" si="8">J5*H5</f>
        <v>0</v>
      </c>
      <c r="L5" s="5">
        <f t="shared" ref="L5:L21" si="9">C5*(J6+G5*K5)</f>
        <v>394981.17942283564</v>
      </c>
      <c r="M5" s="5">
        <f t="shared" si="0"/>
        <v>6687489.0339539917</v>
      </c>
      <c r="N5" s="33">
        <f t="shared" ref="N5:N22" si="10">M5/J5</f>
        <v>67.724634816535342</v>
      </c>
      <c r="O5" s="4"/>
      <c r="Q5" s="27" t="s">
        <v>36</v>
      </c>
      <c r="R5" s="29">
        <f t="shared" si="1"/>
        <v>98745.294855708911</v>
      </c>
      <c r="S5" s="29">
        <f t="shared" si="2"/>
        <v>394981.17942283564</v>
      </c>
      <c r="T5" s="35">
        <f t="shared" si="3"/>
        <v>67.724634816535342</v>
      </c>
      <c r="U5" s="42">
        <v>0.96680194174873568</v>
      </c>
      <c r="V5" s="43">
        <f>1-U5</f>
        <v>3.3198058251264317E-2</v>
      </c>
      <c r="W5" s="29">
        <f t="shared" ref="W5:W22" si="11">S5*U5</f>
        <v>381868.57122020324</v>
      </c>
      <c r="X5" s="29">
        <f t="shared" si="4"/>
        <v>6118708.9244426703</v>
      </c>
      <c r="Y5" s="35">
        <f t="shared" ref="Y5:Y22" si="12">X5/R5</f>
        <v>61.964561788828568</v>
      </c>
      <c r="Z5" s="36">
        <f t="shared" ref="Z5:Z22" si="13">T5-Y5</f>
        <v>5.760073027706774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1769</v>
      </c>
      <c r="E6" s="51">
        <v>3</v>
      </c>
      <c r="F6" s="3">
        <f t="shared" si="5"/>
        <v>1.6958733747880158E-3</v>
      </c>
      <c r="G6" s="2">
        <v>0.5</v>
      </c>
      <c r="H6" s="3">
        <f t="shared" si="6"/>
        <v>8.4435688150858428E-3</v>
      </c>
      <c r="I6" s="3">
        <f t="shared" si="7"/>
        <v>0.99155643118491421</v>
      </c>
      <c r="J6" s="5">
        <f t="shared" ref="J6:J22" si="14">I5*J5</f>
        <v>98745.294855708911</v>
      </c>
      <c r="K6" s="5">
        <f t="shared" si="8"/>
        <v>833.76269228012029</v>
      </c>
      <c r="L6" s="5">
        <f t="shared" si="9"/>
        <v>491642.06754784426</v>
      </c>
      <c r="M6" s="5">
        <f t="shared" si="0"/>
        <v>6292507.8545311559</v>
      </c>
      <c r="N6" s="33">
        <f t="shared" si="10"/>
        <v>63.724634816535335</v>
      </c>
      <c r="O6" s="4"/>
      <c r="Q6" s="27" t="s">
        <v>38</v>
      </c>
      <c r="R6" s="29">
        <f t="shared" si="1"/>
        <v>98745.294855708911</v>
      </c>
      <c r="S6" s="29">
        <f t="shared" si="2"/>
        <v>491642.06754784426</v>
      </c>
      <c r="T6" s="35">
        <f t="shared" si="3"/>
        <v>63.724634816535335</v>
      </c>
      <c r="U6" s="42">
        <v>0.96680194174873568</v>
      </c>
      <c r="V6" s="43">
        <f>1-U6</f>
        <v>3.3198058251264317E-2</v>
      </c>
      <c r="W6" s="29">
        <f t="shared" si="11"/>
        <v>475320.50555061892</v>
      </c>
      <c r="X6" s="29">
        <f t="shared" si="4"/>
        <v>5736840.353222467</v>
      </c>
      <c r="Y6" s="35">
        <f t="shared" si="12"/>
        <v>58.097354021833624</v>
      </c>
      <c r="Z6" s="36">
        <f t="shared" si="13"/>
        <v>5.6272807947017114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1908</v>
      </c>
      <c r="E7" s="51">
        <v>1</v>
      </c>
      <c r="F7" s="3">
        <f t="shared" si="5"/>
        <v>5.2410901467505244E-4</v>
      </c>
      <c r="G7" s="2">
        <v>0.5</v>
      </c>
      <c r="H7" s="3">
        <f t="shared" si="6"/>
        <v>2.6171159382360641E-3</v>
      </c>
      <c r="I7" s="3">
        <f t="shared" si="7"/>
        <v>0.9973828840617639</v>
      </c>
      <c r="J7" s="5">
        <f t="shared" si="14"/>
        <v>97911.532163428798</v>
      </c>
      <c r="K7" s="5">
        <f t="shared" si="8"/>
        <v>256.2458313620225</v>
      </c>
      <c r="L7" s="5">
        <f t="shared" si="9"/>
        <v>488917.04623873893</v>
      </c>
      <c r="M7" s="5">
        <f t="shared" si="0"/>
        <v>5800865.7869833112</v>
      </c>
      <c r="N7" s="33">
        <f t="shared" si="10"/>
        <v>59.245991343499867</v>
      </c>
      <c r="O7" s="4"/>
      <c r="Q7" s="27" t="s">
        <v>40</v>
      </c>
      <c r="R7" s="29">
        <f t="shared" si="1"/>
        <v>97911.532163428798</v>
      </c>
      <c r="S7" s="29">
        <f t="shared" si="2"/>
        <v>488917.04623873893</v>
      </c>
      <c r="T7" s="35">
        <f t="shared" si="3"/>
        <v>59.245991343499867</v>
      </c>
      <c r="U7" s="42">
        <v>0.96680194174873568</v>
      </c>
      <c r="V7" s="43">
        <f>1-U7</f>
        <v>3.3198058251264317E-2</v>
      </c>
      <c r="W7" s="29">
        <f t="shared" si="11"/>
        <v>472685.94965766917</v>
      </c>
      <c r="X7" s="29">
        <f t="shared" si="4"/>
        <v>5261519.8476718478</v>
      </c>
      <c r="Y7" s="35">
        <f t="shared" si="12"/>
        <v>53.737488643213084</v>
      </c>
      <c r="Z7" s="36">
        <f t="shared" si="13"/>
        <v>5.5085027002867832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1988</v>
      </c>
      <c r="E8" s="51">
        <v>3</v>
      </c>
      <c r="F8" s="3">
        <f t="shared" si="5"/>
        <v>1.5090543259557343E-3</v>
      </c>
      <c r="G8" s="2">
        <v>0.5</v>
      </c>
      <c r="H8" s="3">
        <f t="shared" si="6"/>
        <v>7.5169130543723374E-3</v>
      </c>
      <c r="I8" s="3">
        <f t="shared" si="7"/>
        <v>0.9924830869456277</v>
      </c>
      <c r="J8" s="5">
        <f t="shared" si="14"/>
        <v>97655.286332066767</v>
      </c>
      <c r="K8" s="5">
        <f t="shared" si="8"/>
        <v>734.06629665798118</v>
      </c>
      <c r="L8" s="5">
        <f t="shared" si="9"/>
        <v>486441.26591868885</v>
      </c>
      <c r="M8" s="5">
        <f t="shared" si="0"/>
        <v>5311948.7407445721</v>
      </c>
      <c r="N8" s="33">
        <f t="shared" si="10"/>
        <v>54.394891871821834</v>
      </c>
      <c r="O8" s="4"/>
      <c r="Q8" s="27" t="s">
        <v>42</v>
      </c>
      <c r="R8" s="29">
        <f t="shared" si="1"/>
        <v>97655.286332066767</v>
      </c>
      <c r="S8" s="29">
        <f t="shared" si="2"/>
        <v>486441.26591868885</v>
      </c>
      <c r="T8" s="35">
        <f t="shared" si="3"/>
        <v>54.394891871821834</v>
      </c>
      <c r="U8" s="42">
        <v>0.96680194174873568</v>
      </c>
      <c r="V8" s="43">
        <f>1-U8</f>
        <v>3.3198058251264317E-2</v>
      </c>
      <c r="W8" s="29">
        <f t="shared" si="11"/>
        <v>470292.36043690145</v>
      </c>
      <c r="X8" s="29">
        <f t="shared" si="4"/>
        <v>4788833.8980141785</v>
      </c>
      <c r="Y8" s="35">
        <f t="shared" si="12"/>
        <v>49.038143022081172</v>
      </c>
      <c r="Z8" s="36">
        <f t="shared" si="13"/>
        <v>5.3567488497406615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1879</v>
      </c>
      <c r="E9" s="51">
        <v>6</v>
      </c>
      <c r="F9" s="3">
        <f t="shared" si="5"/>
        <v>3.1931878658861094E-3</v>
      </c>
      <c r="G9" s="2">
        <v>0.5</v>
      </c>
      <c r="H9" s="3">
        <f t="shared" si="6"/>
        <v>1.5839493136219639E-2</v>
      </c>
      <c r="I9" s="3">
        <f t="shared" si="7"/>
        <v>0.98416050686378032</v>
      </c>
      <c r="J9" s="5">
        <f t="shared" si="14"/>
        <v>96921.220035408784</v>
      </c>
      <c r="K9" s="5">
        <f t="shared" si="8"/>
        <v>1535.1829995048909</v>
      </c>
      <c r="L9" s="5">
        <f t="shared" si="9"/>
        <v>480768.14267828176</v>
      </c>
      <c r="M9" s="5">
        <f t="shared" si="0"/>
        <v>4825507.4748258833</v>
      </c>
      <c r="N9" s="33">
        <f t="shared" si="10"/>
        <v>49.787935738561202</v>
      </c>
      <c r="O9" s="4"/>
      <c r="Q9" s="27" t="s">
        <v>44</v>
      </c>
      <c r="R9" s="29">
        <f t="shared" si="1"/>
        <v>96921.220035408784</v>
      </c>
      <c r="S9" s="29">
        <f t="shared" si="2"/>
        <v>480768.14267828176</v>
      </c>
      <c r="T9" s="35">
        <f t="shared" si="3"/>
        <v>49.787935738561202</v>
      </c>
      <c r="U9" s="42">
        <v>0.9555940589531835</v>
      </c>
      <c r="V9" s="43">
        <f t="shared" ref="V9:V22" si="15">1-U9</f>
        <v>4.4405941046816499E-2</v>
      </c>
      <c r="W9" s="29">
        <f t="shared" si="11"/>
        <v>459419.18087732251</v>
      </c>
      <c r="X9" s="29">
        <f t="shared" si="4"/>
        <v>4318541.537577277</v>
      </c>
      <c r="Y9" s="35">
        <f t="shared" si="12"/>
        <v>44.557234587013653</v>
      </c>
      <c r="Z9" s="36">
        <f t="shared" si="13"/>
        <v>5.2307011515475494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2322</v>
      </c>
      <c r="E10" s="51">
        <v>3</v>
      </c>
      <c r="F10" s="3">
        <f t="shared" si="5"/>
        <v>1.2919896640826874E-3</v>
      </c>
      <c r="G10" s="2">
        <v>0.5</v>
      </c>
      <c r="H10" s="3">
        <f t="shared" si="6"/>
        <v>6.4391500321957507E-3</v>
      </c>
      <c r="I10" s="3">
        <f t="shared" si="7"/>
        <v>0.99356084996780425</v>
      </c>
      <c r="J10" s="5">
        <f t="shared" si="14"/>
        <v>95386.037035903893</v>
      </c>
      <c r="K10" s="5">
        <f t="shared" si="8"/>
        <v>614.20500345076562</v>
      </c>
      <c r="L10" s="5">
        <f t="shared" si="9"/>
        <v>475394.67267089256</v>
      </c>
      <c r="M10" s="5">
        <f t="shared" si="0"/>
        <v>4344739.332147602</v>
      </c>
      <c r="N10" s="33">
        <f t="shared" si="10"/>
        <v>45.549007665683973</v>
      </c>
      <c r="O10" s="4"/>
      <c r="Q10" s="27" t="s">
        <v>46</v>
      </c>
      <c r="R10" s="29">
        <f t="shared" si="1"/>
        <v>95386.037035903893</v>
      </c>
      <c r="S10" s="29">
        <f t="shared" si="2"/>
        <v>475394.67267089256</v>
      </c>
      <c r="T10" s="35">
        <f t="shared" si="3"/>
        <v>45.549007665683973</v>
      </c>
      <c r="U10" s="42">
        <v>0.96363095511775332</v>
      </c>
      <c r="V10" s="43">
        <f t="shared" si="15"/>
        <v>3.6369044882246682E-2</v>
      </c>
      <c r="W10" s="29">
        <f t="shared" si="11"/>
        <v>458105.0224837439</v>
      </c>
      <c r="X10" s="29">
        <f t="shared" si="4"/>
        <v>3859122.3566999543</v>
      </c>
      <c r="Y10" s="35">
        <f t="shared" si="12"/>
        <v>40.457937834731062</v>
      </c>
      <c r="Z10" s="36">
        <f t="shared" si="13"/>
        <v>5.091069830952911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2439</v>
      </c>
      <c r="E11" s="51">
        <v>5</v>
      </c>
      <c r="F11" s="3">
        <f t="shared" si="5"/>
        <v>2.050020500205002E-3</v>
      </c>
      <c r="G11" s="2">
        <v>0.5</v>
      </c>
      <c r="H11" s="3">
        <f t="shared" si="6"/>
        <v>1.0197838058331634E-2</v>
      </c>
      <c r="I11" s="3">
        <f t="shared" si="7"/>
        <v>0.98980216194166837</v>
      </c>
      <c r="J11" s="5">
        <f t="shared" si="14"/>
        <v>94771.832032453123</v>
      </c>
      <c r="K11" s="5">
        <f t="shared" si="8"/>
        <v>966.46779555836349</v>
      </c>
      <c r="L11" s="5">
        <f t="shared" si="9"/>
        <v>471442.99067336973</v>
      </c>
      <c r="M11" s="5">
        <f t="shared" si="0"/>
        <v>3869344.6594767096</v>
      </c>
      <c r="N11" s="33">
        <f t="shared" si="10"/>
        <v>40.828003178747387</v>
      </c>
      <c r="O11" s="4"/>
      <c r="Q11" s="27" t="s">
        <v>48</v>
      </c>
      <c r="R11" s="29">
        <f t="shared" si="1"/>
        <v>94771.832032453123</v>
      </c>
      <c r="S11" s="29">
        <f t="shared" si="2"/>
        <v>471442.99067336973</v>
      </c>
      <c r="T11" s="35">
        <f t="shared" si="3"/>
        <v>40.828003178747387</v>
      </c>
      <c r="U11" s="42">
        <v>0.96005435016735896</v>
      </c>
      <c r="V11" s="43">
        <f t="shared" si="15"/>
        <v>3.9945649832641039E-2</v>
      </c>
      <c r="W11" s="29">
        <f t="shared" si="11"/>
        <v>452610.89405187825</v>
      </c>
      <c r="X11" s="29">
        <f t="shared" si="4"/>
        <v>3401017.3342162105</v>
      </c>
      <c r="Y11" s="35">
        <f t="shared" si="12"/>
        <v>35.886373211099112</v>
      </c>
      <c r="Z11" s="36">
        <f t="shared" si="13"/>
        <v>4.9416299676482751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2242</v>
      </c>
      <c r="E12" s="51">
        <v>13</v>
      </c>
      <c r="F12" s="3">
        <f t="shared" si="5"/>
        <v>5.798394290811775E-3</v>
      </c>
      <c r="G12" s="2">
        <v>0.5</v>
      </c>
      <c r="H12" s="3">
        <f t="shared" si="6"/>
        <v>2.857770938667839E-2</v>
      </c>
      <c r="I12" s="3">
        <f t="shared" si="7"/>
        <v>0.97142229061332164</v>
      </c>
      <c r="J12" s="5">
        <f t="shared" si="14"/>
        <v>93805.364236894762</v>
      </c>
      <c r="K12" s="5">
        <f t="shared" si="8"/>
        <v>2680.7424380734928</v>
      </c>
      <c r="L12" s="5">
        <f t="shared" si="9"/>
        <v>462324.96508929011</v>
      </c>
      <c r="M12" s="5">
        <f t="shared" si="0"/>
        <v>3397901.6688033398</v>
      </c>
      <c r="N12" s="33">
        <f t="shared" si="10"/>
        <v>36.222892970409731</v>
      </c>
      <c r="O12" s="4"/>
      <c r="Q12" s="27" t="s">
        <v>50</v>
      </c>
      <c r="R12" s="29">
        <f t="shared" si="1"/>
        <v>93805.364236894762</v>
      </c>
      <c r="S12" s="29">
        <f t="shared" si="2"/>
        <v>462324.96508929011</v>
      </c>
      <c r="T12" s="35">
        <f t="shared" si="3"/>
        <v>36.222892970409731</v>
      </c>
      <c r="U12" s="42">
        <v>0.94127750867207383</v>
      </c>
      <c r="V12" s="43">
        <f t="shared" si="15"/>
        <v>5.8722491327926174E-2</v>
      </c>
      <c r="W12" s="29">
        <f t="shared" si="11"/>
        <v>435176.09133615048</v>
      </c>
      <c r="X12" s="29">
        <f t="shared" si="4"/>
        <v>2948406.4401643323</v>
      </c>
      <c r="Y12" s="35">
        <f t="shared" si="12"/>
        <v>31.431106996381015</v>
      </c>
      <c r="Z12" s="36">
        <f t="shared" si="13"/>
        <v>4.7917859740287163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2424</v>
      </c>
      <c r="E13" s="51">
        <v>22</v>
      </c>
      <c r="F13" s="3">
        <f t="shared" si="5"/>
        <v>9.0759075907590765E-3</v>
      </c>
      <c r="G13" s="2">
        <v>0.5</v>
      </c>
      <c r="H13" s="3">
        <f t="shared" si="6"/>
        <v>4.4372730939895119E-2</v>
      </c>
      <c r="I13" s="3">
        <f t="shared" si="7"/>
        <v>0.95562726906010487</v>
      </c>
      <c r="J13" s="5">
        <f t="shared" si="14"/>
        <v>91124.621798821274</v>
      </c>
      <c r="K13" s="5">
        <f t="shared" si="8"/>
        <v>4043.448325078798</v>
      </c>
      <c r="L13" s="5">
        <f t="shared" si="9"/>
        <v>445514.48818140931</v>
      </c>
      <c r="M13" s="5">
        <f t="shared" si="0"/>
        <v>2935576.7037140499</v>
      </c>
      <c r="N13" s="33">
        <f t="shared" si="10"/>
        <v>32.214967214843604</v>
      </c>
      <c r="O13" s="4"/>
      <c r="Q13" s="27" t="s">
        <v>52</v>
      </c>
      <c r="R13" s="29">
        <f t="shared" si="1"/>
        <v>91124.621798821274</v>
      </c>
      <c r="S13" s="29">
        <f t="shared" si="2"/>
        <v>445514.48818140931</v>
      </c>
      <c r="T13" s="35">
        <f t="shared" si="3"/>
        <v>32.214967214843604</v>
      </c>
      <c r="U13" s="42">
        <v>0.95386474178345915</v>
      </c>
      <c r="V13" s="43">
        <f t="shared" si="15"/>
        <v>4.6135258216540853E-2</v>
      </c>
      <c r="W13" s="29">
        <f t="shared" si="11"/>
        <v>424960.56222994998</v>
      </c>
      <c r="X13" s="29">
        <f t="shared" si="4"/>
        <v>2513230.3488281816</v>
      </c>
      <c r="Y13" s="35">
        <f t="shared" si="12"/>
        <v>27.580145730280453</v>
      </c>
      <c r="Z13" s="36">
        <f t="shared" si="13"/>
        <v>4.634821484563151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2561</v>
      </c>
      <c r="E14" s="51">
        <v>24</v>
      </c>
      <c r="F14" s="3">
        <f t="shared" si="5"/>
        <v>9.3713393205778987E-3</v>
      </c>
      <c r="G14" s="2">
        <v>0.5</v>
      </c>
      <c r="H14" s="3">
        <f t="shared" si="6"/>
        <v>4.5784051888592137E-2</v>
      </c>
      <c r="I14" s="3">
        <f t="shared" si="7"/>
        <v>0.95421594811140786</v>
      </c>
      <c r="J14" s="5">
        <f t="shared" si="14"/>
        <v>87081.17347374247</v>
      </c>
      <c r="K14" s="5">
        <f t="shared" si="8"/>
        <v>3986.9289648413182</v>
      </c>
      <c r="L14" s="5">
        <f t="shared" si="9"/>
        <v>425438.54495660902</v>
      </c>
      <c r="M14" s="5">
        <f t="shared" si="0"/>
        <v>2490062.2155326405</v>
      </c>
      <c r="N14" s="33">
        <f t="shared" si="10"/>
        <v>28.594725084675936</v>
      </c>
      <c r="O14" s="4"/>
      <c r="Q14" s="27" t="s">
        <v>54</v>
      </c>
      <c r="R14" s="29">
        <f t="shared" si="1"/>
        <v>87081.17347374247</v>
      </c>
      <c r="S14" s="29">
        <f t="shared" si="2"/>
        <v>425438.54495660902</v>
      </c>
      <c r="T14" s="35">
        <f t="shared" si="3"/>
        <v>28.594725084675936</v>
      </c>
      <c r="U14" s="42">
        <v>0.94210046609890041</v>
      </c>
      <c r="V14" s="43">
        <f t="shared" si="15"/>
        <v>5.7899533901099587E-2</v>
      </c>
      <c r="W14" s="29">
        <f t="shared" si="11"/>
        <v>400805.85150005936</v>
      </c>
      <c r="X14" s="29">
        <f t="shared" si="4"/>
        <v>2088269.7865982316</v>
      </c>
      <c r="Y14" s="35">
        <f t="shared" si="12"/>
        <v>23.980726295884221</v>
      </c>
      <c r="Z14" s="36">
        <f t="shared" si="13"/>
        <v>4.6139987887917151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2535</v>
      </c>
      <c r="E15" s="51">
        <v>30</v>
      </c>
      <c r="F15" s="3">
        <f t="shared" si="5"/>
        <v>1.1834319526627219E-2</v>
      </c>
      <c r="G15" s="2">
        <v>0.5</v>
      </c>
      <c r="H15" s="3">
        <f t="shared" si="6"/>
        <v>5.7471264367816091E-2</v>
      </c>
      <c r="I15" s="3">
        <f t="shared" si="7"/>
        <v>0.94252873563218387</v>
      </c>
      <c r="J15" s="5">
        <f t="shared" si="14"/>
        <v>83094.244508901145</v>
      </c>
      <c r="K15" s="5">
        <f t="shared" si="8"/>
        <v>4775.5312936150085</v>
      </c>
      <c r="L15" s="5">
        <f t="shared" si="9"/>
        <v>403532.39431046817</v>
      </c>
      <c r="M15" s="5">
        <f t="shared" si="0"/>
        <v>2064623.6705760316</v>
      </c>
      <c r="N15" s="33">
        <f t="shared" si="10"/>
        <v>24.846771070346115</v>
      </c>
      <c r="O15" s="4"/>
      <c r="Q15" s="27" t="s">
        <v>56</v>
      </c>
      <c r="R15" s="29">
        <f t="shared" si="1"/>
        <v>83094.244508901145</v>
      </c>
      <c r="S15" s="29">
        <f t="shared" si="2"/>
        <v>403532.39431046817</v>
      </c>
      <c r="T15" s="35">
        <f t="shared" si="3"/>
        <v>24.846771070346115</v>
      </c>
      <c r="U15" s="42">
        <v>0.91645683631107144</v>
      </c>
      <c r="V15" s="43">
        <f t="shared" si="15"/>
        <v>8.3543163688928557E-2</v>
      </c>
      <c r="W15" s="29">
        <f t="shared" si="11"/>
        <v>369820.02143880347</v>
      </c>
      <c r="X15" s="29">
        <f t="shared" si="4"/>
        <v>1687463.9350981722</v>
      </c>
      <c r="Y15" s="35">
        <f t="shared" si="12"/>
        <v>20.30783172855503</v>
      </c>
      <c r="Z15" s="36">
        <f t="shared" si="13"/>
        <v>4.5389393417910853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2039</v>
      </c>
      <c r="E16" s="51">
        <v>35</v>
      </c>
      <c r="F16" s="3">
        <f t="shared" si="5"/>
        <v>1.7165277096615989E-2</v>
      </c>
      <c r="G16" s="2">
        <v>0.5</v>
      </c>
      <c r="H16" s="3">
        <f t="shared" si="6"/>
        <v>8.2294850693628019E-2</v>
      </c>
      <c r="I16" s="3">
        <f t="shared" si="7"/>
        <v>0.91770514930637193</v>
      </c>
      <c r="J16" s="5">
        <f t="shared" si="14"/>
        <v>78318.71321528613</v>
      </c>
      <c r="K16" s="5">
        <f t="shared" si="8"/>
        <v>6445.2268105690437</v>
      </c>
      <c r="L16" s="5">
        <f t="shared" si="9"/>
        <v>375480.49905000802</v>
      </c>
      <c r="M16" s="5">
        <f t="shared" si="0"/>
        <v>1661091.2762655634</v>
      </c>
      <c r="N16" s="33">
        <f t="shared" si="10"/>
        <v>21.209379062440394</v>
      </c>
      <c r="O16" s="4"/>
      <c r="Q16" s="27" t="s">
        <v>58</v>
      </c>
      <c r="R16" s="29">
        <f t="shared" si="1"/>
        <v>78318.71321528613</v>
      </c>
      <c r="S16" s="29">
        <f t="shared" si="2"/>
        <v>375480.49905000802</v>
      </c>
      <c r="T16" s="35">
        <f t="shared" si="3"/>
        <v>21.209379062440394</v>
      </c>
      <c r="U16" s="42">
        <v>0.8859396016463057</v>
      </c>
      <c r="V16" s="43">
        <f t="shared" si="15"/>
        <v>0.1140603983536943</v>
      </c>
      <c r="W16" s="29">
        <f t="shared" si="11"/>
        <v>332653.04375432018</v>
      </c>
      <c r="X16" s="29">
        <f t="shared" si="4"/>
        <v>1317643.9136593686</v>
      </c>
      <c r="Y16" s="35">
        <f t="shared" si="12"/>
        <v>16.824126183449511</v>
      </c>
      <c r="Z16" s="36">
        <f t="shared" si="13"/>
        <v>4.3852528789908831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1476</v>
      </c>
      <c r="E17" s="51">
        <v>30</v>
      </c>
      <c r="F17" s="3">
        <f t="shared" si="5"/>
        <v>2.032520325203252E-2</v>
      </c>
      <c r="G17" s="2">
        <v>0.5</v>
      </c>
      <c r="H17" s="3">
        <f t="shared" si="6"/>
        <v>9.6711798839458421E-2</v>
      </c>
      <c r="I17" s="3">
        <f t="shared" si="7"/>
        <v>0.90328820116054154</v>
      </c>
      <c r="J17" s="5">
        <f t="shared" si="14"/>
        <v>71873.486404717085</v>
      </c>
      <c r="K17" s="5">
        <f t="shared" si="8"/>
        <v>6951.0141590635485</v>
      </c>
      <c r="L17" s="5">
        <f t="shared" si="9"/>
        <v>341989.89662592654</v>
      </c>
      <c r="M17" s="5">
        <f t="shared" si="0"/>
        <v>1285610.7772155555</v>
      </c>
      <c r="N17" s="33">
        <f t="shared" si="10"/>
        <v>17.887135319641047</v>
      </c>
      <c r="O17" s="4"/>
      <c r="Q17" s="27" t="s">
        <v>60</v>
      </c>
      <c r="R17" s="29">
        <f t="shared" si="1"/>
        <v>71873.486404717085</v>
      </c>
      <c r="S17" s="29">
        <f t="shared" si="2"/>
        <v>341989.89662592654</v>
      </c>
      <c r="T17" s="35">
        <f t="shared" si="3"/>
        <v>17.887135319641047</v>
      </c>
      <c r="U17" s="42">
        <v>0.85631920960893304</v>
      </c>
      <c r="V17" s="43">
        <f t="shared" si="15"/>
        <v>0.14368079039106696</v>
      </c>
      <c r="W17" s="29">
        <f t="shared" si="11"/>
        <v>292852.51797295414</v>
      </c>
      <c r="X17" s="29">
        <f t="shared" si="4"/>
        <v>984990.86990504852</v>
      </c>
      <c r="Y17" s="35">
        <f t="shared" si="12"/>
        <v>13.704509398063696</v>
      </c>
      <c r="Z17" s="36">
        <f t="shared" si="13"/>
        <v>4.1826259215773511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1029</v>
      </c>
      <c r="E18" s="51">
        <v>33</v>
      </c>
      <c r="F18" s="3">
        <f t="shared" si="5"/>
        <v>3.2069970845481049E-2</v>
      </c>
      <c r="G18" s="2">
        <v>0.5</v>
      </c>
      <c r="H18" s="3">
        <f t="shared" si="6"/>
        <v>0.14844804318488528</v>
      </c>
      <c r="I18" s="3">
        <f t="shared" si="7"/>
        <v>0.85155195681511475</v>
      </c>
      <c r="J18" s="5">
        <f t="shared" si="14"/>
        <v>64922.472245653531</v>
      </c>
      <c r="K18" s="5">
        <f t="shared" si="8"/>
        <v>9637.6139635922918</v>
      </c>
      <c r="L18" s="5">
        <f t="shared" si="9"/>
        <v>300518.32631928695</v>
      </c>
      <c r="M18" s="5">
        <f t="shared" si="0"/>
        <v>943620.88058962894</v>
      </c>
      <c r="N18" s="33">
        <f t="shared" si="10"/>
        <v>14.534580214677561</v>
      </c>
      <c r="O18" s="4"/>
      <c r="Q18" s="27" t="s">
        <v>62</v>
      </c>
      <c r="R18" s="29">
        <f t="shared" si="1"/>
        <v>64922.472245653531</v>
      </c>
      <c r="S18" s="29">
        <f t="shared" si="2"/>
        <v>300518.32631928695</v>
      </c>
      <c r="T18" s="35">
        <f t="shared" si="3"/>
        <v>14.534580214677561</v>
      </c>
      <c r="U18" s="42">
        <v>0.77613843304153718</v>
      </c>
      <c r="V18" s="43">
        <f t="shared" si="15"/>
        <v>0.22386156695846282</v>
      </c>
      <c r="W18" s="29">
        <f t="shared" si="11"/>
        <v>233243.82288971671</v>
      </c>
      <c r="X18" s="29">
        <f t="shared" si="4"/>
        <v>692138.35193209443</v>
      </c>
      <c r="Y18" s="35">
        <f t="shared" si="12"/>
        <v>10.660998079573782</v>
      </c>
      <c r="Z18" s="36">
        <f t="shared" si="13"/>
        <v>3.8735821351037796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717</v>
      </c>
      <c r="E19" s="51">
        <v>31</v>
      </c>
      <c r="F19" s="3">
        <f t="shared" si="5"/>
        <v>4.3235704323570434E-2</v>
      </c>
      <c r="G19" s="2">
        <v>0.5</v>
      </c>
      <c r="H19" s="3">
        <f t="shared" si="6"/>
        <v>0.19509125235997482</v>
      </c>
      <c r="I19" s="3">
        <f t="shared" si="7"/>
        <v>0.80490874764002518</v>
      </c>
      <c r="J19" s="5">
        <f t="shared" si="14"/>
        <v>55284.858282061243</v>
      </c>
      <c r="K19" s="5">
        <f t="shared" si="8"/>
        <v>10785.592238791054</v>
      </c>
      <c r="L19" s="5">
        <f t="shared" si="9"/>
        <v>249460.31081332857</v>
      </c>
      <c r="M19" s="5">
        <f t="shared" si="0"/>
        <v>643102.55427034199</v>
      </c>
      <c r="N19" s="33">
        <f t="shared" si="10"/>
        <v>11.632526052418498</v>
      </c>
      <c r="O19" s="4"/>
      <c r="Q19" s="27" t="s">
        <v>64</v>
      </c>
      <c r="R19" s="29">
        <f t="shared" si="1"/>
        <v>55284.858282061243</v>
      </c>
      <c r="S19" s="29">
        <f t="shared" si="2"/>
        <v>249460.31081332857</v>
      </c>
      <c r="T19" s="35">
        <f t="shared" si="3"/>
        <v>11.632526052418498</v>
      </c>
      <c r="U19" s="42">
        <v>0.73716277889453141</v>
      </c>
      <c r="V19" s="43">
        <f t="shared" si="15"/>
        <v>0.26283722110546859</v>
      </c>
      <c r="W19" s="29">
        <f t="shared" si="11"/>
        <v>183892.8559430468</v>
      </c>
      <c r="X19" s="29">
        <f t="shared" si="4"/>
        <v>458894.52904237766</v>
      </c>
      <c r="Y19" s="35">
        <f t="shared" si="12"/>
        <v>8.3005463575779697</v>
      </c>
      <c r="Z19" s="36">
        <f t="shared" si="13"/>
        <v>3.3319796948405287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411</v>
      </c>
      <c r="E20" s="51">
        <v>24</v>
      </c>
      <c r="F20" s="3">
        <f t="shared" si="5"/>
        <v>5.8394160583941604E-2</v>
      </c>
      <c r="G20" s="2">
        <v>0.5</v>
      </c>
      <c r="H20" s="3">
        <f t="shared" si="6"/>
        <v>0.25477707006369421</v>
      </c>
      <c r="I20" s="3">
        <f t="shared" si="7"/>
        <v>0.74522292993630579</v>
      </c>
      <c r="J20" s="5">
        <f t="shared" si="14"/>
        <v>44499.266043270189</v>
      </c>
      <c r="K20" s="5">
        <f t="shared" si="8"/>
        <v>11337.392622489218</v>
      </c>
      <c r="L20" s="5">
        <f t="shared" si="9"/>
        <v>194152.8486601279</v>
      </c>
      <c r="M20" s="5">
        <f t="shared" si="0"/>
        <v>393642.24345701339</v>
      </c>
      <c r="N20" s="33">
        <f t="shared" si="10"/>
        <v>8.8460390127388528</v>
      </c>
      <c r="O20" s="4"/>
      <c r="Q20" s="27" t="s">
        <v>66</v>
      </c>
      <c r="R20" s="29">
        <f t="shared" si="1"/>
        <v>44499.266043270189</v>
      </c>
      <c r="S20" s="29">
        <f t="shared" si="2"/>
        <v>194152.8486601279</v>
      </c>
      <c r="T20" s="35">
        <f t="shared" si="3"/>
        <v>8.8460390127388528</v>
      </c>
      <c r="U20" s="42">
        <v>0.7271372759570951</v>
      </c>
      <c r="V20" s="43">
        <f t="shared" si="15"/>
        <v>0.2728627240429049</v>
      </c>
      <c r="W20" s="29">
        <f t="shared" si="11"/>
        <v>141175.77349403553</v>
      </c>
      <c r="X20" s="29">
        <f t="shared" si="4"/>
        <v>275001.67309933086</v>
      </c>
      <c r="Y20" s="35">
        <f t="shared" si="12"/>
        <v>6.1799148065032083</v>
      </c>
      <c r="Z20" s="36">
        <f t="shared" si="13"/>
        <v>2.6661242062356445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215</v>
      </c>
      <c r="E21" s="51">
        <v>26</v>
      </c>
      <c r="F21" s="3">
        <f t="shared" si="5"/>
        <v>0.12093023255813953</v>
      </c>
      <c r="G21" s="2">
        <v>0.5</v>
      </c>
      <c r="H21" s="3">
        <f t="shared" si="6"/>
        <v>0.46428571428571425</v>
      </c>
      <c r="I21" s="3">
        <f t="shared" si="7"/>
        <v>0.53571428571428581</v>
      </c>
      <c r="J21" s="5">
        <f t="shared" si="14"/>
        <v>33161.873420780968</v>
      </c>
      <c r="K21" s="5">
        <f t="shared" si="8"/>
        <v>15396.584088219734</v>
      </c>
      <c r="L21" s="5">
        <f t="shared" si="9"/>
        <v>127317.90688335549</v>
      </c>
      <c r="M21" s="5">
        <f>L21+M22</f>
        <v>199489.39479688549</v>
      </c>
      <c r="N21" s="33">
        <f t="shared" si="10"/>
        <v>6.0156249999999991</v>
      </c>
      <c r="O21" s="4"/>
      <c r="Q21" s="27" t="s">
        <v>68</v>
      </c>
      <c r="R21" s="29">
        <f t="shared" si="1"/>
        <v>33161.873420780968</v>
      </c>
      <c r="S21" s="29">
        <f t="shared" si="2"/>
        <v>127317.90688335549</v>
      </c>
      <c r="T21" s="35">
        <f t="shared" si="3"/>
        <v>6.0156249999999991</v>
      </c>
      <c r="U21" s="42">
        <v>0.68635947845240242</v>
      </c>
      <c r="V21" s="43">
        <f t="shared" si="15"/>
        <v>0.31364052154759758</v>
      </c>
      <c r="W21" s="29">
        <f t="shared" si="11"/>
        <v>87385.852166111406</v>
      </c>
      <c r="X21" s="29">
        <f>X22+W21</f>
        <v>133825.89960529536</v>
      </c>
      <c r="Y21" s="35">
        <f t="shared" si="12"/>
        <v>4.0355349623110568</v>
      </c>
      <c r="Z21" s="36">
        <f t="shared" si="13"/>
        <v>1.9800900376889423</v>
      </c>
    </row>
    <row r="22" spans="1:26" s="2" customFormat="1" x14ac:dyDescent="0.25">
      <c r="A22" s="12">
        <v>19</v>
      </c>
      <c r="B22" s="13" t="s">
        <v>69</v>
      </c>
      <c r="C22" s="12"/>
      <c r="D22">
        <v>130</v>
      </c>
      <c r="E22" s="51">
        <v>32</v>
      </c>
      <c r="F22" s="17">
        <f t="shared" si="5"/>
        <v>0.24615384615384617</v>
      </c>
      <c r="G22" s="12"/>
      <c r="H22" s="17">
        <v>1</v>
      </c>
      <c r="I22" s="17">
        <f t="shared" si="7"/>
        <v>0</v>
      </c>
      <c r="J22" s="21">
        <f t="shared" si="14"/>
        <v>17765.289332561235</v>
      </c>
      <c r="K22" s="21">
        <f t="shared" si="8"/>
        <v>17765.289332561235</v>
      </c>
      <c r="L22" s="21">
        <f>K22/F22</f>
        <v>72171.487913530014</v>
      </c>
      <c r="M22" s="21">
        <f>L22</f>
        <v>72171.487913530014</v>
      </c>
      <c r="N22" s="34">
        <f t="shared" si="10"/>
        <v>4.0625</v>
      </c>
      <c r="O22" s="4"/>
      <c r="Q22" s="30" t="s">
        <v>69</v>
      </c>
      <c r="R22" s="31">
        <f t="shared" si="1"/>
        <v>17765.289332561235</v>
      </c>
      <c r="S22" s="31">
        <f t="shared" si="2"/>
        <v>72171.487913530014</v>
      </c>
      <c r="T22" s="38">
        <f t="shared" si="3"/>
        <v>4.0625</v>
      </c>
      <c r="U22" s="44">
        <v>0.64346806172022719</v>
      </c>
      <c r="V22" s="45">
        <f t="shared" si="15"/>
        <v>0.35653193827977281</v>
      </c>
      <c r="W22" s="31">
        <f t="shared" si="11"/>
        <v>46440.04743918396</v>
      </c>
      <c r="X22" s="31">
        <f>W22</f>
        <v>46440.04743918396</v>
      </c>
      <c r="Y22" s="38">
        <f t="shared" si="12"/>
        <v>2.6140890007384225</v>
      </c>
      <c r="Z22" s="37">
        <f t="shared" si="13"/>
        <v>1.4484109992615775</v>
      </c>
    </row>
    <row r="23" spans="1:26" s="2" customFormat="1" ht="13.2" x14ac:dyDescent="0.25">
      <c r="B23" s="2" t="s">
        <v>70</v>
      </c>
      <c r="D23" s="25">
        <f>SUM(D4:D22)</f>
        <v>29475</v>
      </c>
      <c r="E23" s="25">
        <f>SUM(E4:E22)</f>
        <v>324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9" t="s">
        <v>88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8" t="s">
        <v>14</v>
      </c>
      <c r="S27" s="78"/>
      <c r="T27" s="78"/>
      <c r="U27" s="75" t="s">
        <v>15</v>
      </c>
      <c r="V27" s="79" t="s">
        <v>16</v>
      </c>
      <c r="W27" s="80" t="s">
        <v>17</v>
      </c>
      <c r="X27" s="80" t="s">
        <v>18</v>
      </c>
      <c r="Y27" s="81" t="s">
        <v>19</v>
      </c>
      <c r="Z27" s="81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5"/>
      <c r="V28" s="79"/>
      <c r="W28" s="80"/>
      <c r="X28" s="80"/>
      <c r="Y28" s="81"/>
      <c r="Z28" s="81"/>
    </row>
    <row r="29" spans="1:26" s="2" customFormat="1" x14ac:dyDescent="0.25">
      <c r="A29" s="2">
        <v>1</v>
      </c>
      <c r="B29" s="1">
        <v>0</v>
      </c>
      <c r="C29" s="1">
        <v>1</v>
      </c>
      <c r="D29">
        <v>234</v>
      </c>
      <c r="E29" s="51">
        <v>1</v>
      </c>
      <c r="F29" s="3">
        <f>E29/D29</f>
        <v>4.2735042735042739E-3</v>
      </c>
      <c r="G29" s="2">
        <v>0.3</v>
      </c>
      <c r="H29" s="18">
        <f>C29*F29/(1+(1-G29)*C29*F29)</f>
        <v>4.2607584149978702E-3</v>
      </c>
      <c r="I29" s="18">
        <f>1-H29</f>
        <v>0.99573924158500215</v>
      </c>
      <c r="J29" s="19">
        <v>100000</v>
      </c>
      <c r="K29" s="20">
        <f>J29*H29</f>
        <v>426.07584149978703</v>
      </c>
      <c r="L29" s="20">
        <f>C29*(J30+G29*K29)</f>
        <v>99701.746910950154</v>
      </c>
      <c r="M29" s="5">
        <f t="shared" ref="M29:M45" si="16">L29+M30</f>
        <v>7653563.9165413165</v>
      </c>
      <c r="N29" s="32">
        <f>M29/J29</f>
        <v>76.535639165413158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99701.746910950154</v>
      </c>
      <c r="T29" s="35">
        <f t="shared" ref="T29:T47" si="19">N29</f>
        <v>76.535639165413158</v>
      </c>
      <c r="U29" s="42">
        <v>0.95864674002964168</v>
      </c>
      <c r="V29" s="43">
        <f>1-U29</f>
        <v>4.1353259970358325E-2</v>
      </c>
      <c r="W29" s="29">
        <f>S29*U29</f>
        <v>95578.754651442767</v>
      </c>
      <c r="X29" s="29">
        <f t="shared" ref="X29:X45" si="20">X30+W29</f>
        <v>6817280.7047086135</v>
      </c>
      <c r="Y29" s="40">
        <f>X29/R29</f>
        <v>68.172807047086138</v>
      </c>
      <c r="Z29" s="36">
        <f>T29-Y29</f>
        <v>8.3628321183270202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1067</v>
      </c>
      <c r="E30" s="51">
        <v>1</v>
      </c>
      <c r="F30" s="3">
        <f t="shared" ref="F30:F47" si="21">E30/D30</f>
        <v>9.372071227741331E-4</v>
      </c>
      <c r="G30" s="2">
        <v>0.4</v>
      </c>
      <c r="H30" s="3">
        <f t="shared" ref="H30:H46" si="22">C30*F30/(1+(1-G30)*C30*F30)</f>
        <v>3.7404151860856555E-3</v>
      </c>
      <c r="I30" s="3">
        <f t="shared" ref="I30:I47" si="23">1-H30</f>
        <v>0.9962595848139143</v>
      </c>
      <c r="J30" s="5">
        <f>I29*J29</f>
        <v>99573.924158500216</v>
      </c>
      <c r="K30" s="5">
        <f t="shared" ref="K30:K47" si="24">J30*H30</f>
        <v>372.44781806059552</v>
      </c>
      <c r="L30" s="5">
        <f t="shared" ref="L30:L46" si="25">C30*(J31+G30*K30)</f>
        <v>397401.82187065546</v>
      </c>
      <c r="M30" s="5">
        <f t="shared" si="16"/>
        <v>7553862.1696303664</v>
      </c>
      <c r="N30" s="33">
        <f t="shared" ref="N30:N47" si="26">M30/J30</f>
        <v>75.861850715115395</v>
      </c>
      <c r="O30" s="4"/>
      <c r="Q30" s="27" t="s">
        <v>36</v>
      </c>
      <c r="R30" s="29">
        <f t="shared" si="17"/>
        <v>99573.924158500216</v>
      </c>
      <c r="S30" s="29">
        <f t="shared" si="18"/>
        <v>397401.82187065546</v>
      </c>
      <c r="T30" s="35">
        <f t="shared" si="19"/>
        <v>75.861850715115395</v>
      </c>
      <c r="U30" s="42">
        <v>0.95864674002964168</v>
      </c>
      <c r="V30" s="43">
        <f>1-U30</f>
        <v>4.1353259970358325E-2</v>
      </c>
      <c r="W30" s="29">
        <f t="shared" ref="W30:W47" si="27">S30*U30</f>
        <v>380967.96101814421</v>
      </c>
      <c r="X30" s="29">
        <f t="shared" si="20"/>
        <v>6721701.9500571704</v>
      </c>
      <c r="Y30" s="35">
        <f t="shared" ref="Y30:Y47" si="28">X30/R30</f>
        <v>67.504640465486432</v>
      </c>
      <c r="Z30" s="36">
        <f t="shared" ref="Z30:Z47" si="29">T30-Y30</f>
        <v>8.3572102496289631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1689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99201.476340439622</v>
      </c>
      <c r="K31" s="5">
        <f t="shared" si="24"/>
        <v>0</v>
      </c>
      <c r="L31" s="5">
        <f t="shared" si="25"/>
        <v>496007.38170219812</v>
      </c>
      <c r="M31" s="5">
        <f t="shared" si="16"/>
        <v>7156460.3477597106</v>
      </c>
      <c r="N31" s="33">
        <f t="shared" si="26"/>
        <v>72.140663745770979</v>
      </c>
      <c r="O31" s="4"/>
      <c r="Q31" s="27" t="s">
        <v>38</v>
      </c>
      <c r="R31" s="29">
        <f t="shared" si="17"/>
        <v>99201.476340439622</v>
      </c>
      <c r="S31" s="29">
        <f t="shared" si="18"/>
        <v>496007.38170219812</v>
      </c>
      <c r="T31" s="35">
        <f t="shared" si="19"/>
        <v>72.140663745770979</v>
      </c>
      <c r="U31" s="42">
        <v>0.95864674002964168</v>
      </c>
      <c r="V31" s="43">
        <f>1-U31</f>
        <v>4.1353259970358325E-2</v>
      </c>
      <c r="W31" s="29">
        <f t="shared" si="27"/>
        <v>475495.85949945037</v>
      </c>
      <c r="X31" s="29">
        <f t="shared" si="20"/>
        <v>6340733.9890390262</v>
      </c>
      <c r="Y31" s="35">
        <f t="shared" si="28"/>
        <v>63.917738152191362</v>
      </c>
      <c r="Z31" s="36">
        <f t="shared" si="29"/>
        <v>8.2229255935796175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1894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99201.476340439622</v>
      </c>
      <c r="K32" s="5">
        <f t="shared" si="24"/>
        <v>0</v>
      </c>
      <c r="L32" s="5">
        <f t="shared" si="25"/>
        <v>496007.38170219812</v>
      </c>
      <c r="M32" s="5">
        <f t="shared" si="16"/>
        <v>6660452.9660575129</v>
      </c>
      <c r="N32" s="33">
        <f t="shared" si="26"/>
        <v>67.140663745770993</v>
      </c>
      <c r="O32" s="4"/>
      <c r="Q32" s="27" t="s">
        <v>40</v>
      </c>
      <c r="R32" s="29">
        <f t="shared" si="17"/>
        <v>99201.476340439622</v>
      </c>
      <c r="S32" s="29">
        <f t="shared" si="18"/>
        <v>496007.38170219812</v>
      </c>
      <c r="T32" s="35">
        <f t="shared" si="19"/>
        <v>67.140663745770993</v>
      </c>
      <c r="U32" s="42">
        <v>0.95864674002964168</v>
      </c>
      <c r="V32" s="43">
        <f>1-U32</f>
        <v>4.1353259970358325E-2</v>
      </c>
      <c r="W32" s="29">
        <f t="shared" si="27"/>
        <v>475495.85949945037</v>
      </c>
      <c r="X32" s="29">
        <f t="shared" si="20"/>
        <v>5865238.1295395754</v>
      </c>
      <c r="Y32" s="35">
        <f t="shared" si="28"/>
        <v>59.124504452043148</v>
      </c>
      <c r="Z32" s="36">
        <f t="shared" si="29"/>
        <v>8.0161592937278456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1858</v>
      </c>
      <c r="E33" s="51">
        <v>1</v>
      </c>
      <c r="F33" s="3">
        <f t="shared" si="21"/>
        <v>5.3821313240043052E-4</v>
      </c>
      <c r="G33" s="2">
        <v>0.5</v>
      </c>
      <c r="H33" s="3">
        <f t="shared" si="22"/>
        <v>2.6874496103198066E-3</v>
      </c>
      <c r="I33" s="3">
        <f t="shared" si="23"/>
        <v>0.99731255038968014</v>
      </c>
      <c r="J33" s="5">
        <f t="shared" si="30"/>
        <v>99201.476340439622</v>
      </c>
      <c r="K33" s="5">
        <f t="shared" si="24"/>
        <v>266.59896893426395</v>
      </c>
      <c r="L33" s="5">
        <f t="shared" si="25"/>
        <v>495340.88427986245</v>
      </c>
      <c r="M33" s="5">
        <f t="shared" si="16"/>
        <v>6164445.5843553152</v>
      </c>
      <c r="N33" s="33">
        <f t="shared" si="26"/>
        <v>62.140663745770993</v>
      </c>
      <c r="O33" s="4"/>
      <c r="Q33" s="27" t="s">
        <v>42</v>
      </c>
      <c r="R33" s="29">
        <f t="shared" si="17"/>
        <v>99201.476340439622</v>
      </c>
      <c r="S33" s="29">
        <f t="shared" si="18"/>
        <v>495340.88427986245</v>
      </c>
      <c r="T33" s="35">
        <f t="shared" si="19"/>
        <v>62.140663745770993</v>
      </c>
      <c r="U33" s="42">
        <v>0.95864674002964168</v>
      </c>
      <c r="V33" s="43">
        <f>1-U33</f>
        <v>4.1353259970358325E-2</v>
      </c>
      <c r="W33" s="29">
        <f t="shared" si="27"/>
        <v>474856.92391829012</v>
      </c>
      <c r="X33" s="29">
        <f t="shared" si="20"/>
        <v>5389742.2700401247</v>
      </c>
      <c r="Y33" s="35">
        <f t="shared" si="28"/>
        <v>54.331270751894934</v>
      </c>
      <c r="Z33" s="36">
        <f t="shared" si="29"/>
        <v>7.8093929938760596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1980</v>
      </c>
      <c r="E34" s="51">
        <v>3</v>
      </c>
      <c r="F34" s="3">
        <f t="shared" si="21"/>
        <v>1.5151515151515152E-3</v>
      </c>
      <c r="G34" s="2">
        <v>0.5</v>
      </c>
      <c r="H34" s="3">
        <f t="shared" si="22"/>
        <v>7.5471698113207539E-3</v>
      </c>
      <c r="I34" s="3">
        <f t="shared" si="23"/>
        <v>0.99245283018867925</v>
      </c>
      <c r="J34" s="5">
        <f t="shared" si="30"/>
        <v>98934.877371505354</v>
      </c>
      <c r="K34" s="5">
        <f t="shared" si="24"/>
        <v>746.67831978494598</v>
      </c>
      <c r="L34" s="5">
        <f t="shared" si="25"/>
        <v>492807.69105806446</v>
      </c>
      <c r="M34" s="5">
        <f t="shared" si="16"/>
        <v>5669104.7000754531</v>
      </c>
      <c r="N34" s="33">
        <f t="shared" si="26"/>
        <v>57.301376932905924</v>
      </c>
      <c r="O34" s="4"/>
      <c r="Q34" s="27" t="s">
        <v>44</v>
      </c>
      <c r="R34" s="29">
        <f t="shared" si="17"/>
        <v>98934.877371505354</v>
      </c>
      <c r="S34" s="29">
        <f t="shared" si="18"/>
        <v>492807.69105806446</v>
      </c>
      <c r="T34" s="35">
        <f t="shared" si="19"/>
        <v>57.301376932905924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477619.46508899867</v>
      </c>
      <c r="X34" s="29">
        <f t="shared" si="20"/>
        <v>4914885.3461218346</v>
      </c>
      <c r="Y34" s="35">
        <f t="shared" si="28"/>
        <v>49.67798491998122</v>
      </c>
      <c r="Z34" s="36">
        <f t="shared" si="29"/>
        <v>7.6233920129247039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2317</v>
      </c>
      <c r="E35" s="51">
        <v>3</v>
      </c>
      <c r="F35" s="3">
        <f t="shared" si="21"/>
        <v>1.294777729823047E-3</v>
      </c>
      <c r="G35" s="2">
        <v>0.5</v>
      </c>
      <c r="H35" s="3">
        <f t="shared" si="22"/>
        <v>6.4530006453000638E-3</v>
      </c>
      <c r="I35" s="3">
        <f t="shared" si="23"/>
        <v>0.99354699935469992</v>
      </c>
      <c r="J35" s="5">
        <f t="shared" si="30"/>
        <v>98188.19905172041</v>
      </c>
      <c r="K35" s="5">
        <f t="shared" si="24"/>
        <v>633.60851184160288</v>
      </c>
      <c r="L35" s="5">
        <f t="shared" si="25"/>
        <v>489356.97397899802</v>
      </c>
      <c r="M35" s="5">
        <f t="shared" si="16"/>
        <v>5176297.0090173883</v>
      </c>
      <c r="N35" s="33">
        <f t="shared" si="26"/>
        <v>52.718117441901398</v>
      </c>
      <c r="O35" s="4"/>
      <c r="Q35" s="27" t="s">
        <v>46</v>
      </c>
      <c r="R35" s="29">
        <f t="shared" si="17"/>
        <v>98188.19905172041</v>
      </c>
      <c r="S35" s="29">
        <f t="shared" si="18"/>
        <v>489356.97397899802</v>
      </c>
      <c r="T35" s="35">
        <f t="shared" si="19"/>
        <v>52.718117441901398</v>
      </c>
      <c r="U35" s="42">
        <v>0.96192878092594225</v>
      </c>
      <c r="V35" s="43">
        <f t="shared" si="31"/>
        <v>3.8071219074057749E-2</v>
      </c>
      <c r="W35" s="29">
        <f t="shared" si="27"/>
        <v>470726.55741722562</v>
      </c>
      <c r="X35" s="29">
        <f t="shared" si="20"/>
        <v>4437265.8810328357</v>
      </c>
      <c r="Y35" s="35">
        <f t="shared" si="28"/>
        <v>45.191437707249484</v>
      </c>
      <c r="Z35" s="36">
        <f t="shared" si="29"/>
        <v>7.5266797346519141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2197</v>
      </c>
      <c r="E36" s="51">
        <v>2</v>
      </c>
      <c r="F36" s="3">
        <f t="shared" si="21"/>
        <v>9.1033227127901685E-4</v>
      </c>
      <c r="G36" s="2">
        <v>0.5</v>
      </c>
      <c r="H36" s="3">
        <f t="shared" si="22"/>
        <v>4.5413260672116252E-3</v>
      </c>
      <c r="I36" s="3">
        <f t="shared" si="23"/>
        <v>0.99545867393278842</v>
      </c>
      <c r="J36" s="5">
        <f t="shared" si="30"/>
        <v>97554.590539878802</v>
      </c>
      <c r="K36" s="5">
        <f t="shared" si="24"/>
        <v>443.02720499490823</v>
      </c>
      <c r="L36" s="5">
        <f t="shared" si="25"/>
        <v>486665.38468690676</v>
      </c>
      <c r="M36" s="5">
        <f t="shared" si="16"/>
        <v>4686940.0350383902</v>
      </c>
      <c r="N36" s="33">
        <f t="shared" si="26"/>
        <v>48.044279711495911</v>
      </c>
      <c r="O36" s="4"/>
      <c r="Q36" s="27" t="s">
        <v>48</v>
      </c>
      <c r="R36" s="29">
        <f t="shared" si="17"/>
        <v>97554.590539878802</v>
      </c>
      <c r="S36" s="29">
        <f t="shared" si="18"/>
        <v>486665.38468690676</v>
      </c>
      <c r="T36" s="35">
        <f t="shared" si="19"/>
        <v>48.044279711495911</v>
      </c>
      <c r="U36" s="42">
        <v>0.95558309086652893</v>
      </c>
      <c r="V36" s="43">
        <f t="shared" si="31"/>
        <v>4.4416909133471072E-2</v>
      </c>
      <c r="W36" s="29">
        <f t="shared" si="27"/>
        <v>465049.21251686267</v>
      </c>
      <c r="X36" s="29">
        <f t="shared" si="20"/>
        <v>3966539.3236156097</v>
      </c>
      <c r="Y36" s="35">
        <f t="shared" si="28"/>
        <v>40.659689120361278</v>
      </c>
      <c r="Z36" s="36">
        <f t="shared" si="29"/>
        <v>7.3845905911346321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2173</v>
      </c>
      <c r="E37" s="51">
        <v>4</v>
      </c>
      <c r="F37" s="3">
        <f t="shared" si="21"/>
        <v>1.8407731247123793E-3</v>
      </c>
      <c r="G37" s="2">
        <v>0.5</v>
      </c>
      <c r="H37" s="3">
        <f t="shared" si="22"/>
        <v>9.1617040769583144E-3</v>
      </c>
      <c r="I37" s="3">
        <f t="shared" si="23"/>
        <v>0.99083829592304173</v>
      </c>
      <c r="J37" s="5">
        <f t="shared" si="30"/>
        <v>97111.563334883904</v>
      </c>
      <c r="K37" s="5">
        <f t="shared" si="24"/>
        <v>889.70740572500142</v>
      </c>
      <c r="L37" s="5">
        <f t="shared" si="25"/>
        <v>483333.54816010699</v>
      </c>
      <c r="M37" s="5">
        <f t="shared" si="16"/>
        <v>4200274.6503514834</v>
      </c>
      <c r="N37" s="33">
        <f t="shared" si="26"/>
        <v>43.252054710179742</v>
      </c>
      <c r="O37" s="4"/>
      <c r="Q37" s="27" t="s">
        <v>50</v>
      </c>
      <c r="R37" s="29">
        <f t="shared" si="17"/>
        <v>97111.563334883904</v>
      </c>
      <c r="S37" s="29">
        <f t="shared" si="18"/>
        <v>483333.54816010699</v>
      </c>
      <c r="T37" s="35">
        <f t="shared" si="19"/>
        <v>43.252054710179742</v>
      </c>
      <c r="U37" s="42">
        <v>0.95343645724036619</v>
      </c>
      <c r="V37" s="43">
        <f t="shared" si="31"/>
        <v>4.6563542759633814E-2</v>
      </c>
      <c r="W37" s="29">
        <f t="shared" si="27"/>
        <v>460827.82582318829</v>
      </c>
      <c r="X37" s="29">
        <f t="shared" si="20"/>
        <v>3501490.1110987468</v>
      </c>
      <c r="Y37" s="35">
        <f t="shared" si="28"/>
        <v>36.056366418734811</v>
      </c>
      <c r="Z37" s="36">
        <f t="shared" si="29"/>
        <v>7.1956882914449309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2315</v>
      </c>
      <c r="E38" s="51">
        <v>6</v>
      </c>
      <c r="F38" s="3">
        <f t="shared" si="21"/>
        <v>2.5917926565874731E-3</v>
      </c>
      <c r="G38" s="2">
        <v>0.5</v>
      </c>
      <c r="H38" s="3">
        <f t="shared" si="22"/>
        <v>1.2875536480686697E-2</v>
      </c>
      <c r="I38" s="3">
        <f t="shared" si="23"/>
        <v>0.98712446351931327</v>
      </c>
      <c r="J38" s="5">
        <f t="shared" si="30"/>
        <v>96221.855929158904</v>
      </c>
      <c r="K38" s="5">
        <f t="shared" si="24"/>
        <v>1238.908016255265</v>
      </c>
      <c r="L38" s="5">
        <f t="shared" si="25"/>
        <v>478012.00960515637</v>
      </c>
      <c r="M38" s="5">
        <f t="shared" si="16"/>
        <v>3716941.102191376</v>
      </c>
      <c r="N38" s="33">
        <f t="shared" si="26"/>
        <v>38.628865202183249</v>
      </c>
      <c r="O38" s="4"/>
      <c r="Q38" s="27" t="s">
        <v>52</v>
      </c>
      <c r="R38" s="29">
        <f t="shared" si="17"/>
        <v>96221.855929158904</v>
      </c>
      <c r="S38" s="29">
        <f t="shared" si="18"/>
        <v>478012.00960515637</v>
      </c>
      <c r="T38" s="35">
        <f t="shared" si="19"/>
        <v>38.628865202183249</v>
      </c>
      <c r="U38" s="42">
        <v>0.93748024841036759</v>
      </c>
      <c r="V38" s="43">
        <f t="shared" si="31"/>
        <v>6.2519751589632411E-2</v>
      </c>
      <c r="W38" s="29">
        <f t="shared" si="27"/>
        <v>448126.81750778103</v>
      </c>
      <c r="X38" s="29">
        <f t="shared" si="20"/>
        <v>3040662.2852755585</v>
      </c>
      <c r="Y38" s="35">
        <f t="shared" si="28"/>
        <v>31.600536654730242</v>
      </c>
      <c r="Z38" s="36">
        <f t="shared" si="29"/>
        <v>7.0283285474530075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2549</v>
      </c>
      <c r="E39" s="51">
        <v>7</v>
      </c>
      <c r="F39" s="3">
        <f t="shared" si="21"/>
        <v>2.7461749705766968E-3</v>
      </c>
      <c r="G39" s="2">
        <v>0.5</v>
      </c>
      <c r="H39" s="3">
        <f t="shared" si="22"/>
        <v>1.3637249172024158E-2</v>
      </c>
      <c r="I39" s="3">
        <f t="shared" si="23"/>
        <v>0.98636275082797586</v>
      </c>
      <c r="J39" s="5">
        <f t="shared" si="30"/>
        <v>94982.947912903634</v>
      </c>
      <c r="K39" s="5">
        <f t="shared" si="24"/>
        <v>1295.3061277816587</v>
      </c>
      <c r="L39" s="5">
        <f t="shared" si="25"/>
        <v>471676.47424506402</v>
      </c>
      <c r="M39" s="5">
        <f t="shared" si="16"/>
        <v>3238929.0925862198</v>
      </c>
      <c r="N39" s="33">
        <f t="shared" si="26"/>
        <v>34.100111270037814</v>
      </c>
      <c r="O39" s="4"/>
      <c r="Q39" s="27" t="s">
        <v>54</v>
      </c>
      <c r="R39" s="29">
        <f t="shared" si="17"/>
        <v>94982.947912903634</v>
      </c>
      <c r="S39" s="29">
        <f t="shared" si="18"/>
        <v>471676.47424506402</v>
      </c>
      <c r="T39" s="35">
        <f t="shared" si="19"/>
        <v>34.100111270037814</v>
      </c>
      <c r="U39" s="42">
        <v>0.91788799906018037</v>
      </c>
      <c r="V39" s="43">
        <f t="shared" si="31"/>
        <v>8.2112000939819629E-2</v>
      </c>
      <c r="W39" s="29">
        <f t="shared" si="27"/>
        <v>432946.17514856253</v>
      </c>
      <c r="X39" s="29">
        <f t="shared" si="20"/>
        <v>2592535.4677677774</v>
      </c>
      <c r="Y39" s="35">
        <f t="shared" si="28"/>
        <v>27.294746317465854</v>
      </c>
      <c r="Z39" s="36">
        <f t="shared" si="29"/>
        <v>6.8053649525719599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2526</v>
      </c>
      <c r="E40" s="51">
        <v>9</v>
      </c>
      <c r="F40" s="3">
        <f t="shared" si="21"/>
        <v>3.5629453681710215E-3</v>
      </c>
      <c r="G40" s="2">
        <v>0.5</v>
      </c>
      <c r="H40" s="3">
        <f t="shared" si="22"/>
        <v>1.7657445556209538E-2</v>
      </c>
      <c r="I40" s="3">
        <f t="shared" si="23"/>
        <v>0.98234255444379048</v>
      </c>
      <c r="J40" s="5">
        <f t="shared" si="30"/>
        <v>93687.641785121974</v>
      </c>
      <c r="K40" s="5">
        <f t="shared" si="24"/>
        <v>1654.284434110453</v>
      </c>
      <c r="L40" s="5">
        <f t="shared" si="25"/>
        <v>464302.49784033373</v>
      </c>
      <c r="M40" s="5">
        <f t="shared" si="16"/>
        <v>2767252.6183411558</v>
      </c>
      <c r="N40" s="33">
        <f t="shared" si="26"/>
        <v>29.537007929904028</v>
      </c>
      <c r="O40" s="4"/>
      <c r="Q40" s="27" t="s">
        <v>56</v>
      </c>
      <c r="R40" s="29">
        <f t="shared" si="17"/>
        <v>93687.641785121974</v>
      </c>
      <c r="S40" s="29">
        <f t="shared" si="18"/>
        <v>464302.49784033373</v>
      </c>
      <c r="T40" s="35">
        <f t="shared" si="19"/>
        <v>29.537007929904028</v>
      </c>
      <c r="U40" s="42">
        <v>0.89571782863194893</v>
      </c>
      <c r="V40" s="43">
        <f t="shared" si="31"/>
        <v>0.10428217136805107</v>
      </c>
      <c r="W40" s="29">
        <f t="shared" si="27"/>
        <v>415884.02519393386</v>
      </c>
      <c r="X40" s="29">
        <f t="shared" si="20"/>
        <v>2159589.2926192149</v>
      </c>
      <c r="Y40" s="35">
        <f t="shared" si="28"/>
        <v>23.050951560637611</v>
      </c>
      <c r="Z40" s="36">
        <f t="shared" si="29"/>
        <v>6.4860563692664179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2051</v>
      </c>
      <c r="E41" s="51">
        <v>16</v>
      </c>
      <c r="F41" s="3">
        <f t="shared" si="21"/>
        <v>7.8010726474890294E-3</v>
      </c>
      <c r="G41" s="2">
        <v>0.5</v>
      </c>
      <c r="H41" s="3">
        <f t="shared" si="22"/>
        <v>3.8259206121472981E-2</v>
      </c>
      <c r="I41" s="3">
        <f t="shared" si="23"/>
        <v>0.96174079387852707</v>
      </c>
      <c r="J41" s="5">
        <f t="shared" si="30"/>
        <v>92033.357351011524</v>
      </c>
      <c r="K41" s="5">
        <f t="shared" si="24"/>
        <v>3521.1231889435303</v>
      </c>
      <c r="L41" s="5">
        <f t="shared" si="25"/>
        <v>451363.97878269886</v>
      </c>
      <c r="M41" s="5">
        <f t="shared" si="16"/>
        <v>2302950.1205008221</v>
      </c>
      <c r="N41" s="33">
        <f t="shared" si="26"/>
        <v>25.022993692574563</v>
      </c>
      <c r="O41" s="4"/>
      <c r="Q41" s="27" t="s">
        <v>58</v>
      </c>
      <c r="R41" s="29">
        <f t="shared" si="17"/>
        <v>92033.357351011524</v>
      </c>
      <c r="S41" s="29">
        <f t="shared" si="18"/>
        <v>451363.97878269886</v>
      </c>
      <c r="T41" s="35">
        <f t="shared" si="19"/>
        <v>25.022993692574563</v>
      </c>
      <c r="U41" s="42">
        <v>0.86473435856680392</v>
      </c>
      <c r="V41" s="43">
        <f t="shared" si="31"/>
        <v>0.13526564143319608</v>
      </c>
      <c r="W41" s="29">
        <f t="shared" si="27"/>
        <v>390309.94067281758</v>
      </c>
      <c r="X41" s="29">
        <f t="shared" si="20"/>
        <v>1743705.267425281</v>
      </c>
      <c r="Y41" s="35">
        <f t="shared" si="28"/>
        <v>18.946448522733547</v>
      </c>
      <c r="Z41" s="36">
        <f t="shared" si="29"/>
        <v>6.0765451698410153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1337</v>
      </c>
      <c r="E42" s="51">
        <v>20</v>
      </c>
      <c r="F42" s="3">
        <f t="shared" si="21"/>
        <v>1.4958863126402393E-2</v>
      </c>
      <c r="G42" s="2">
        <v>0.5</v>
      </c>
      <c r="H42" s="3">
        <f t="shared" si="22"/>
        <v>7.2098053352559491E-2</v>
      </c>
      <c r="I42" s="3">
        <f t="shared" si="23"/>
        <v>0.92790194664744052</v>
      </c>
      <c r="J42" s="5">
        <f t="shared" si="30"/>
        <v>88512.234162067994</v>
      </c>
      <c r="K42" s="5">
        <f t="shared" si="24"/>
        <v>6381.5597809710171</v>
      </c>
      <c r="L42" s="5">
        <f t="shared" si="25"/>
        <v>426607.27135791245</v>
      </c>
      <c r="M42" s="5">
        <f t="shared" si="16"/>
        <v>1851586.1417181231</v>
      </c>
      <c r="N42" s="33">
        <f t="shared" si="26"/>
        <v>20.918985485416911</v>
      </c>
      <c r="O42" s="4"/>
      <c r="Q42" s="27" t="s">
        <v>60</v>
      </c>
      <c r="R42" s="29">
        <f t="shared" si="17"/>
        <v>88512.234162067994</v>
      </c>
      <c r="S42" s="29">
        <f t="shared" si="18"/>
        <v>426607.27135791245</v>
      </c>
      <c r="T42" s="35">
        <f t="shared" si="19"/>
        <v>20.918985485416911</v>
      </c>
      <c r="U42" s="42">
        <v>0.81758889711164551</v>
      </c>
      <c r="V42" s="43">
        <f t="shared" si="31"/>
        <v>0.18241110288835449</v>
      </c>
      <c r="W42" s="29">
        <f t="shared" si="27"/>
        <v>348789.36848932412</v>
      </c>
      <c r="X42" s="29">
        <f t="shared" si="20"/>
        <v>1353395.3267524634</v>
      </c>
      <c r="Y42" s="35">
        <f t="shared" si="28"/>
        <v>15.290488818465079</v>
      </c>
      <c r="Z42" s="36">
        <f t="shared" si="29"/>
        <v>5.6284966669518326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1103</v>
      </c>
      <c r="E43" s="51">
        <v>22</v>
      </c>
      <c r="F43" s="3">
        <f t="shared" si="21"/>
        <v>1.9945602901178604E-2</v>
      </c>
      <c r="G43" s="2">
        <v>0.5</v>
      </c>
      <c r="H43" s="3">
        <f t="shared" si="22"/>
        <v>9.499136442141623E-2</v>
      </c>
      <c r="I43" s="3">
        <f t="shared" si="23"/>
        <v>0.9050086355785838</v>
      </c>
      <c r="J43" s="5">
        <f t="shared" si="30"/>
        <v>82130.674381096978</v>
      </c>
      <c r="K43" s="5">
        <f t="shared" si="24"/>
        <v>7801.7048203114573</v>
      </c>
      <c r="L43" s="5">
        <f t="shared" si="25"/>
        <v>391149.10985470627</v>
      </c>
      <c r="M43" s="5">
        <f t="shared" si="16"/>
        <v>1424978.8703602108</v>
      </c>
      <c r="N43" s="33">
        <f t="shared" si="26"/>
        <v>17.35014208879041</v>
      </c>
      <c r="O43" s="4"/>
      <c r="Q43" s="27" t="s">
        <v>62</v>
      </c>
      <c r="R43" s="29">
        <f t="shared" si="17"/>
        <v>82130.674381096978</v>
      </c>
      <c r="S43" s="29">
        <f t="shared" si="18"/>
        <v>391149.10985470627</v>
      </c>
      <c r="T43" s="35">
        <f t="shared" si="19"/>
        <v>17.35014208879041</v>
      </c>
      <c r="U43" s="42">
        <v>0.77888026534586052</v>
      </c>
      <c r="V43" s="43">
        <f t="shared" si="31"/>
        <v>0.22111973465413948</v>
      </c>
      <c r="W43" s="29">
        <f t="shared" si="27"/>
        <v>304658.32247343077</v>
      </c>
      <c r="X43" s="29">
        <f t="shared" si="20"/>
        <v>1004605.9582631392</v>
      </c>
      <c r="Y43" s="35">
        <f t="shared" si="28"/>
        <v>12.231799700093017</v>
      </c>
      <c r="Z43" s="36">
        <f t="shared" si="29"/>
        <v>5.1183423886973927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808</v>
      </c>
      <c r="E44" s="51">
        <v>22</v>
      </c>
      <c r="F44" s="3">
        <f t="shared" si="21"/>
        <v>2.7227722772277228E-2</v>
      </c>
      <c r="G44" s="2">
        <v>0.5</v>
      </c>
      <c r="H44" s="3">
        <f t="shared" si="22"/>
        <v>0.12746234067207418</v>
      </c>
      <c r="I44" s="3">
        <f t="shared" si="23"/>
        <v>0.87253765932792582</v>
      </c>
      <c r="J44" s="5">
        <f t="shared" si="30"/>
        <v>74328.969560785525</v>
      </c>
      <c r="K44" s="5">
        <f t="shared" si="24"/>
        <v>9474.1444399610773</v>
      </c>
      <c r="L44" s="5">
        <f t="shared" si="25"/>
        <v>347959.48670402489</v>
      </c>
      <c r="M44" s="5">
        <f t="shared" si="16"/>
        <v>1033829.7605055044</v>
      </c>
      <c r="N44" s="33">
        <f t="shared" si="26"/>
        <v>13.908840208797033</v>
      </c>
      <c r="O44" s="4"/>
      <c r="Q44" s="27" t="s">
        <v>64</v>
      </c>
      <c r="R44" s="29">
        <f t="shared" si="17"/>
        <v>74328.969560785525</v>
      </c>
      <c r="S44" s="29">
        <f t="shared" si="18"/>
        <v>347959.48670402489</v>
      </c>
      <c r="T44" s="35">
        <f t="shared" si="19"/>
        <v>13.908840208797033</v>
      </c>
      <c r="U44" s="42">
        <v>0.71980976748499381</v>
      </c>
      <c r="V44" s="43">
        <f t="shared" si="31"/>
        <v>0.28019023251500619</v>
      </c>
      <c r="W44" s="29">
        <f t="shared" si="27"/>
        <v>250464.63721862197</v>
      </c>
      <c r="X44" s="29">
        <f t="shared" si="20"/>
        <v>699947.63578970847</v>
      </c>
      <c r="Y44" s="35">
        <f t="shared" si="28"/>
        <v>9.4168887302722251</v>
      </c>
      <c r="Z44" s="36">
        <f t="shared" si="29"/>
        <v>4.4919514785248076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530</v>
      </c>
      <c r="E45" s="51">
        <v>29</v>
      </c>
      <c r="F45" s="3">
        <f t="shared" si="21"/>
        <v>5.4716981132075473E-2</v>
      </c>
      <c r="G45" s="2">
        <v>0.5</v>
      </c>
      <c r="H45" s="3">
        <f t="shared" si="22"/>
        <v>0.24066390041493774</v>
      </c>
      <c r="I45" s="3">
        <f t="shared" si="23"/>
        <v>0.75933609958506221</v>
      </c>
      <c r="J45" s="5">
        <f t="shared" si="30"/>
        <v>64854.825120824447</v>
      </c>
      <c r="K45" s="5">
        <f t="shared" si="24"/>
        <v>15608.215174306297</v>
      </c>
      <c r="L45" s="5">
        <f t="shared" si="25"/>
        <v>285253.58766835649</v>
      </c>
      <c r="M45" s="5">
        <f t="shared" si="16"/>
        <v>685870.27380147949</v>
      </c>
      <c r="N45" s="33">
        <f t="shared" si="26"/>
        <v>10.575470252578803</v>
      </c>
      <c r="O45" s="4"/>
      <c r="Q45" s="27" t="s">
        <v>66</v>
      </c>
      <c r="R45" s="29">
        <f t="shared" si="17"/>
        <v>64854.825120824447</v>
      </c>
      <c r="S45" s="29">
        <f t="shared" si="18"/>
        <v>285253.58766835649</v>
      </c>
      <c r="T45" s="35">
        <f t="shared" si="19"/>
        <v>10.575470252578803</v>
      </c>
      <c r="U45" s="42">
        <v>0.68480776711742686</v>
      </c>
      <c r="V45" s="43">
        <f t="shared" si="31"/>
        <v>0.31519223288257314</v>
      </c>
      <c r="W45" s="29">
        <f t="shared" si="27"/>
        <v>195343.87243340237</v>
      </c>
      <c r="X45" s="29">
        <f t="shared" si="20"/>
        <v>449482.99857108644</v>
      </c>
      <c r="Y45" s="35">
        <f t="shared" si="28"/>
        <v>6.9306022756780274</v>
      </c>
      <c r="Z45" s="36">
        <f t="shared" si="29"/>
        <v>3.6448679769007759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291</v>
      </c>
      <c r="E46" s="51">
        <v>19</v>
      </c>
      <c r="F46" s="3">
        <f t="shared" si="21"/>
        <v>6.5292096219931275E-2</v>
      </c>
      <c r="G46" s="2">
        <v>0.5</v>
      </c>
      <c r="H46" s="3">
        <f t="shared" si="22"/>
        <v>0.28064992614475626</v>
      </c>
      <c r="I46" s="3">
        <f t="shared" si="23"/>
        <v>0.71935007385524374</v>
      </c>
      <c r="J46" s="5">
        <f t="shared" si="30"/>
        <v>49246.609946518147</v>
      </c>
      <c r="K46" s="5">
        <f t="shared" si="24"/>
        <v>13821.057444369937</v>
      </c>
      <c r="L46" s="5">
        <f t="shared" si="25"/>
        <v>211680.40612166587</v>
      </c>
      <c r="M46" s="5">
        <f>L46+M47</f>
        <v>400616.686133123</v>
      </c>
      <c r="N46" s="33">
        <f t="shared" si="26"/>
        <v>8.1349089118660753</v>
      </c>
      <c r="O46" s="4"/>
      <c r="Q46" s="27" t="s">
        <v>68</v>
      </c>
      <c r="R46" s="29">
        <f t="shared" si="17"/>
        <v>49246.609946518147</v>
      </c>
      <c r="S46" s="29">
        <f t="shared" si="18"/>
        <v>211680.40612166587</v>
      </c>
      <c r="T46" s="35">
        <f t="shared" si="19"/>
        <v>8.1349089118660753</v>
      </c>
      <c r="U46" s="42">
        <v>0.65629805890441617</v>
      </c>
      <c r="V46" s="43">
        <f t="shared" si="31"/>
        <v>0.34370194109558383</v>
      </c>
      <c r="W46" s="29">
        <f t="shared" si="27"/>
        <v>138925.4396457478</v>
      </c>
      <c r="X46" s="29">
        <f>X47+W46</f>
        <v>254139.1261376841</v>
      </c>
      <c r="Y46" s="35">
        <f t="shared" si="28"/>
        <v>5.1605405207318711</v>
      </c>
      <c r="Z46" s="36">
        <f t="shared" si="29"/>
        <v>2.9743683911342043</v>
      </c>
    </row>
    <row r="47" spans="1:26" s="2" customFormat="1" x14ac:dyDescent="0.25">
      <c r="A47" s="12">
        <v>19</v>
      </c>
      <c r="B47" s="13" t="s">
        <v>69</v>
      </c>
      <c r="C47" s="12"/>
      <c r="D47">
        <v>192</v>
      </c>
      <c r="E47" s="51">
        <v>36</v>
      </c>
      <c r="F47" s="17">
        <f t="shared" si="21"/>
        <v>0.1875</v>
      </c>
      <c r="G47" s="12"/>
      <c r="H47" s="17">
        <v>1</v>
      </c>
      <c r="I47" s="17">
        <f t="shared" si="23"/>
        <v>0</v>
      </c>
      <c r="J47" s="21">
        <f t="shared" si="30"/>
        <v>35425.55250214821</v>
      </c>
      <c r="K47" s="21">
        <f t="shared" si="24"/>
        <v>35425.55250214821</v>
      </c>
      <c r="L47" s="21">
        <f>K47/F47</f>
        <v>188936.28001145713</v>
      </c>
      <c r="M47" s="21">
        <f>L47</f>
        <v>188936.28001145713</v>
      </c>
      <c r="N47" s="34">
        <f t="shared" si="26"/>
        <v>5.3333333333333339</v>
      </c>
      <c r="O47" s="4"/>
      <c r="Q47" s="30" t="s">
        <v>69</v>
      </c>
      <c r="R47" s="31">
        <f t="shared" si="17"/>
        <v>35425.55250214821</v>
      </c>
      <c r="S47" s="31">
        <f t="shared" si="18"/>
        <v>188936.28001145713</v>
      </c>
      <c r="T47" s="38">
        <f t="shared" si="19"/>
        <v>5.3333333333333339</v>
      </c>
      <c r="U47" s="44">
        <v>0.6098018151143324</v>
      </c>
      <c r="V47" s="45">
        <f t="shared" si="31"/>
        <v>0.3901981848856676</v>
      </c>
      <c r="W47" s="31">
        <f t="shared" si="27"/>
        <v>115213.68649193631</v>
      </c>
      <c r="X47" s="31">
        <f>W47</f>
        <v>115213.68649193631</v>
      </c>
      <c r="Y47" s="38">
        <f t="shared" si="28"/>
        <v>3.2522763472764398</v>
      </c>
      <c r="Z47" s="37">
        <f t="shared" si="29"/>
        <v>2.0810569860568942</v>
      </c>
    </row>
    <row r="48" spans="1:26" s="2" customFormat="1" ht="13.2" x14ac:dyDescent="0.25">
      <c r="B48" s="2" t="s">
        <v>70</v>
      </c>
      <c r="D48" s="25">
        <f>SUM(D29:D47)</f>
        <v>29111</v>
      </c>
      <c r="E48" s="25">
        <f>SUM(E29:E47)</f>
        <v>201</v>
      </c>
    </row>
    <row r="51" spans="1:26" s="2" customFormat="1" ht="18" thickBot="1" x14ac:dyDescent="0.35">
      <c r="B51" s="70" t="s">
        <v>89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8" t="s">
        <v>14</v>
      </c>
      <c r="S52" s="78"/>
      <c r="T52" s="78"/>
      <c r="U52" s="75" t="s">
        <v>15</v>
      </c>
      <c r="V52" s="79" t="s">
        <v>16</v>
      </c>
      <c r="W52" s="80" t="s">
        <v>17</v>
      </c>
      <c r="X52" s="80" t="s">
        <v>18</v>
      </c>
      <c r="Y52" s="81" t="s">
        <v>19</v>
      </c>
      <c r="Z52" s="81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5"/>
      <c r="V53" s="79"/>
      <c r="W53" s="80"/>
      <c r="X53" s="80"/>
      <c r="Y53" s="81"/>
      <c r="Z53" s="81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471</v>
      </c>
      <c r="E54" s="49">
        <f>E4+E29</f>
        <v>4</v>
      </c>
      <c r="F54" s="3">
        <f>E54/D54</f>
        <v>8.4925690021231421E-3</v>
      </c>
      <c r="G54" s="2">
        <v>0.3</v>
      </c>
      <c r="H54" s="18">
        <f>C54*F54/(1+(1-G54)*C54*F54)</f>
        <v>8.4423807513718859E-3</v>
      </c>
      <c r="I54" s="18">
        <f>1-H54</f>
        <v>0.99155761924862806</v>
      </c>
      <c r="J54" s="19">
        <v>100000</v>
      </c>
      <c r="K54" s="20">
        <f>J54*H54</f>
        <v>844.23807513718862</v>
      </c>
      <c r="L54" s="20">
        <f>C54*(J55+G54*K54)</f>
        <v>99409.033347403965</v>
      </c>
      <c r="M54" s="5">
        <f t="shared" ref="M54:M70" si="32">L54+M55</f>
        <v>7188805.6214219369</v>
      </c>
      <c r="N54" s="32">
        <f>M54/J54</f>
        <v>71.888056214219375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99409.033347403965</v>
      </c>
      <c r="T54" s="35">
        <f t="shared" ref="T54:T72" si="35">N54</f>
        <v>71.888056214219375</v>
      </c>
      <c r="U54" s="42">
        <v>0.96170886472285344</v>
      </c>
      <c r="V54" s="43">
        <f>1-U54</f>
        <v>3.829113527714656E-2</v>
      </c>
      <c r="W54" s="29">
        <f>S54*U54</f>
        <v>95602.548603728152</v>
      </c>
      <c r="X54" s="29">
        <f t="shared" ref="X54:X70" si="36">X55+W54</f>
        <v>6440090.2989800414</v>
      </c>
      <c r="Y54" s="40">
        <f>X54/R54</f>
        <v>64.400902989800414</v>
      </c>
      <c r="Z54" s="36">
        <f>T54-Y54</f>
        <v>7.4871532244189609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2221</v>
      </c>
      <c r="E55" s="49">
        <f t="shared" si="37"/>
        <v>1</v>
      </c>
      <c r="F55" s="3">
        <f t="shared" ref="F55:F72" si="38">E55/D55</f>
        <v>4.5024763619990995E-4</v>
      </c>
      <c r="G55" s="2">
        <v>0.4</v>
      </c>
      <c r="H55" s="3">
        <f t="shared" ref="H55:H71" si="39">C55*F55/(1+(1-G55)*C55*F55)</f>
        <v>1.7990465053521634E-3</v>
      </c>
      <c r="I55" s="3">
        <f t="shared" ref="I55:I72" si="40">1-H55</f>
        <v>0.99820095349464788</v>
      </c>
      <c r="J55" s="5">
        <f>I54*J54</f>
        <v>99155.761924862803</v>
      </c>
      <c r="K55" s="5">
        <f t="shared" ref="K55:K72" si="41">J55*H55</f>
        <v>178.38582697645552</v>
      </c>
      <c r="L55" s="5">
        <f t="shared" ref="L55:L71" si="42">C55*(J56+G55*K55)</f>
        <v>396194.92171470774</v>
      </c>
      <c r="M55" s="5">
        <f t="shared" si="32"/>
        <v>7089396.5880745333</v>
      </c>
      <c r="N55" s="33">
        <f t="shared" ref="N55:N72" si="43">M55/J55</f>
        <v>71.497575637073524</v>
      </c>
      <c r="O55" s="4"/>
      <c r="Q55" s="27" t="s">
        <v>36</v>
      </c>
      <c r="R55" s="29">
        <f t="shared" si="33"/>
        <v>99155.761924862803</v>
      </c>
      <c r="S55" s="29">
        <f t="shared" si="34"/>
        <v>396194.92171470774</v>
      </c>
      <c r="T55" s="35">
        <f t="shared" si="35"/>
        <v>71.497575637073524</v>
      </c>
      <c r="U55" s="42">
        <v>0.96170886472285344</v>
      </c>
      <c r="V55" s="43">
        <f>1-U55</f>
        <v>3.829113527714656E-2</v>
      </c>
      <c r="W55" s="29">
        <f t="shared" ref="W55:W72" si="44">S55*U55</f>
        <v>381024.16837121139</v>
      </c>
      <c r="X55" s="29">
        <f t="shared" si="36"/>
        <v>6344487.750376313</v>
      </c>
      <c r="Y55" s="35">
        <f t="shared" ref="Y55:Y72" si="45">X55/R55</f>
        <v>63.985063774548685</v>
      </c>
      <c r="Z55" s="36">
        <f t="shared" ref="Z55:Z72" si="46">T55-Y55</f>
        <v>7.512511862524839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3458</v>
      </c>
      <c r="E56" s="49">
        <f t="shared" si="37"/>
        <v>3</v>
      </c>
      <c r="F56" s="3">
        <f t="shared" si="38"/>
        <v>8.6755349913244649E-4</v>
      </c>
      <c r="G56" s="2">
        <v>0.5</v>
      </c>
      <c r="H56" s="3">
        <f t="shared" si="39"/>
        <v>4.328379743182802E-3</v>
      </c>
      <c r="I56" s="3">
        <f t="shared" si="40"/>
        <v>0.99567162025681721</v>
      </c>
      <c r="J56" s="5">
        <f t="shared" ref="J56:J72" si="47">I55*J55</f>
        <v>98977.376097886357</v>
      </c>
      <c r="K56" s="5">
        <f t="shared" si="41"/>
        <v>428.41166973547695</v>
      </c>
      <c r="L56" s="5">
        <f t="shared" si="42"/>
        <v>493815.85131509311</v>
      </c>
      <c r="M56" s="5">
        <f t="shared" si="32"/>
        <v>6693201.6663598251</v>
      </c>
      <c r="N56" s="33">
        <f t="shared" si="43"/>
        <v>67.623551262264243</v>
      </c>
      <c r="O56" s="4"/>
      <c r="Q56" s="27" t="s">
        <v>38</v>
      </c>
      <c r="R56" s="29">
        <f t="shared" si="33"/>
        <v>98977.376097886357</v>
      </c>
      <c r="S56" s="29">
        <f t="shared" si="34"/>
        <v>493815.85131509311</v>
      </c>
      <c r="T56" s="35">
        <f t="shared" si="35"/>
        <v>67.623551262264243</v>
      </c>
      <c r="U56" s="42">
        <v>0.96170886472285344</v>
      </c>
      <c r="V56" s="43">
        <f>1-U56</f>
        <v>3.829113527714656E-2</v>
      </c>
      <c r="W56" s="29">
        <f t="shared" si="44"/>
        <v>474907.08175038762</v>
      </c>
      <c r="X56" s="29">
        <f t="shared" si="36"/>
        <v>5963463.5820051013</v>
      </c>
      <c r="Y56" s="35">
        <f t="shared" si="45"/>
        <v>60.250774642756468</v>
      </c>
      <c r="Z56" s="36">
        <f t="shared" si="46"/>
        <v>7.3727766195077749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3802</v>
      </c>
      <c r="E57" s="49">
        <f t="shared" si="37"/>
        <v>1</v>
      </c>
      <c r="F57" s="3">
        <f t="shared" si="38"/>
        <v>2.6301946344029457E-4</v>
      </c>
      <c r="G57" s="2">
        <v>0.5</v>
      </c>
      <c r="H57" s="3">
        <f t="shared" si="39"/>
        <v>1.314233144959916E-3</v>
      </c>
      <c r="I57" s="3">
        <f t="shared" si="40"/>
        <v>0.99868576685504007</v>
      </c>
      <c r="J57" s="5">
        <f t="shared" si="47"/>
        <v>98548.964428150881</v>
      </c>
      <c r="K57" s="5">
        <f t="shared" si="41"/>
        <v>129.51631545295163</v>
      </c>
      <c r="L57" s="5">
        <f t="shared" si="42"/>
        <v>492421.03135212202</v>
      </c>
      <c r="M57" s="5">
        <f t="shared" si="32"/>
        <v>6199385.8150447318</v>
      </c>
      <c r="N57" s="33">
        <f t="shared" si="43"/>
        <v>62.906656107629821</v>
      </c>
      <c r="O57" s="4"/>
      <c r="Q57" s="27" t="s">
        <v>40</v>
      </c>
      <c r="R57" s="29">
        <f t="shared" si="33"/>
        <v>98548.964428150881</v>
      </c>
      <c r="S57" s="29">
        <f t="shared" si="34"/>
        <v>492421.03135212202</v>
      </c>
      <c r="T57" s="35">
        <f t="shared" si="35"/>
        <v>62.906656107629821</v>
      </c>
      <c r="U57" s="42">
        <v>0.96170886472285344</v>
      </c>
      <c r="V57" s="43">
        <f>1-U57</f>
        <v>3.829113527714656E-2</v>
      </c>
      <c r="W57" s="29">
        <f t="shared" si="44"/>
        <v>473565.67102730589</v>
      </c>
      <c r="X57" s="29">
        <f t="shared" si="36"/>
        <v>5488556.5002547139</v>
      </c>
      <c r="Y57" s="35">
        <f t="shared" si="45"/>
        <v>55.693700406727835</v>
      </c>
      <c r="Z57" s="36">
        <f t="shared" si="46"/>
        <v>7.2129557009019862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3846</v>
      </c>
      <c r="E58" s="49">
        <f t="shared" si="37"/>
        <v>4</v>
      </c>
      <c r="F58" s="3">
        <f t="shared" si="38"/>
        <v>1.0400416016640667E-3</v>
      </c>
      <c r="G58" s="2">
        <v>0.5</v>
      </c>
      <c r="H58" s="3">
        <f t="shared" si="39"/>
        <v>5.1867219917012455E-3</v>
      </c>
      <c r="I58" s="3">
        <f t="shared" si="40"/>
        <v>0.99481327800829877</v>
      </c>
      <c r="J58" s="5">
        <f t="shared" si="47"/>
        <v>98419.448112697923</v>
      </c>
      <c r="K58" s="5">
        <f t="shared" si="41"/>
        <v>510.47431593722996</v>
      </c>
      <c r="L58" s="5">
        <f t="shared" si="42"/>
        <v>490821.05477364652</v>
      </c>
      <c r="M58" s="5">
        <f t="shared" si="32"/>
        <v>5706964.7836926095</v>
      </c>
      <c r="N58" s="33">
        <f t="shared" si="43"/>
        <v>57.986149009469052</v>
      </c>
      <c r="O58" s="4"/>
      <c r="Q58" s="27" t="s">
        <v>42</v>
      </c>
      <c r="R58" s="29">
        <f t="shared" si="33"/>
        <v>98419.448112697923</v>
      </c>
      <c r="S58" s="29">
        <f t="shared" si="34"/>
        <v>490821.05477364652</v>
      </c>
      <c r="T58" s="35">
        <f t="shared" si="35"/>
        <v>57.986149009469052</v>
      </c>
      <c r="U58" s="42">
        <v>0.96170886472285344</v>
      </c>
      <c r="V58" s="43">
        <f>1-U58</f>
        <v>3.829113527714656E-2</v>
      </c>
      <c r="W58" s="29">
        <f t="shared" si="44"/>
        <v>472026.95936843706</v>
      </c>
      <c r="X58" s="29">
        <f t="shared" si="36"/>
        <v>5014990.8292274084</v>
      </c>
      <c r="Y58" s="35">
        <f t="shared" si="45"/>
        <v>50.955282979080046</v>
      </c>
      <c r="Z58" s="36">
        <f t="shared" si="46"/>
        <v>7.0308660303890065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3859</v>
      </c>
      <c r="E59" s="49">
        <f t="shared" si="37"/>
        <v>9</v>
      </c>
      <c r="F59" s="3">
        <f t="shared" si="38"/>
        <v>2.3322104172065301E-3</v>
      </c>
      <c r="G59" s="2">
        <v>0.5</v>
      </c>
      <c r="H59" s="3">
        <f t="shared" si="39"/>
        <v>1.1593456138090945E-2</v>
      </c>
      <c r="I59" s="3">
        <f t="shared" si="40"/>
        <v>0.98840654386190907</v>
      </c>
      <c r="J59" s="5">
        <f t="shared" si="47"/>
        <v>97908.973796760692</v>
      </c>
      <c r="K59" s="5">
        <f t="shared" si="41"/>
        <v>1135.1033932382409</v>
      </c>
      <c r="L59" s="5">
        <f t="shared" si="42"/>
        <v>486707.11050070787</v>
      </c>
      <c r="M59" s="5">
        <f t="shared" si="32"/>
        <v>5216143.7289189631</v>
      </c>
      <c r="N59" s="33">
        <f t="shared" si="43"/>
        <v>53.275440714419361</v>
      </c>
      <c r="O59" s="4"/>
      <c r="Q59" s="27" t="s">
        <v>44</v>
      </c>
      <c r="R59" s="29">
        <f t="shared" si="33"/>
        <v>97908.973796760692</v>
      </c>
      <c r="S59" s="29">
        <f t="shared" si="34"/>
        <v>486707.11050070787</v>
      </c>
      <c r="T59" s="35">
        <f t="shared" si="35"/>
        <v>53.275440714419361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468743.57315409777</v>
      </c>
      <c r="X59" s="29">
        <f t="shared" si="36"/>
        <v>4542963.8698589709</v>
      </c>
      <c r="Y59" s="35">
        <f t="shared" si="45"/>
        <v>46.399872184231533</v>
      </c>
      <c r="Z59" s="36">
        <f t="shared" si="46"/>
        <v>6.8755685301878273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4639</v>
      </c>
      <c r="E60" s="49">
        <f t="shared" si="37"/>
        <v>6</v>
      </c>
      <c r="F60" s="3">
        <f t="shared" si="38"/>
        <v>1.2933821944384565E-3</v>
      </c>
      <c r="G60" s="2">
        <v>0.5</v>
      </c>
      <c r="H60" s="3">
        <f t="shared" si="39"/>
        <v>6.4460678985818641E-3</v>
      </c>
      <c r="I60" s="3">
        <f t="shared" si="40"/>
        <v>0.99355393210141818</v>
      </c>
      <c r="J60" s="5">
        <f t="shared" si="47"/>
        <v>96773.870403522451</v>
      </c>
      <c r="K60" s="5">
        <f t="shared" si="41"/>
        <v>623.81093942966766</v>
      </c>
      <c r="L60" s="5">
        <f t="shared" si="42"/>
        <v>482309.82466903812</v>
      </c>
      <c r="M60" s="5">
        <f t="shared" si="32"/>
        <v>4729436.6184182549</v>
      </c>
      <c r="N60" s="33">
        <f t="shared" si="43"/>
        <v>48.871008245280528</v>
      </c>
      <c r="O60" s="4"/>
      <c r="Q60" s="27" t="s">
        <v>46</v>
      </c>
      <c r="R60" s="29">
        <f t="shared" si="33"/>
        <v>96773.870403522451</v>
      </c>
      <c r="S60" s="29">
        <f t="shared" si="34"/>
        <v>482309.82466903812</v>
      </c>
      <c r="T60" s="35">
        <f t="shared" si="35"/>
        <v>48.871008245280528</v>
      </c>
      <c r="U60" s="42">
        <v>0.95736753435116873</v>
      </c>
      <c r="V60" s="43">
        <f t="shared" si="48"/>
        <v>4.2632465648831275E-2</v>
      </c>
      <c r="W60" s="29">
        <f t="shared" si="44"/>
        <v>461747.76763674151</v>
      </c>
      <c r="X60" s="29">
        <f t="shared" si="36"/>
        <v>4074220.296704873</v>
      </c>
      <c r="Y60" s="35">
        <f t="shared" si="45"/>
        <v>42.100416979463667</v>
      </c>
      <c r="Z60" s="36">
        <f t="shared" si="46"/>
        <v>6.7705912658168614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4636</v>
      </c>
      <c r="E61" s="49">
        <f t="shared" si="37"/>
        <v>7</v>
      </c>
      <c r="F61" s="3">
        <f t="shared" si="38"/>
        <v>1.5099223468507334E-3</v>
      </c>
      <c r="G61" s="2">
        <v>0.5</v>
      </c>
      <c r="H61" s="3">
        <f t="shared" si="39"/>
        <v>7.5212205866552065E-3</v>
      </c>
      <c r="I61" s="3">
        <f t="shared" si="40"/>
        <v>0.99247877941334484</v>
      </c>
      <c r="J61" s="5">
        <f t="shared" si="47"/>
        <v>96150.059464092788</v>
      </c>
      <c r="K61" s="5">
        <f t="shared" si="41"/>
        <v>723.16580664945695</v>
      </c>
      <c r="L61" s="5">
        <f t="shared" si="42"/>
        <v>478942.38280384033</v>
      </c>
      <c r="M61" s="5">
        <f t="shared" si="32"/>
        <v>4247126.7937492169</v>
      </c>
      <c r="N61" s="33">
        <f t="shared" si="43"/>
        <v>44.171858212269804</v>
      </c>
      <c r="O61" s="4"/>
      <c r="Q61" s="27" t="s">
        <v>48</v>
      </c>
      <c r="R61" s="29">
        <f t="shared" si="33"/>
        <v>96150.059464092788</v>
      </c>
      <c r="S61" s="29">
        <f t="shared" si="34"/>
        <v>478942.38280384033</v>
      </c>
      <c r="T61" s="35">
        <f t="shared" si="35"/>
        <v>44.171858212269804</v>
      </c>
      <c r="U61" s="42">
        <v>0.95681081085376496</v>
      </c>
      <c r="V61" s="43">
        <f t="shared" si="48"/>
        <v>4.3189189146235041E-2</v>
      </c>
      <c r="W61" s="29">
        <f t="shared" si="44"/>
        <v>458257.24964277673</v>
      </c>
      <c r="X61" s="29">
        <f t="shared" si="36"/>
        <v>3612472.5290681315</v>
      </c>
      <c r="Y61" s="35">
        <f t="shared" si="45"/>
        <v>37.571193915040773</v>
      </c>
      <c r="Z61" s="36">
        <f t="shared" si="46"/>
        <v>6.6006642972290308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4415</v>
      </c>
      <c r="E62" s="49">
        <f t="shared" si="37"/>
        <v>17</v>
      </c>
      <c r="F62" s="3">
        <f t="shared" si="38"/>
        <v>3.8505096262740658E-3</v>
      </c>
      <c r="G62" s="2">
        <v>0.5</v>
      </c>
      <c r="H62" s="3">
        <f t="shared" si="39"/>
        <v>1.9068984856982614E-2</v>
      </c>
      <c r="I62" s="3">
        <f t="shared" si="40"/>
        <v>0.98093101514301739</v>
      </c>
      <c r="J62" s="5">
        <f t="shared" si="47"/>
        <v>95426.893657443332</v>
      </c>
      <c r="K62" s="5">
        <f t="shared" si="41"/>
        <v>1819.6939901026772</v>
      </c>
      <c r="L62" s="5">
        <f t="shared" si="42"/>
        <v>472585.23331195995</v>
      </c>
      <c r="M62" s="5">
        <f t="shared" si="32"/>
        <v>3768184.4109453764</v>
      </c>
      <c r="N62" s="33">
        <f t="shared" si="43"/>
        <v>39.487656639774279</v>
      </c>
      <c r="O62" s="4"/>
      <c r="Q62" s="27" t="s">
        <v>50</v>
      </c>
      <c r="R62" s="29">
        <f t="shared" si="33"/>
        <v>95426.893657443332</v>
      </c>
      <c r="S62" s="29">
        <f t="shared" si="34"/>
        <v>472585.23331195995</v>
      </c>
      <c r="T62" s="35">
        <f t="shared" si="35"/>
        <v>39.487656639774279</v>
      </c>
      <c r="U62" s="42">
        <v>0.94800928093814252</v>
      </c>
      <c r="V62" s="43">
        <f t="shared" si="48"/>
        <v>5.1990719061857482E-2</v>
      </c>
      <c r="W62" s="29">
        <f t="shared" si="44"/>
        <v>448015.18721405545</v>
      </c>
      <c r="X62" s="29">
        <f t="shared" si="36"/>
        <v>3154215.2794253547</v>
      </c>
      <c r="Y62" s="35">
        <f t="shared" si="45"/>
        <v>33.053735257778925</v>
      </c>
      <c r="Z62" s="36">
        <f t="shared" si="46"/>
        <v>6.4339213819953542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4739</v>
      </c>
      <c r="E63" s="49">
        <f t="shared" si="37"/>
        <v>28</v>
      </c>
      <c r="F63" s="3">
        <f t="shared" si="38"/>
        <v>5.9084194977843431E-3</v>
      </c>
      <c r="G63" s="2">
        <v>0.5</v>
      </c>
      <c r="H63" s="3">
        <f t="shared" si="39"/>
        <v>2.9112081513828242E-2</v>
      </c>
      <c r="I63" s="3">
        <f t="shared" si="40"/>
        <v>0.97088791848617173</v>
      </c>
      <c r="J63" s="5">
        <f t="shared" si="47"/>
        <v>93607.199667340654</v>
      </c>
      <c r="K63" s="5">
        <f t="shared" si="41"/>
        <v>2725.1004269968171</v>
      </c>
      <c r="L63" s="5">
        <f t="shared" si="42"/>
        <v>461223.24726921122</v>
      </c>
      <c r="M63" s="5">
        <f t="shared" si="32"/>
        <v>3295599.1776334164</v>
      </c>
      <c r="N63" s="33">
        <f t="shared" si="43"/>
        <v>35.206684842034043</v>
      </c>
      <c r="O63" s="4"/>
      <c r="Q63" s="27" t="s">
        <v>52</v>
      </c>
      <c r="R63" s="29">
        <f t="shared" si="33"/>
        <v>93607.199667340654</v>
      </c>
      <c r="S63" s="29">
        <f t="shared" si="34"/>
        <v>461223.24726921122</v>
      </c>
      <c r="T63" s="35">
        <f t="shared" si="35"/>
        <v>35.206684842034043</v>
      </c>
      <c r="U63" s="42">
        <v>0.94216194080535964</v>
      </c>
      <c r="V63" s="43">
        <f t="shared" si="48"/>
        <v>5.7838059194640357E-2</v>
      </c>
      <c r="W63" s="29">
        <f t="shared" si="44"/>
        <v>434546.98979171034</v>
      </c>
      <c r="X63" s="29">
        <f t="shared" si="36"/>
        <v>2706200.0922112991</v>
      </c>
      <c r="Y63" s="35">
        <f t="shared" si="45"/>
        <v>28.910170391044037</v>
      </c>
      <c r="Z63" s="36">
        <f t="shared" si="46"/>
        <v>6.2965144509900064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5110</v>
      </c>
      <c r="E64" s="49">
        <f t="shared" si="37"/>
        <v>31</v>
      </c>
      <c r="F64" s="3">
        <f t="shared" si="38"/>
        <v>6.0665362035225052E-3</v>
      </c>
      <c r="G64" s="2">
        <v>0.5</v>
      </c>
      <c r="H64" s="3">
        <f t="shared" si="39"/>
        <v>2.9879518072289158E-2</v>
      </c>
      <c r="I64" s="3">
        <f t="shared" si="40"/>
        <v>0.97012048192771083</v>
      </c>
      <c r="J64" s="5">
        <f t="shared" si="47"/>
        <v>90882.099240343829</v>
      </c>
      <c r="K64" s="5">
        <f t="shared" si="41"/>
        <v>2715.5133266994303</v>
      </c>
      <c r="L64" s="5">
        <f t="shared" si="42"/>
        <v>447621.71288497053</v>
      </c>
      <c r="M64" s="5">
        <f t="shared" si="32"/>
        <v>2834375.930364205</v>
      </c>
      <c r="N64" s="33">
        <f t="shared" si="43"/>
        <v>31.187395032199984</v>
      </c>
      <c r="O64" s="4"/>
      <c r="Q64" s="27" t="s">
        <v>54</v>
      </c>
      <c r="R64" s="29">
        <f t="shared" si="33"/>
        <v>90882.099240343829</v>
      </c>
      <c r="S64" s="29">
        <f t="shared" si="34"/>
        <v>447621.71288497053</v>
      </c>
      <c r="T64" s="35">
        <f t="shared" si="35"/>
        <v>31.187395032199984</v>
      </c>
      <c r="U64" s="42">
        <v>0.92489605986448908</v>
      </c>
      <c r="V64" s="43">
        <f t="shared" si="48"/>
        <v>7.5103940135510916E-2</v>
      </c>
      <c r="W64" s="29">
        <f t="shared" si="44"/>
        <v>414003.55855710286</v>
      </c>
      <c r="X64" s="29">
        <f t="shared" si="36"/>
        <v>2271653.1024195887</v>
      </c>
      <c r="Y64" s="35">
        <f t="shared" si="45"/>
        <v>24.995605530766287</v>
      </c>
      <c r="Z64" s="36">
        <f t="shared" si="46"/>
        <v>6.1917895014336963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5061</v>
      </c>
      <c r="E65" s="49">
        <f t="shared" si="37"/>
        <v>39</v>
      </c>
      <c r="F65" s="3">
        <f t="shared" si="38"/>
        <v>7.7059869590989927E-3</v>
      </c>
      <c r="G65" s="2">
        <v>0.5</v>
      </c>
      <c r="H65" s="3">
        <f t="shared" si="39"/>
        <v>3.7801686536783952E-2</v>
      </c>
      <c r="I65" s="3">
        <f t="shared" si="40"/>
        <v>0.96219831346321605</v>
      </c>
      <c r="J65" s="5">
        <f t="shared" si="47"/>
        <v>88166.585913644391</v>
      </c>
      <c r="K65" s="5">
        <f t="shared" si="41"/>
        <v>3332.8456437260165</v>
      </c>
      <c r="L65" s="5">
        <f t="shared" si="42"/>
        <v>432500.81545890687</v>
      </c>
      <c r="M65" s="5">
        <f t="shared" si="32"/>
        <v>2386754.2174792346</v>
      </c>
      <c r="N65" s="33">
        <f t="shared" si="43"/>
        <v>27.070961098765512</v>
      </c>
      <c r="O65" s="4"/>
      <c r="Q65" s="27" t="s">
        <v>56</v>
      </c>
      <c r="R65" s="29">
        <f t="shared" si="33"/>
        <v>88166.585913644391</v>
      </c>
      <c r="S65" s="29">
        <f t="shared" si="34"/>
        <v>432500.81545890687</v>
      </c>
      <c r="T65" s="35">
        <f t="shared" si="35"/>
        <v>27.070961098765512</v>
      </c>
      <c r="U65" s="42">
        <v>0.89970667843387275</v>
      </c>
      <c r="V65" s="43">
        <f t="shared" si="48"/>
        <v>0.10029332156612725</v>
      </c>
      <c r="W65" s="29">
        <f t="shared" si="44"/>
        <v>389123.87209647446</v>
      </c>
      <c r="X65" s="29">
        <f t="shared" si="36"/>
        <v>1857649.543862486</v>
      </c>
      <c r="Y65" s="35">
        <f t="shared" si="45"/>
        <v>21.069768377806742</v>
      </c>
      <c r="Z65" s="36">
        <f t="shared" si="46"/>
        <v>6.0011927209587697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4090</v>
      </c>
      <c r="E66" s="49">
        <f t="shared" si="37"/>
        <v>51</v>
      </c>
      <c r="F66" s="3">
        <f t="shared" si="38"/>
        <v>1.2469437652811735E-2</v>
      </c>
      <c r="G66" s="2">
        <v>0.5</v>
      </c>
      <c r="H66" s="3">
        <f t="shared" si="39"/>
        <v>6.046235921754594E-2</v>
      </c>
      <c r="I66" s="3">
        <f t="shared" si="40"/>
        <v>0.93953764078245405</v>
      </c>
      <c r="J66" s="5">
        <f t="shared" si="47"/>
        <v>84833.740269918373</v>
      </c>
      <c r="K66" s="5">
        <f t="shared" si="41"/>
        <v>5129.2480779677971</v>
      </c>
      <c r="L66" s="5">
        <f t="shared" si="42"/>
        <v>411345.58115467231</v>
      </c>
      <c r="M66" s="5">
        <f t="shared" si="32"/>
        <v>1954253.4020203277</v>
      </c>
      <c r="N66" s="33">
        <f t="shared" si="43"/>
        <v>23.03627537584001</v>
      </c>
      <c r="O66" s="4"/>
      <c r="Q66" s="27" t="s">
        <v>58</v>
      </c>
      <c r="R66" s="29">
        <f t="shared" si="33"/>
        <v>84833.740269918373</v>
      </c>
      <c r="S66" s="29">
        <f t="shared" si="34"/>
        <v>411345.58115467231</v>
      </c>
      <c r="T66" s="35">
        <f t="shared" si="35"/>
        <v>23.03627537584001</v>
      </c>
      <c r="U66" s="42">
        <v>0.86438699185239576</v>
      </c>
      <c r="V66" s="43">
        <f t="shared" si="48"/>
        <v>0.13561300814760424</v>
      </c>
      <c r="W66" s="29">
        <f t="shared" si="44"/>
        <v>355561.76950606273</v>
      </c>
      <c r="X66" s="29">
        <f t="shared" si="36"/>
        <v>1468525.6717660115</v>
      </c>
      <c r="Y66" s="35">
        <f t="shared" si="45"/>
        <v>17.310632150528242</v>
      </c>
      <c r="Z66" s="36">
        <f t="shared" si="46"/>
        <v>5.7256432253117673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2813</v>
      </c>
      <c r="E67" s="49">
        <f t="shared" si="37"/>
        <v>50</v>
      </c>
      <c r="F67" s="3">
        <f t="shared" si="38"/>
        <v>1.7774617845716316E-2</v>
      </c>
      <c r="G67" s="2">
        <v>0.5</v>
      </c>
      <c r="H67" s="3">
        <f t="shared" si="39"/>
        <v>8.5091899251191289E-2</v>
      </c>
      <c r="I67" s="3">
        <f t="shared" si="40"/>
        <v>0.91490810074880868</v>
      </c>
      <c r="J67" s="5">
        <f t="shared" si="47"/>
        <v>79704.492191950572</v>
      </c>
      <c r="K67" s="5">
        <f t="shared" si="41"/>
        <v>6782.2066194648205</v>
      </c>
      <c r="L67" s="5">
        <f t="shared" si="42"/>
        <v>381566.94441109081</v>
      </c>
      <c r="M67" s="5">
        <f t="shared" si="32"/>
        <v>1542907.8208656556</v>
      </c>
      <c r="N67" s="33">
        <f t="shared" si="43"/>
        <v>19.357852718638551</v>
      </c>
      <c r="O67" s="4"/>
      <c r="Q67" s="27" t="s">
        <v>60</v>
      </c>
      <c r="R67" s="29">
        <f t="shared" si="33"/>
        <v>79704.492191950572</v>
      </c>
      <c r="S67" s="29">
        <f t="shared" si="34"/>
        <v>381566.94441109081</v>
      </c>
      <c r="T67" s="35">
        <f t="shared" si="35"/>
        <v>19.357852718638551</v>
      </c>
      <c r="U67" s="42">
        <v>0.82345390469096191</v>
      </c>
      <c r="V67" s="43">
        <f t="shared" si="48"/>
        <v>0.17654609530903809</v>
      </c>
      <c r="W67" s="29">
        <f t="shared" si="44"/>
        <v>314202.79027631192</v>
      </c>
      <c r="X67" s="29">
        <f t="shared" si="36"/>
        <v>1112963.9022599487</v>
      </c>
      <c r="Y67" s="35">
        <f t="shared" si="45"/>
        <v>13.963628293115804</v>
      </c>
      <c r="Z67" s="36">
        <f t="shared" si="46"/>
        <v>5.3942244255227472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2132</v>
      </c>
      <c r="E68" s="49">
        <f t="shared" si="37"/>
        <v>55</v>
      </c>
      <c r="F68" s="3">
        <f t="shared" si="38"/>
        <v>2.5797373358348967E-2</v>
      </c>
      <c r="G68" s="2">
        <v>0.5</v>
      </c>
      <c r="H68" s="3">
        <f t="shared" si="39"/>
        <v>0.12117206433135051</v>
      </c>
      <c r="I68" s="3">
        <f t="shared" si="40"/>
        <v>0.87882793566864947</v>
      </c>
      <c r="J68" s="5">
        <f t="shared" si="47"/>
        <v>72922.285572485751</v>
      </c>
      <c r="K68" s="5">
        <f t="shared" si="41"/>
        <v>8836.1438785783575</v>
      </c>
      <c r="L68" s="5">
        <f t="shared" si="42"/>
        <v>342521.06816598284</v>
      </c>
      <c r="M68" s="5">
        <f t="shared" si="32"/>
        <v>1161340.8764545647</v>
      </c>
      <c r="N68" s="33">
        <f t="shared" si="43"/>
        <v>15.925733365833358</v>
      </c>
      <c r="O68" s="4"/>
      <c r="Q68" s="27" t="s">
        <v>62</v>
      </c>
      <c r="R68" s="29">
        <f t="shared" si="33"/>
        <v>72922.285572485751</v>
      </c>
      <c r="S68" s="29">
        <f t="shared" si="34"/>
        <v>342521.06816598284</v>
      </c>
      <c r="T68" s="35">
        <f t="shared" si="35"/>
        <v>15.925733365833358</v>
      </c>
      <c r="U68" s="42">
        <v>0.7557222850963411</v>
      </c>
      <c r="V68" s="43">
        <f t="shared" si="48"/>
        <v>0.2442777149036589</v>
      </c>
      <c r="W68" s="29">
        <f t="shared" si="44"/>
        <v>258850.80432803617</v>
      </c>
      <c r="X68" s="29">
        <f t="shared" si="36"/>
        <v>798761.11198363674</v>
      </c>
      <c r="Y68" s="35">
        <f t="shared" si="45"/>
        <v>10.95359403113685</v>
      </c>
      <c r="Z68" s="36">
        <f t="shared" si="46"/>
        <v>4.9721393346965073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1525</v>
      </c>
      <c r="E69" s="49">
        <f t="shared" si="37"/>
        <v>53</v>
      </c>
      <c r="F69" s="3">
        <f t="shared" si="38"/>
        <v>3.4754098360655739E-2</v>
      </c>
      <c r="G69" s="2">
        <v>0.5</v>
      </c>
      <c r="H69" s="3">
        <f t="shared" si="39"/>
        <v>0.15987933634992457</v>
      </c>
      <c r="I69" s="3">
        <f t="shared" si="40"/>
        <v>0.84012066365007543</v>
      </c>
      <c r="J69" s="5">
        <f t="shared" si="47"/>
        <v>64086.14169390739</v>
      </c>
      <c r="K69" s="5">
        <f t="shared" si="41"/>
        <v>10246.049803249145</v>
      </c>
      <c r="L69" s="5">
        <f t="shared" si="42"/>
        <v>294815.58396141406</v>
      </c>
      <c r="M69" s="5">
        <f t="shared" si="32"/>
        <v>818819.8082885819</v>
      </c>
      <c r="N69" s="33">
        <f t="shared" si="43"/>
        <v>12.776862308227027</v>
      </c>
      <c r="O69" s="4"/>
      <c r="Q69" s="27" t="s">
        <v>64</v>
      </c>
      <c r="R69" s="29">
        <f t="shared" si="33"/>
        <v>64086.14169390739</v>
      </c>
      <c r="S69" s="29">
        <f t="shared" si="34"/>
        <v>294815.58396141406</v>
      </c>
      <c r="T69" s="35">
        <f t="shared" si="35"/>
        <v>12.776862308227027</v>
      </c>
      <c r="U69" s="42">
        <v>0.69850988448397933</v>
      </c>
      <c r="V69" s="43">
        <f t="shared" si="48"/>
        <v>0.30149011551602067</v>
      </c>
      <c r="W69" s="29">
        <f t="shared" si="44"/>
        <v>205931.59949696425</v>
      </c>
      <c r="X69" s="29">
        <f t="shared" si="36"/>
        <v>539910.3076556006</v>
      </c>
      <c r="Y69" s="35">
        <f t="shared" si="45"/>
        <v>8.4247591348899906</v>
      </c>
      <c r="Z69" s="36">
        <f t="shared" si="46"/>
        <v>4.3521031733370368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941</v>
      </c>
      <c r="E70" s="49">
        <f t="shared" si="37"/>
        <v>53</v>
      </c>
      <c r="F70" s="3">
        <f t="shared" si="38"/>
        <v>5.6323060573857602E-2</v>
      </c>
      <c r="G70" s="2">
        <v>0.5</v>
      </c>
      <c r="H70" s="3">
        <f t="shared" si="39"/>
        <v>0.24685607824871916</v>
      </c>
      <c r="I70" s="3">
        <f t="shared" si="40"/>
        <v>0.75314392175128086</v>
      </c>
      <c r="J70" s="5">
        <f t="shared" si="47"/>
        <v>53840.091890658245</v>
      </c>
      <c r="K70" s="5">
        <f t="shared" si="41"/>
        <v>13290.753936678562</v>
      </c>
      <c r="L70" s="5">
        <f t="shared" si="42"/>
        <v>235973.57461159484</v>
      </c>
      <c r="M70" s="5">
        <f t="shared" si="32"/>
        <v>524004.22432716785</v>
      </c>
      <c r="N70" s="33">
        <f t="shared" si="43"/>
        <v>9.7326027115880063</v>
      </c>
      <c r="O70" s="4"/>
      <c r="Q70" s="27" t="s">
        <v>66</v>
      </c>
      <c r="R70" s="29">
        <f t="shared" si="33"/>
        <v>53840.091890658245</v>
      </c>
      <c r="S70" s="29">
        <f t="shared" si="34"/>
        <v>235973.57461159484</v>
      </c>
      <c r="T70" s="35">
        <f t="shared" si="35"/>
        <v>9.7326027115880063</v>
      </c>
      <c r="U70" s="42">
        <v>0.67065690345363116</v>
      </c>
      <c r="V70" s="43">
        <f t="shared" si="48"/>
        <v>0.32934309654636884</v>
      </c>
      <c r="W70" s="29">
        <f t="shared" si="44"/>
        <v>158257.30684589659</v>
      </c>
      <c r="X70" s="29">
        <f t="shared" si="36"/>
        <v>333978.70815863641</v>
      </c>
      <c r="Y70" s="35">
        <f t="shared" si="45"/>
        <v>6.2031600695797628</v>
      </c>
      <c r="Z70" s="36">
        <f t="shared" si="46"/>
        <v>3.5294426420082434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506</v>
      </c>
      <c r="E71" s="49">
        <f t="shared" si="49"/>
        <v>45</v>
      </c>
      <c r="F71" s="3">
        <f t="shared" si="38"/>
        <v>8.8932806324110672E-2</v>
      </c>
      <c r="G71" s="2">
        <v>0.5</v>
      </c>
      <c r="H71" s="3">
        <f t="shared" si="39"/>
        <v>0.36378334680679064</v>
      </c>
      <c r="I71" s="3">
        <f t="shared" si="40"/>
        <v>0.63621665319320941</v>
      </c>
      <c r="J71" s="5">
        <f t="shared" si="47"/>
        <v>40549.337953979688</v>
      </c>
      <c r="K71" s="5">
        <f t="shared" si="41"/>
        <v>14751.173871698351</v>
      </c>
      <c r="L71" s="5">
        <f t="shared" si="42"/>
        <v>165868.75509065256</v>
      </c>
      <c r="M71" s="5">
        <f>L71+M72</f>
        <v>288030.649715573</v>
      </c>
      <c r="N71" s="33">
        <f t="shared" si="43"/>
        <v>7.1032146083979262</v>
      </c>
      <c r="O71" s="4"/>
      <c r="Q71" s="27" t="s">
        <v>68</v>
      </c>
      <c r="R71" s="29">
        <f t="shared" si="33"/>
        <v>40549.337953979688</v>
      </c>
      <c r="S71" s="29">
        <f t="shared" si="34"/>
        <v>165868.75509065256</v>
      </c>
      <c r="T71" s="35">
        <f t="shared" si="35"/>
        <v>7.1032146083979262</v>
      </c>
      <c r="U71" s="42">
        <v>0.63527807449444496</v>
      </c>
      <c r="V71" s="43">
        <f t="shared" si="48"/>
        <v>0.36472192550555504</v>
      </c>
      <c r="W71" s="29">
        <f t="shared" si="44"/>
        <v>105372.78335278042</v>
      </c>
      <c r="X71" s="29">
        <f>X72+W71</f>
        <v>175721.40131273982</v>
      </c>
      <c r="Y71" s="35">
        <f t="shared" si="45"/>
        <v>4.3335208459425356</v>
      </c>
      <c r="Z71" s="36">
        <f t="shared" si="46"/>
        <v>2.7696937624553906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322</v>
      </c>
      <c r="E72" s="50">
        <f t="shared" si="49"/>
        <v>68</v>
      </c>
      <c r="F72" s="17">
        <f t="shared" si="38"/>
        <v>0.21118012422360249</v>
      </c>
      <c r="G72" s="12"/>
      <c r="H72" s="17">
        <v>1</v>
      </c>
      <c r="I72" s="17">
        <f t="shared" si="40"/>
        <v>0</v>
      </c>
      <c r="J72" s="21">
        <f t="shared" si="47"/>
        <v>25798.164082281339</v>
      </c>
      <c r="K72" s="21">
        <f t="shared" si="41"/>
        <v>25798.164082281339</v>
      </c>
      <c r="L72" s="21">
        <f>K72/F72</f>
        <v>122161.89462492045</v>
      </c>
      <c r="M72" s="21">
        <f>L72</f>
        <v>122161.89462492045</v>
      </c>
      <c r="N72" s="34">
        <f t="shared" si="43"/>
        <v>4.735294117647058</v>
      </c>
      <c r="O72" s="4"/>
      <c r="Q72" s="30" t="s">
        <v>69</v>
      </c>
      <c r="R72" s="31">
        <f t="shared" si="33"/>
        <v>25798.164082281339</v>
      </c>
      <c r="S72" s="31">
        <f t="shared" si="34"/>
        <v>122161.89462492045</v>
      </c>
      <c r="T72" s="38">
        <f t="shared" si="35"/>
        <v>4.735294117647058</v>
      </c>
      <c r="U72" s="44">
        <v>0.57586384179742911</v>
      </c>
      <c r="V72" s="45">
        <f t="shared" si="48"/>
        <v>0.42413615820257089</v>
      </c>
      <c r="W72" s="31">
        <f t="shared" si="44"/>
        <v>70348.617959959389</v>
      </c>
      <c r="X72" s="31">
        <f>W72</f>
        <v>70348.617959959389</v>
      </c>
      <c r="Y72" s="38">
        <f t="shared" si="45"/>
        <v>2.726884662629002</v>
      </c>
      <c r="Z72" s="37">
        <f t="shared" si="46"/>
        <v>2.008409455018056</v>
      </c>
    </row>
    <row r="73" spans="1:26" s="2" customFormat="1" ht="13.2" x14ac:dyDescent="0.25">
      <c r="B73" s="2" t="s">
        <v>70</v>
      </c>
      <c r="D73" s="25">
        <f>SUM(D54:D72)</f>
        <v>58586</v>
      </c>
      <c r="E73" s="25">
        <f>SUM(E54:E72)</f>
        <v>525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67.866107403529881</v>
      </c>
      <c r="F78" s="55">
        <f>$Y$4</f>
        <v>62.145399826586676</v>
      </c>
      <c r="G78" s="55">
        <f>E78-F78</f>
        <v>5.7207075769432052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76.535639165413158</v>
      </c>
      <c r="F79" s="55">
        <f>$Y$29</f>
        <v>68.172807047086138</v>
      </c>
      <c r="G79" s="55">
        <f t="shared" ref="G79:G80" si="50">E79-F79</f>
        <v>8.3628321183270202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71.888056214219375</v>
      </c>
      <c r="F80" s="55">
        <f>$Y$54</f>
        <v>64.400902989800414</v>
      </c>
      <c r="G80" s="55">
        <f t="shared" si="50"/>
        <v>7.4871532244189609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B83F-7AB9-8245-BDDC-E40A163AC42F}">
  <dimension ref="A1:Z80"/>
  <sheetViews>
    <sheetView topLeftCell="A18" workbookViewId="0">
      <selection activeCell="F43" sqref="F43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6" t="s">
        <v>87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4" t="s">
        <v>14</v>
      </c>
      <c r="S2" s="74"/>
      <c r="T2" s="74"/>
      <c r="U2" s="75" t="s">
        <v>15</v>
      </c>
      <c r="V2" s="75" t="s">
        <v>16</v>
      </c>
      <c r="W2" s="76" t="s">
        <v>17</v>
      </c>
      <c r="X2" s="76" t="s">
        <v>18</v>
      </c>
      <c r="Y2" s="77" t="s">
        <v>19</v>
      </c>
      <c r="Z2" s="77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5"/>
      <c r="V3" s="75"/>
      <c r="W3" s="76"/>
      <c r="X3" s="76"/>
      <c r="Y3" s="77"/>
      <c r="Z3" s="77"/>
    </row>
    <row r="4" spans="1:26" s="2" customFormat="1" x14ac:dyDescent="0.25">
      <c r="A4" s="2">
        <v>1</v>
      </c>
      <c r="B4" s="1">
        <v>0</v>
      </c>
      <c r="C4" s="1">
        <v>1</v>
      </c>
      <c r="D4" s="56">
        <v>181</v>
      </c>
      <c r="E4" s="57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6897699.583715735</v>
      </c>
      <c r="N4" s="32">
        <f>M4/J4</f>
        <v>68.976995837157347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68.976995837157347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6313620.753442266</v>
      </c>
      <c r="Y4" s="40">
        <f>X4/R4</f>
        <v>63.13620753442266</v>
      </c>
      <c r="Z4" s="36">
        <f>T4-Y4</f>
        <v>5.840788302734687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1093</v>
      </c>
      <c r="E5" s="51">
        <v>1</v>
      </c>
      <c r="F5" s="3">
        <f t="shared" ref="F5:F22" si="5">E5/D5</f>
        <v>9.1491308325709062E-4</v>
      </c>
      <c r="G5" s="2">
        <v>0.4</v>
      </c>
      <c r="H5" s="3">
        <f t="shared" ref="H5:H21" si="6">C5*F5/(1+(1-G5)*C5*F5)</f>
        <v>3.651634106262553E-3</v>
      </c>
      <c r="I5" s="3">
        <f t="shared" ref="I5:I22" si="7">1-H5</f>
        <v>0.99634836589373743</v>
      </c>
      <c r="J5" s="5">
        <f>I4*J4</f>
        <v>100000</v>
      </c>
      <c r="K5" s="5">
        <f t="shared" ref="K5:K22" si="8">J5*H5</f>
        <v>365.16341062625531</v>
      </c>
      <c r="L5" s="5">
        <f t="shared" ref="L5:L21" si="9">C5*(J6+G5*K5)</f>
        <v>399123.60781449702</v>
      </c>
      <c r="M5" s="5">
        <f t="shared" si="0"/>
        <v>6797699.583715735</v>
      </c>
      <c r="N5" s="33">
        <f t="shared" ref="N5:N22" si="10">M5/J5</f>
        <v>67.976995837157347</v>
      </c>
      <c r="O5" s="4"/>
      <c r="Q5" s="27" t="s">
        <v>36</v>
      </c>
      <c r="R5" s="29">
        <f t="shared" si="1"/>
        <v>100000</v>
      </c>
      <c r="S5" s="29">
        <f t="shared" si="2"/>
        <v>399123.60781449702</v>
      </c>
      <c r="T5" s="35">
        <f t="shared" si="3"/>
        <v>67.976995837157347</v>
      </c>
      <c r="U5" s="42">
        <v>0.96680194174873568</v>
      </c>
      <c r="V5" s="43">
        <f>1-U5</f>
        <v>3.3198058251264317E-2</v>
      </c>
      <c r="W5" s="29">
        <f t="shared" ref="W5:W22" si="11">S5*U5</f>
        <v>385873.4790328166</v>
      </c>
      <c r="X5" s="29">
        <f t="shared" si="4"/>
        <v>6216940.5592673924</v>
      </c>
      <c r="Y5" s="35">
        <f t="shared" ref="Y5:Y22" si="12">X5/R5</f>
        <v>62.169405592673925</v>
      </c>
      <c r="Z5" s="36">
        <f t="shared" ref="Z5:Z22" si="13">T5-Y5</f>
        <v>5.8075902444834213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1694</v>
      </c>
      <c r="E6" s="51">
        <v>1</v>
      </c>
      <c r="F6" s="3">
        <f t="shared" si="5"/>
        <v>5.9031877213695393E-4</v>
      </c>
      <c r="G6" s="2">
        <v>0.5</v>
      </c>
      <c r="H6" s="3">
        <f t="shared" si="6"/>
        <v>2.9472443265546717E-3</v>
      </c>
      <c r="I6" s="3">
        <f t="shared" si="7"/>
        <v>0.99705275567344531</v>
      </c>
      <c r="J6" s="5">
        <f t="shared" ref="J6:J22" si="14">I5*J5</f>
        <v>99634.83658937375</v>
      </c>
      <c r="K6" s="5">
        <f t="shared" si="8"/>
        <v>293.64820686523359</v>
      </c>
      <c r="L6" s="5">
        <f t="shared" si="9"/>
        <v>497440.06242970563</v>
      </c>
      <c r="M6" s="5">
        <f t="shared" si="0"/>
        <v>6398575.9759012377</v>
      </c>
      <c r="N6" s="33">
        <f t="shared" si="10"/>
        <v>64.220268682446545</v>
      </c>
      <c r="O6" s="4"/>
      <c r="Q6" s="27" t="s">
        <v>38</v>
      </c>
      <c r="R6" s="29">
        <f t="shared" si="1"/>
        <v>99634.83658937375</v>
      </c>
      <c r="S6" s="29">
        <f t="shared" si="2"/>
        <v>497440.06242970563</v>
      </c>
      <c r="T6" s="35">
        <f t="shared" si="3"/>
        <v>64.220268682446545</v>
      </c>
      <c r="U6" s="42">
        <v>0.96680194174873568</v>
      </c>
      <c r="V6" s="43">
        <f>1-U6</f>
        <v>3.3198058251264317E-2</v>
      </c>
      <c r="W6" s="29">
        <f t="shared" si="11"/>
        <v>480926.01826065173</v>
      </c>
      <c r="X6" s="29">
        <f t="shared" si="4"/>
        <v>5831067.080234576</v>
      </c>
      <c r="Y6" s="35">
        <f t="shared" si="12"/>
        <v>58.524380425957069</v>
      </c>
      <c r="Z6" s="36">
        <f t="shared" si="13"/>
        <v>5.6958882564894751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1898</v>
      </c>
      <c r="E7" s="51">
        <v>1</v>
      </c>
      <c r="F7" s="3">
        <f t="shared" si="5"/>
        <v>5.2687038988408848E-4</v>
      </c>
      <c r="G7" s="2">
        <v>0.5</v>
      </c>
      <c r="H7" s="3">
        <f t="shared" si="6"/>
        <v>2.6308866087871616E-3</v>
      </c>
      <c r="I7" s="3">
        <f t="shared" si="7"/>
        <v>0.99736911339121281</v>
      </c>
      <c r="J7" s="5">
        <f t="shared" si="14"/>
        <v>99341.18838250851</v>
      </c>
      <c r="K7" s="5">
        <f t="shared" si="8"/>
        <v>261.35540221654441</v>
      </c>
      <c r="L7" s="5">
        <f t="shared" si="9"/>
        <v>496052.55340700119</v>
      </c>
      <c r="M7" s="5">
        <f t="shared" si="0"/>
        <v>5901135.9134715321</v>
      </c>
      <c r="N7" s="33">
        <f t="shared" si="10"/>
        <v>59.402711096524129</v>
      </c>
      <c r="O7" s="4"/>
      <c r="Q7" s="27" t="s">
        <v>40</v>
      </c>
      <c r="R7" s="29">
        <f t="shared" si="1"/>
        <v>99341.18838250851</v>
      </c>
      <c r="S7" s="29">
        <f t="shared" si="2"/>
        <v>496052.55340700119</v>
      </c>
      <c r="T7" s="35">
        <f t="shared" si="3"/>
        <v>59.402711096524129</v>
      </c>
      <c r="U7" s="42">
        <v>0.96680194174873568</v>
      </c>
      <c r="V7" s="43">
        <f>1-U7</f>
        <v>3.3198058251264317E-2</v>
      </c>
      <c r="W7" s="29">
        <f t="shared" si="11"/>
        <v>479584.57184330717</v>
      </c>
      <c r="X7" s="29">
        <f t="shared" si="4"/>
        <v>5350141.0619739247</v>
      </c>
      <c r="Y7" s="35">
        <f t="shared" si="12"/>
        <v>53.856221664808977</v>
      </c>
      <c r="Z7" s="36">
        <f t="shared" si="13"/>
        <v>5.5464894317151519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1970</v>
      </c>
      <c r="E8" s="51">
        <v>2</v>
      </c>
      <c r="F8" s="3">
        <f t="shared" si="5"/>
        <v>1.0152284263959391E-3</v>
      </c>
      <c r="G8" s="2">
        <v>0.5</v>
      </c>
      <c r="H8" s="3">
        <f t="shared" si="6"/>
        <v>5.0632911392405064E-3</v>
      </c>
      <c r="I8" s="3">
        <f t="shared" si="7"/>
        <v>0.99493670886075947</v>
      </c>
      <c r="J8" s="5">
        <f t="shared" si="14"/>
        <v>99079.832980291962</v>
      </c>
      <c r="K8" s="5">
        <f t="shared" si="8"/>
        <v>501.6700404065416</v>
      </c>
      <c r="L8" s="5">
        <f t="shared" si="9"/>
        <v>494144.98980044341</v>
      </c>
      <c r="M8" s="5">
        <f t="shared" si="0"/>
        <v>5405083.3600645307</v>
      </c>
      <c r="N8" s="33">
        <f t="shared" si="10"/>
        <v>54.552810571851282</v>
      </c>
      <c r="O8" s="4"/>
      <c r="Q8" s="27" t="s">
        <v>42</v>
      </c>
      <c r="R8" s="29">
        <f t="shared" si="1"/>
        <v>99079.832980291962</v>
      </c>
      <c r="S8" s="29">
        <f t="shared" si="2"/>
        <v>494144.98980044341</v>
      </c>
      <c r="T8" s="35">
        <f t="shared" si="3"/>
        <v>54.552810571851282</v>
      </c>
      <c r="U8" s="42">
        <v>0.96680194174873568</v>
      </c>
      <c r="V8" s="43">
        <f>1-U8</f>
        <v>3.3198058251264317E-2</v>
      </c>
      <c r="W8" s="29">
        <f t="shared" si="11"/>
        <v>477740.33564447786</v>
      </c>
      <c r="X8" s="29">
        <f t="shared" si="4"/>
        <v>4870556.4901306173</v>
      </c>
      <c r="Y8" s="35">
        <f t="shared" si="12"/>
        <v>49.157899681758877</v>
      </c>
      <c r="Z8" s="36">
        <f t="shared" si="13"/>
        <v>5.3949108900924045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1849</v>
      </c>
      <c r="E9" s="51">
        <v>2</v>
      </c>
      <c r="F9" s="3">
        <f t="shared" si="5"/>
        <v>1.081665765278529E-3</v>
      </c>
      <c r="G9" s="2">
        <v>0.5</v>
      </c>
      <c r="H9" s="3">
        <f t="shared" si="6"/>
        <v>5.3937432578209273E-3</v>
      </c>
      <c r="I9" s="3">
        <f t="shared" si="7"/>
        <v>0.99460625674217906</v>
      </c>
      <c r="J9" s="5">
        <f t="shared" si="14"/>
        <v>98578.162939885413</v>
      </c>
      <c r="K9" s="5">
        <f t="shared" si="8"/>
        <v>531.70530172537974</v>
      </c>
      <c r="L9" s="5">
        <f t="shared" si="9"/>
        <v>491561.55144511367</v>
      </c>
      <c r="M9" s="5">
        <f t="shared" si="0"/>
        <v>4910938.3702640878</v>
      </c>
      <c r="N9" s="33">
        <f t="shared" si="10"/>
        <v>49.817710371199134</v>
      </c>
      <c r="O9" s="4"/>
      <c r="Q9" s="27" t="s">
        <v>44</v>
      </c>
      <c r="R9" s="29">
        <f t="shared" si="1"/>
        <v>98578.162939885413</v>
      </c>
      <c r="S9" s="29">
        <f t="shared" si="2"/>
        <v>491561.55144511367</v>
      </c>
      <c r="T9" s="35">
        <f t="shared" si="3"/>
        <v>49.817710371199134</v>
      </c>
      <c r="U9" s="42">
        <v>0.9555940589531835</v>
      </c>
      <c r="V9" s="43">
        <f t="shared" ref="V9:V22" si="15">1-U9</f>
        <v>4.4405941046816499E-2</v>
      </c>
      <c r="W9" s="29">
        <f t="shared" si="11"/>
        <v>469733.29817076027</v>
      </c>
      <c r="X9" s="29">
        <f t="shared" si="4"/>
        <v>4392816.1544861393</v>
      </c>
      <c r="Y9" s="35">
        <f t="shared" si="12"/>
        <v>44.561757122263991</v>
      </c>
      <c r="Z9" s="36">
        <f t="shared" si="13"/>
        <v>5.2559532489351426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2246</v>
      </c>
      <c r="E10" s="51">
        <v>3</v>
      </c>
      <c r="F10" s="3">
        <f t="shared" si="5"/>
        <v>1.3357079252003562E-3</v>
      </c>
      <c r="G10" s="2">
        <v>0.5</v>
      </c>
      <c r="H10" s="3">
        <f t="shared" si="6"/>
        <v>6.6563124029287773E-3</v>
      </c>
      <c r="I10" s="3">
        <f t="shared" si="7"/>
        <v>0.99334368759707126</v>
      </c>
      <c r="J10" s="5">
        <f t="shared" si="14"/>
        <v>98046.457638160035</v>
      </c>
      <c r="K10" s="5">
        <f t="shared" si="8"/>
        <v>652.62785204011561</v>
      </c>
      <c r="L10" s="5">
        <f t="shared" si="9"/>
        <v>488600.7185606999</v>
      </c>
      <c r="M10" s="5">
        <f t="shared" si="0"/>
        <v>4419376.8188189743</v>
      </c>
      <c r="N10" s="33">
        <f t="shared" si="10"/>
        <v>45.07431400661779</v>
      </c>
      <c r="O10" s="4"/>
      <c r="Q10" s="27" t="s">
        <v>46</v>
      </c>
      <c r="R10" s="29">
        <f t="shared" si="1"/>
        <v>98046.457638160035</v>
      </c>
      <c r="S10" s="29">
        <f t="shared" si="2"/>
        <v>488600.7185606999</v>
      </c>
      <c r="T10" s="35">
        <f t="shared" si="3"/>
        <v>45.07431400661779</v>
      </c>
      <c r="U10" s="42">
        <v>0.96363095511775332</v>
      </c>
      <c r="V10" s="43">
        <f t="shared" si="15"/>
        <v>3.6369044882246682E-2</v>
      </c>
      <c r="W10" s="29">
        <f t="shared" si="11"/>
        <v>470830.7770978678</v>
      </c>
      <c r="X10" s="29">
        <f t="shared" si="4"/>
        <v>3923082.856315379</v>
      </c>
      <c r="Y10" s="35">
        <f t="shared" si="12"/>
        <v>40.012489495474654</v>
      </c>
      <c r="Z10" s="36">
        <f t="shared" si="13"/>
        <v>5.0618245111431364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2421</v>
      </c>
      <c r="E11" s="51">
        <v>7</v>
      </c>
      <c r="F11" s="3">
        <f t="shared" si="5"/>
        <v>2.8913672036348617E-3</v>
      </c>
      <c r="G11" s="2">
        <v>0.5</v>
      </c>
      <c r="H11" s="3">
        <f t="shared" si="6"/>
        <v>1.4353085913471397E-2</v>
      </c>
      <c r="I11" s="3">
        <f t="shared" si="7"/>
        <v>0.9856469140865286</v>
      </c>
      <c r="J11" s="5">
        <f t="shared" si="14"/>
        <v>97393.829786119924</v>
      </c>
      <c r="K11" s="5">
        <f t="shared" si="8"/>
        <v>1397.9020063621888</v>
      </c>
      <c r="L11" s="5">
        <f t="shared" si="9"/>
        <v>483474.39391469414</v>
      </c>
      <c r="M11" s="5">
        <f t="shared" si="0"/>
        <v>3930776.100258274</v>
      </c>
      <c r="N11" s="33">
        <f t="shared" si="10"/>
        <v>40.359600899670838</v>
      </c>
      <c r="O11" s="4"/>
      <c r="Q11" s="27" t="s">
        <v>48</v>
      </c>
      <c r="R11" s="29">
        <f t="shared" si="1"/>
        <v>97393.829786119924</v>
      </c>
      <c r="S11" s="29">
        <f t="shared" si="2"/>
        <v>483474.39391469414</v>
      </c>
      <c r="T11" s="35">
        <f t="shared" si="3"/>
        <v>40.359600899670838</v>
      </c>
      <c r="U11" s="42">
        <v>0.96005435016735896</v>
      </c>
      <c r="V11" s="43">
        <f t="shared" si="15"/>
        <v>3.9945649832641039E-2</v>
      </c>
      <c r="W11" s="29">
        <f t="shared" si="11"/>
        <v>464161.69507232943</v>
      </c>
      <c r="X11" s="29">
        <f t="shared" si="4"/>
        <v>3452252.0792175112</v>
      </c>
      <c r="Y11" s="35">
        <f t="shared" si="12"/>
        <v>35.446312017904738</v>
      </c>
      <c r="Z11" s="36">
        <f t="shared" si="13"/>
        <v>4.9132888817660998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2238</v>
      </c>
      <c r="E12" s="51">
        <v>20</v>
      </c>
      <c r="F12" s="3">
        <f t="shared" si="5"/>
        <v>8.9365504915102766E-3</v>
      </c>
      <c r="G12" s="2">
        <v>0.5</v>
      </c>
      <c r="H12" s="3">
        <f t="shared" si="6"/>
        <v>4.3706293706293711E-2</v>
      </c>
      <c r="I12" s="3">
        <f t="shared" si="7"/>
        <v>0.95629370629370625</v>
      </c>
      <c r="J12" s="5">
        <f t="shared" si="14"/>
        <v>95995.927779757738</v>
      </c>
      <c r="K12" s="5">
        <f t="shared" si="8"/>
        <v>4195.6262141502511</v>
      </c>
      <c r="L12" s="5">
        <f t="shared" si="9"/>
        <v>469490.57336341304</v>
      </c>
      <c r="M12" s="5">
        <f t="shared" si="0"/>
        <v>3447301.70634358</v>
      </c>
      <c r="N12" s="33">
        <f t="shared" si="10"/>
        <v>35.910916078155743</v>
      </c>
      <c r="O12" s="4"/>
      <c r="Q12" s="27" t="s">
        <v>50</v>
      </c>
      <c r="R12" s="29">
        <f t="shared" si="1"/>
        <v>95995.927779757738</v>
      </c>
      <c r="S12" s="29">
        <f t="shared" si="2"/>
        <v>469490.57336341304</v>
      </c>
      <c r="T12" s="35">
        <f t="shared" si="3"/>
        <v>35.910916078155743</v>
      </c>
      <c r="U12" s="42">
        <v>0.94127750867207383</v>
      </c>
      <c r="V12" s="43">
        <f t="shared" si="15"/>
        <v>5.8722491327926174E-2</v>
      </c>
      <c r="W12" s="29">
        <f t="shared" si="11"/>
        <v>441920.91724053695</v>
      </c>
      <c r="X12" s="29">
        <f t="shared" si="4"/>
        <v>2988090.3841451816</v>
      </c>
      <c r="Y12" s="35">
        <f t="shared" si="12"/>
        <v>31.127261887615902</v>
      </c>
      <c r="Z12" s="36">
        <f t="shared" si="13"/>
        <v>4.783654190539842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2360</v>
      </c>
      <c r="E13" s="51">
        <v>23</v>
      </c>
      <c r="F13" s="3">
        <f t="shared" si="5"/>
        <v>9.7457627118644075E-3</v>
      </c>
      <c r="G13" s="2">
        <v>0.5</v>
      </c>
      <c r="H13" s="3">
        <f t="shared" si="6"/>
        <v>4.756980351602895E-2</v>
      </c>
      <c r="I13" s="3">
        <f t="shared" si="7"/>
        <v>0.95243019648397109</v>
      </c>
      <c r="J13" s="5">
        <f t="shared" si="14"/>
        <v>91800.301565607486</v>
      </c>
      <c r="K13" s="5">
        <f t="shared" si="8"/>
        <v>4366.9223081881528</v>
      </c>
      <c r="L13" s="5">
        <f t="shared" si="9"/>
        <v>448084.20205756708</v>
      </c>
      <c r="M13" s="5">
        <f t="shared" si="0"/>
        <v>2977811.1329801669</v>
      </c>
      <c r="N13" s="33">
        <f t="shared" si="10"/>
        <v>32.437923211526666</v>
      </c>
      <c r="O13" s="4"/>
      <c r="Q13" s="27" t="s">
        <v>52</v>
      </c>
      <c r="R13" s="29">
        <f t="shared" si="1"/>
        <v>91800.301565607486</v>
      </c>
      <c r="S13" s="29">
        <f t="shared" si="2"/>
        <v>448084.20205756708</v>
      </c>
      <c r="T13" s="35">
        <f t="shared" si="3"/>
        <v>32.437923211526666</v>
      </c>
      <c r="U13" s="42">
        <v>0.95386474178345915</v>
      </c>
      <c r="V13" s="43">
        <f t="shared" si="15"/>
        <v>4.6135258216540853E-2</v>
      </c>
      <c r="W13" s="29">
        <f t="shared" si="11"/>
        <v>427411.72169288853</v>
      </c>
      <c r="X13" s="29">
        <f t="shared" si="4"/>
        <v>2546169.4669046449</v>
      </c>
      <c r="Y13" s="35">
        <f t="shared" si="12"/>
        <v>27.735959724325724</v>
      </c>
      <c r="Z13" s="36">
        <f t="shared" si="13"/>
        <v>4.7019634872009419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2492</v>
      </c>
      <c r="E14" s="51">
        <v>19</v>
      </c>
      <c r="F14" s="3">
        <f t="shared" si="5"/>
        <v>7.6243980738362757E-3</v>
      </c>
      <c r="G14" s="2">
        <v>0.5</v>
      </c>
      <c r="H14" s="3">
        <f t="shared" si="6"/>
        <v>3.7408938767473914E-2</v>
      </c>
      <c r="I14" s="3">
        <f t="shared" si="7"/>
        <v>0.96259106123252614</v>
      </c>
      <c r="J14" s="5">
        <f t="shared" si="14"/>
        <v>87433.379257419336</v>
      </c>
      <c r="K14" s="5">
        <f t="shared" si="8"/>
        <v>3270.7899308741239</v>
      </c>
      <c r="L14" s="5">
        <f t="shared" si="9"/>
        <v>428989.92145991139</v>
      </c>
      <c r="M14" s="5">
        <f t="shared" si="0"/>
        <v>2529726.9309226</v>
      </c>
      <c r="N14" s="33">
        <f t="shared" si="10"/>
        <v>28.933194077683265</v>
      </c>
      <c r="O14" s="4"/>
      <c r="Q14" s="27" t="s">
        <v>54</v>
      </c>
      <c r="R14" s="29">
        <f t="shared" si="1"/>
        <v>87433.379257419336</v>
      </c>
      <c r="S14" s="29">
        <f t="shared" si="2"/>
        <v>428989.92145991139</v>
      </c>
      <c r="T14" s="35">
        <f t="shared" si="3"/>
        <v>28.933194077683265</v>
      </c>
      <c r="U14" s="42">
        <v>0.94210046609890041</v>
      </c>
      <c r="V14" s="43">
        <f t="shared" si="15"/>
        <v>5.7899533901099587E-2</v>
      </c>
      <c r="W14" s="29">
        <f t="shared" si="11"/>
        <v>404151.60495911317</v>
      </c>
      <c r="X14" s="29">
        <f t="shared" si="4"/>
        <v>2118757.7452117563</v>
      </c>
      <c r="Y14" s="35">
        <f t="shared" si="12"/>
        <v>24.232824616943589</v>
      </c>
      <c r="Z14" s="36">
        <f t="shared" si="13"/>
        <v>4.700369460739676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2526</v>
      </c>
      <c r="E15" s="51">
        <v>32</v>
      </c>
      <c r="F15" s="3">
        <f t="shared" si="5"/>
        <v>1.2668250197941409E-2</v>
      </c>
      <c r="G15" s="2">
        <v>0.5</v>
      </c>
      <c r="H15" s="3">
        <f t="shared" si="6"/>
        <v>6.1396776669224856E-2</v>
      </c>
      <c r="I15" s="3">
        <f t="shared" si="7"/>
        <v>0.93860322333077517</v>
      </c>
      <c r="J15" s="5">
        <f t="shared" si="14"/>
        <v>84162.589326545218</v>
      </c>
      <c r="K15" s="5">
        <f t="shared" si="8"/>
        <v>5167.3117007855844</v>
      </c>
      <c r="L15" s="5">
        <f t="shared" si="9"/>
        <v>407894.66738076217</v>
      </c>
      <c r="M15" s="5">
        <f t="shared" si="0"/>
        <v>2100737.0094626886</v>
      </c>
      <c r="N15" s="33">
        <f t="shared" si="10"/>
        <v>24.960460773277418</v>
      </c>
      <c r="O15" s="4"/>
      <c r="Q15" s="27" t="s">
        <v>56</v>
      </c>
      <c r="R15" s="29">
        <f t="shared" si="1"/>
        <v>84162.589326545218</v>
      </c>
      <c r="S15" s="29">
        <f t="shared" si="2"/>
        <v>407894.66738076217</v>
      </c>
      <c r="T15" s="35">
        <f t="shared" si="3"/>
        <v>24.960460773277418</v>
      </c>
      <c r="U15" s="42">
        <v>0.91645683631107144</v>
      </c>
      <c r="V15" s="43">
        <f t="shared" si="15"/>
        <v>8.3543163688928557E-2</v>
      </c>
      <c r="W15" s="29">
        <f t="shared" si="11"/>
        <v>373817.85641593009</v>
      </c>
      <c r="X15" s="29">
        <f t="shared" si="4"/>
        <v>1714606.1402526433</v>
      </c>
      <c r="Y15" s="35">
        <f t="shared" si="12"/>
        <v>20.372545022350561</v>
      </c>
      <c r="Z15" s="36">
        <f t="shared" si="13"/>
        <v>4.5879157509268573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2159</v>
      </c>
      <c r="E16" s="51">
        <v>30</v>
      </c>
      <c r="F16" s="3">
        <f t="shared" si="5"/>
        <v>1.3895321908290875E-2</v>
      </c>
      <c r="G16" s="2">
        <v>0.5</v>
      </c>
      <c r="H16" s="3">
        <f t="shared" si="6"/>
        <v>6.7144136078782446E-2</v>
      </c>
      <c r="I16" s="3">
        <f t="shared" si="7"/>
        <v>0.93285586392121755</v>
      </c>
      <c r="J16" s="5">
        <f t="shared" si="14"/>
        <v>78995.277625759642</v>
      </c>
      <c r="K16" s="5">
        <f t="shared" si="8"/>
        <v>5304.0696704852035</v>
      </c>
      <c r="L16" s="5">
        <f t="shared" si="9"/>
        <v>381716.21395258524</v>
      </c>
      <c r="M16" s="5">
        <f t="shared" si="0"/>
        <v>1692842.3420819263</v>
      </c>
      <c r="N16" s="33">
        <f t="shared" si="10"/>
        <v>21.429665075699486</v>
      </c>
      <c r="O16" s="4"/>
      <c r="Q16" s="27" t="s">
        <v>58</v>
      </c>
      <c r="R16" s="29">
        <f t="shared" si="1"/>
        <v>78995.277625759642</v>
      </c>
      <c r="S16" s="29">
        <f t="shared" si="2"/>
        <v>381716.21395258524</v>
      </c>
      <c r="T16" s="35">
        <f t="shared" si="3"/>
        <v>21.429665075699486</v>
      </c>
      <c r="U16" s="42">
        <v>0.8859396016463057</v>
      </c>
      <c r="V16" s="43">
        <f t="shared" si="15"/>
        <v>0.1140603983536943</v>
      </c>
      <c r="W16" s="29">
        <f t="shared" si="11"/>
        <v>338177.51053108939</v>
      </c>
      <c r="X16" s="29">
        <f t="shared" si="4"/>
        <v>1340788.2838367131</v>
      </c>
      <c r="Y16" s="35">
        <f t="shared" si="12"/>
        <v>16.97301818709596</v>
      </c>
      <c r="Z16" s="36">
        <f t="shared" si="13"/>
        <v>4.456646888603526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1546</v>
      </c>
      <c r="E17" s="51">
        <v>42</v>
      </c>
      <c r="F17" s="3">
        <f t="shared" si="5"/>
        <v>2.7166882276843468E-2</v>
      </c>
      <c r="G17" s="2">
        <v>0.5</v>
      </c>
      <c r="H17" s="3">
        <f t="shared" si="6"/>
        <v>0.12719563900666264</v>
      </c>
      <c r="I17" s="3">
        <f t="shared" si="7"/>
        <v>0.87280436099333736</v>
      </c>
      <c r="J17" s="5">
        <f t="shared" si="14"/>
        <v>73691.20795527444</v>
      </c>
      <c r="K17" s="5">
        <f t="shared" si="8"/>
        <v>9373.2002850439931</v>
      </c>
      <c r="L17" s="5">
        <f t="shared" si="9"/>
        <v>345023.03906376217</v>
      </c>
      <c r="M17" s="5">
        <f t="shared" si="0"/>
        <v>1311126.1281293412</v>
      </c>
      <c r="N17" s="33">
        <f t="shared" si="10"/>
        <v>17.792164961186494</v>
      </c>
      <c r="O17" s="4"/>
      <c r="Q17" s="27" t="s">
        <v>60</v>
      </c>
      <c r="R17" s="29">
        <f t="shared" si="1"/>
        <v>73691.20795527444</v>
      </c>
      <c r="S17" s="29">
        <f t="shared" si="2"/>
        <v>345023.03906376217</v>
      </c>
      <c r="T17" s="35">
        <f t="shared" si="3"/>
        <v>17.792164961186494</v>
      </c>
      <c r="U17" s="42">
        <v>0.85631920960893304</v>
      </c>
      <c r="V17" s="43">
        <f t="shared" si="15"/>
        <v>0.14368079039106696</v>
      </c>
      <c r="W17" s="29">
        <f t="shared" si="11"/>
        <v>295449.85610795283</v>
      </c>
      <c r="X17" s="29">
        <f t="shared" si="4"/>
        <v>1002610.7733056236</v>
      </c>
      <c r="Y17" s="35">
        <f t="shared" si="12"/>
        <v>13.605568440595251</v>
      </c>
      <c r="Z17" s="36">
        <f t="shared" si="13"/>
        <v>4.1865965205912428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1070</v>
      </c>
      <c r="E18" s="51">
        <v>30</v>
      </c>
      <c r="F18" s="3">
        <f t="shared" si="5"/>
        <v>2.8037383177570093E-2</v>
      </c>
      <c r="G18" s="2">
        <v>0.5</v>
      </c>
      <c r="H18" s="3">
        <f t="shared" si="6"/>
        <v>0.13100436681222707</v>
      </c>
      <c r="I18" s="3">
        <f t="shared" si="7"/>
        <v>0.86899563318777295</v>
      </c>
      <c r="J18" s="5">
        <f t="shared" si="14"/>
        <v>64318.007670230443</v>
      </c>
      <c r="K18" s="5">
        <f t="shared" si="8"/>
        <v>8425.9398694625033</v>
      </c>
      <c r="L18" s="5">
        <f t="shared" si="9"/>
        <v>300525.18867749593</v>
      </c>
      <c r="M18" s="5">
        <f t="shared" si="0"/>
        <v>966103.089065579</v>
      </c>
      <c r="N18" s="33">
        <f t="shared" si="10"/>
        <v>15.020724740401736</v>
      </c>
      <c r="O18" s="4"/>
      <c r="Q18" s="27" t="s">
        <v>62</v>
      </c>
      <c r="R18" s="29">
        <f t="shared" si="1"/>
        <v>64318.007670230443</v>
      </c>
      <c r="S18" s="29">
        <f t="shared" si="2"/>
        <v>300525.18867749593</v>
      </c>
      <c r="T18" s="35">
        <f t="shared" si="3"/>
        <v>15.020724740401736</v>
      </c>
      <c r="U18" s="42">
        <v>0.77613843304153718</v>
      </c>
      <c r="V18" s="43">
        <f t="shared" si="15"/>
        <v>0.22386156695846282</v>
      </c>
      <c r="W18" s="29">
        <f t="shared" si="11"/>
        <v>233249.149029664</v>
      </c>
      <c r="X18" s="29">
        <f t="shared" si="4"/>
        <v>707160.91719767079</v>
      </c>
      <c r="Y18" s="35">
        <f t="shared" si="12"/>
        <v>10.994757810649347</v>
      </c>
      <c r="Z18" s="36">
        <f t="shared" si="13"/>
        <v>4.0259669297523892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732</v>
      </c>
      <c r="E19" s="51">
        <v>32</v>
      </c>
      <c r="F19" s="3">
        <f t="shared" si="5"/>
        <v>4.3715846994535519E-2</v>
      </c>
      <c r="G19" s="2">
        <v>0.5</v>
      </c>
      <c r="H19" s="3">
        <f t="shared" si="6"/>
        <v>0.19704433497536947</v>
      </c>
      <c r="I19" s="3">
        <f t="shared" si="7"/>
        <v>0.80295566502463056</v>
      </c>
      <c r="J19" s="5">
        <f t="shared" si="14"/>
        <v>55892.067800767938</v>
      </c>
      <c r="K19" s="5">
        <f t="shared" si="8"/>
        <v>11013.215330200579</v>
      </c>
      <c r="L19" s="5">
        <f t="shared" si="9"/>
        <v>251927.30067833824</v>
      </c>
      <c r="M19" s="5">
        <f t="shared" si="0"/>
        <v>665577.90038808307</v>
      </c>
      <c r="N19" s="33">
        <f t="shared" si="10"/>
        <v>11.90827118367838</v>
      </c>
      <c r="O19" s="4"/>
      <c r="Q19" s="27" t="s">
        <v>64</v>
      </c>
      <c r="R19" s="29">
        <f t="shared" si="1"/>
        <v>55892.067800767938</v>
      </c>
      <c r="S19" s="29">
        <f t="shared" si="2"/>
        <v>251927.30067833824</v>
      </c>
      <c r="T19" s="35">
        <f t="shared" si="3"/>
        <v>11.90827118367838</v>
      </c>
      <c r="U19" s="42">
        <v>0.73716277889453141</v>
      </c>
      <c r="V19" s="43">
        <f t="shared" si="15"/>
        <v>0.26283722110546859</v>
      </c>
      <c r="W19" s="29">
        <f t="shared" si="11"/>
        <v>185711.42904744198</v>
      </c>
      <c r="X19" s="29">
        <f t="shared" si="4"/>
        <v>473911.76816800679</v>
      </c>
      <c r="Y19" s="35">
        <f t="shared" si="12"/>
        <v>8.4790523381118383</v>
      </c>
      <c r="Z19" s="36">
        <f t="shared" si="13"/>
        <v>3.4292188455665418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465</v>
      </c>
      <c r="E20" s="51">
        <v>27</v>
      </c>
      <c r="F20" s="3">
        <f t="shared" si="5"/>
        <v>5.8064516129032261E-2</v>
      </c>
      <c r="G20" s="2">
        <v>0.5</v>
      </c>
      <c r="H20" s="3">
        <f t="shared" si="6"/>
        <v>0.25352112676056338</v>
      </c>
      <c r="I20" s="3">
        <f t="shared" si="7"/>
        <v>0.74647887323943662</v>
      </c>
      <c r="J20" s="5">
        <f t="shared" si="14"/>
        <v>44878.852470567363</v>
      </c>
      <c r="K20" s="5">
        <f t="shared" si="8"/>
        <v>11377.737246059331</v>
      </c>
      <c r="L20" s="5">
        <f t="shared" si="9"/>
        <v>195949.91923768847</v>
      </c>
      <c r="M20" s="5">
        <f t="shared" si="0"/>
        <v>413650.5997097448</v>
      </c>
      <c r="N20" s="33">
        <f t="shared" si="10"/>
        <v>9.2170493882620299</v>
      </c>
      <c r="O20" s="4"/>
      <c r="Q20" s="27" t="s">
        <v>66</v>
      </c>
      <c r="R20" s="29">
        <f t="shared" si="1"/>
        <v>44878.852470567363</v>
      </c>
      <c r="S20" s="29">
        <f t="shared" si="2"/>
        <v>195949.91923768847</v>
      </c>
      <c r="T20" s="35">
        <f t="shared" si="3"/>
        <v>9.2170493882620299</v>
      </c>
      <c r="U20" s="42">
        <v>0.7271372759570951</v>
      </c>
      <c r="V20" s="43">
        <f t="shared" si="15"/>
        <v>0.2728627240429049</v>
      </c>
      <c r="W20" s="29">
        <f t="shared" si="11"/>
        <v>142482.49049850559</v>
      </c>
      <c r="X20" s="29">
        <f t="shared" si="4"/>
        <v>288200.33912056481</v>
      </c>
      <c r="Y20" s="35">
        <f t="shared" si="12"/>
        <v>6.4217403800503492</v>
      </c>
      <c r="Z20" s="36">
        <f t="shared" si="13"/>
        <v>2.7953090082116807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209</v>
      </c>
      <c r="E21" s="51">
        <v>23</v>
      </c>
      <c r="F21" s="3">
        <f t="shared" si="5"/>
        <v>0.11004784688995216</v>
      </c>
      <c r="G21" s="2">
        <v>0.5</v>
      </c>
      <c r="H21" s="3">
        <f t="shared" si="6"/>
        <v>0.4315196998123827</v>
      </c>
      <c r="I21" s="3">
        <f t="shared" si="7"/>
        <v>0.5684803001876173</v>
      </c>
      <c r="J21" s="5">
        <f t="shared" si="14"/>
        <v>33501.11522450803</v>
      </c>
      <c r="K21" s="5">
        <f t="shared" si="8"/>
        <v>14456.391185059749</v>
      </c>
      <c r="L21" s="5">
        <f t="shared" si="9"/>
        <v>131364.59815989077</v>
      </c>
      <c r="M21" s="5">
        <f>L21+M22</f>
        <v>217700.68047205632</v>
      </c>
      <c r="N21" s="33">
        <f t="shared" si="10"/>
        <v>6.4983114446529084</v>
      </c>
      <c r="O21" s="4"/>
      <c r="Q21" s="27" t="s">
        <v>68</v>
      </c>
      <c r="R21" s="29">
        <f t="shared" si="1"/>
        <v>33501.11522450803</v>
      </c>
      <c r="S21" s="29">
        <f t="shared" si="2"/>
        <v>131364.59815989077</v>
      </c>
      <c r="T21" s="35">
        <f t="shared" si="3"/>
        <v>6.4983114446529084</v>
      </c>
      <c r="U21" s="42">
        <v>0.68635947845240242</v>
      </c>
      <c r="V21" s="43">
        <f t="shared" si="15"/>
        <v>0.31364052154759758</v>
      </c>
      <c r="W21" s="29">
        <f t="shared" si="11"/>
        <v>90163.337080132056</v>
      </c>
      <c r="X21" s="29">
        <f>X22+W21</f>
        <v>145717.84862205922</v>
      </c>
      <c r="Y21" s="35">
        <f t="shared" si="12"/>
        <v>4.3496417252240622</v>
      </c>
      <c r="Z21" s="36">
        <f t="shared" si="13"/>
        <v>2.1486697194288462</v>
      </c>
    </row>
    <row r="22" spans="1:26" s="2" customFormat="1" x14ac:dyDescent="0.25">
      <c r="A22" s="12">
        <v>19</v>
      </c>
      <c r="B22" s="13" t="s">
        <v>69</v>
      </c>
      <c r="C22" s="12"/>
      <c r="D22" s="58">
        <v>136</v>
      </c>
      <c r="E22" s="59">
        <v>30</v>
      </c>
      <c r="F22" s="17">
        <f t="shared" si="5"/>
        <v>0.22058823529411764</v>
      </c>
      <c r="G22" s="12"/>
      <c r="H22" s="17">
        <v>1</v>
      </c>
      <c r="I22" s="17">
        <f t="shared" si="7"/>
        <v>0</v>
      </c>
      <c r="J22" s="21">
        <f t="shared" si="14"/>
        <v>19044.72403944828</v>
      </c>
      <c r="K22" s="21">
        <f t="shared" si="8"/>
        <v>19044.72403944828</v>
      </c>
      <c r="L22" s="21">
        <f>K22/F22</f>
        <v>86336.082312165541</v>
      </c>
      <c r="M22" s="21">
        <f>L22</f>
        <v>86336.082312165541</v>
      </c>
      <c r="N22" s="34">
        <f t="shared" si="10"/>
        <v>4.5333333333333341</v>
      </c>
      <c r="O22" s="4"/>
      <c r="Q22" s="30" t="s">
        <v>69</v>
      </c>
      <c r="R22" s="31">
        <f t="shared" si="1"/>
        <v>19044.72403944828</v>
      </c>
      <c r="S22" s="31">
        <f t="shared" si="2"/>
        <v>86336.082312165541</v>
      </c>
      <c r="T22" s="38">
        <f t="shared" si="3"/>
        <v>4.5333333333333341</v>
      </c>
      <c r="U22" s="44">
        <v>0.64346806172022719</v>
      </c>
      <c r="V22" s="45">
        <f t="shared" si="15"/>
        <v>0.35653193827977281</v>
      </c>
      <c r="W22" s="31">
        <f t="shared" si="11"/>
        <v>55554.511541927153</v>
      </c>
      <c r="X22" s="31">
        <f>W22</f>
        <v>55554.511541927153</v>
      </c>
      <c r="Y22" s="38">
        <f t="shared" si="12"/>
        <v>2.9170552131316971</v>
      </c>
      <c r="Z22" s="37">
        <f t="shared" si="13"/>
        <v>1.616278120201637</v>
      </c>
    </row>
    <row r="23" spans="1:26" s="2" customFormat="1" ht="13.2" x14ac:dyDescent="0.25">
      <c r="B23" s="2" t="s">
        <v>70</v>
      </c>
      <c r="D23" s="25">
        <f>SUM(D4:D22)</f>
        <v>29285</v>
      </c>
      <c r="E23" s="63">
        <f>SUM(E4:E22)</f>
        <v>325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9" t="s">
        <v>88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8" t="s">
        <v>14</v>
      </c>
      <c r="S27" s="78"/>
      <c r="T27" s="78"/>
      <c r="U27" s="75" t="s">
        <v>15</v>
      </c>
      <c r="V27" s="79" t="s">
        <v>16</v>
      </c>
      <c r="W27" s="80" t="s">
        <v>17</v>
      </c>
      <c r="X27" s="80" t="s">
        <v>18</v>
      </c>
      <c r="Y27" s="81" t="s">
        <v>19</v>
      </c>
      <c r="Z27" s="81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5"/>
      <c r="V28" s="79"/>
      <c r="W28" s="80"/>
      <c r="X28" s="80"/>
      <c r="Y28" s="81"/>
      <c r="Z28" s="81"/>
    </row>
    <row r="29" spans="1:26" s="2" customFormat="1" ht="14.4" x14ac:dyDescent="0.3">
      <c r="A29" s="2">
        <v>1</v>
      </c>
      <c r="B29" s="1">
        <v>0</v>
      </c>
      <c r="C29" s="1">
        <v>1</v>
      </c>
      <c r="D29" s="60">
        <v>227</v>
      </c>
      <c r="E29" s="6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7934523.9014974339</v>
      </c>
      <c r="N29" s="32">
        <f>M29/J29</f>
        <v>79.345239014974339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79.345239014974339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7014887.61923288</v>
      </c>
      <c r="Y29" s="40">
        <f>X29/R29</f>
        <v>70.1488761923288</v>
      </c>
      <c r="Z29" s="36">
        <f>T29-Y29</f>
        <v>9.1963628226455398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60">
        <v>1006</v>
      </c>
      <c r="E30" s="61">
        <v>1</v>
      </c>
      <c r="F30" s="3">
        <f t="shared" ref="F30:F47" si="21">E30/D30</f>
        <v>9.9403578528827028E-4</v>
      </c>
      <c r="G30" s="2">
        <v>0.4</v>
      </c>
      <c r="H30" s="3">
        <f t="shared" ref="H30:H46" si="22">C30*F30/(1+(1-G30)*C30*F30)</f>
        <v>3.9666798889329627E-3</v>
      </c>
      <c r="I30" s="3">
        <f t="shared" ref="I30:I47" si="23">1-H30</f>
        <v>0.99603332011106704</v>
      </c>
      <c r="J30" s="5">
        <f>I29*J29</f>
        <v>100000</v>
      </c>
      <c r="K30" s="5">
        <f t="shared" ref="K30:K47" si="24">J30*H30</f>
        <v>396.6679888932963</v>
      </c>
      <c r="L30" s="5">
        <f t="shared" ref="L30:L46" si="25">C30*(J31+G30*K30)</f>
        <v>399047.9968266561</v>
      </c>
      <c r="M30" s="5">
        <f t="shared" si="16"/>
        <v>7834523.9014974339</v>
      </c>
      <c r="N30" s="33">
        <f t="shared" ref="N30:N47" si="26">M30/J30</f>
        <v>78.345239014974339</v>
      </c>
      <c r="O30" s="4"/>
      <c r="Q30" s="27" t="s">
        <v>36</v>
      </c>
      <c r="R30" s="29">
        <f t="shared" si="17"/>
        <v>100000</v>
      </c>
      <c r="S30" s="29">
        <f t="shared" si="18"/>
        <v>399047.9968266561</v>
      </c>
      <c r="T30" s="35">
        <f t="shared" si="19"/>
        <v>78.345239014974339</v>
      </c>
      <c r="U30" s="42">
        <v>0.95864674002964168</v>
      </c>
      <c r="V30" s="43">
        <f>1-U30</f>
        <v>4.1353259970358325E-2</v>
      </c>
      <c r="W30" s="29">
        <f t="shared" ref="W30:W47" si="27">S30*U30</f>
        <v>382546.06127323268</v>
      </c>
      <c r="X30" s="29">
        <f t="shared" si="20"/>
        <v>6919022.9452299159</v>
      </c>
      <c r="Y30" s="35">
        <f t="shared" ref="Y30:Y47" si="28">X30/R30</f>
        <v>69.190229452299164</v>
      </c>
      <c r="Z30" s="36">
        <f t="shared" ref="Z30:Z47" si="29">T30-Y30</f>
        <v>9.1550095626751755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60">
        <v>1583</v>
      </c>
      <c r="E31" s="61">
        <v>1</v>
      </c>
      <c r="F31" s="3">
        <f t="shared" si="21"/>
        <v>6.3171193935565378E-4</v>
      </c>
      <c r="G31" s="2">
        <v>0.5</v>
      </c>
      <c r="H31" s="3">
        <f t="shared" si="22"/>
        <v>3.1535793125197094E-3</v>
      </c>
      <c r="I31" s="3">
        <f t="shared" si="23"/>
        <v>0.99684642068748031</v>
      </c>
      <c r="J31" s="5">
        <f t="shared" ref="J31:J47" si="30">I30*J30</f>
        <v>99603.332011106701</v>
      </c>
      <c r="K31" s="5">
        <f t="shared" si="24"/>
        <v>314.10700728825822</v>
      </c>
      <c r="L31" s="5">
        <f t="shared" si="25"/>
        <v>497231.39253731287</v>
      </c>
      <c r="M31" s="5">
        <f t="shared" si="16"/>
        <v>7435475.9046707777</v>
      </c>
      <c r="N31" s="33">
        <f t="shared" si="26"/>
        <v>74.650875171943568</v>
      </c>
      <c r="O31" s="4"/>
      <c r="Q31" s="27" t="s">
        <v>38</v>
      </c>
      <c r="R31" s="29">
        <f t="shared" si="17"/>
        <v>99603.332011106701</v>
      </c>
      <c r="S31" s="29">
        <f t="shared" si="18"/>
        <v>497231.39253731287</v>
      </c>
      <c r="T31" s="35">
        <f t="shared" si="19"/>
        <v>74.650875171943568</v>
      </c>
      <c r="U31" s="42">
        <v>0.95864674002964168</v>
      </c>
      <c r="V31" s="43">
        <f>1-U31</f>
        <v>4.1353259970358325E-2</v>
      </c>
      <c r="W31" s="29">
        <f t="shared" si="27"/>
        <v>476669.25349629408</v>
      </c>
      <c r="X31" s="29">
        <f t="shared" si="20"/>
        <v>6536476.8839566829</v>
      </c>
      <c r="Y31" s="35">
        <f t="shared" si="28"/>
        <v>65.62508253466666</v>
      </c>
      <c r="Z31" s="36">
        <f t="shared" si="29"/>
        <v>9.0257926372769077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60">
        <v>1923</v>
      </c>
      <c r="E32" s="6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99289.225003818443</v>
      </c>
      <c r="K32" s="5">
        <f t="shared" si="24"/>
        <v>0</v>
      </c>
      <c r="L32" s="5">
        <f t="shared" si="25"/>
        <v>496446.12501909223</v>
      </c>
      <c r="M32" s="5">
        <f t="shared" si="16"/>
        <v>6938244.5121334651</v>
      </c>
      <c r="N32" s="33">
        <f t="shared" si="26"/>
        <v>69.879128494221163</v>
      </c>
      <c r="O32" s="4"/>
      <c r="Q32" s="27" t="s">
        <v>40</v>
      </c>
      <c r="R32" s="29">
        <f t="shared" si="17"/>
        <v>99289.225003818443</v>
      </c>
      <c r="S32" s="29">
        <f t="shared" si="18"/>
        <v>496446.12501909223</v>
      </c>
      <c r="T32" s="35">
        <f t="shared" si="19"/>
        <v>69.879128494221163</v>
      </c>
      <c r="U32" s="42">
        <v>0.95864674002964168</v>
      </c>
      <c r="V32" s="43">
        <f>1-U32</f>
        <v>4.1353259970358325E-2</v>
      </c>
      <c r="W32" s="29">
        <f t="shared" si="27"/>
        <v>475916.45934990072</v>
      </c>
      <c r="X32" s="29">
        <f t="shared" si="20"/>
        <v>6059807.630460389</v>
      </c>
      <c r="Y32" s="35">
        <f t="shared" si="28"/>
        <v>61.031875616184358</v>
      </c>
      <c r="Z32" s="36">
        <f t="shared" si="29"/>
        <v>8.8472528780368052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60">
        <v>1849</v>
      </c>
      <c r="E33" s="6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99289.225003818443</v>
      </c>
      <c r="K33" s="5">
        <f t="shared" si="24"/>
        <v>0</v>
      </c>
      <c r="L33" s="5">
        <f t="shared" si="25"/>
        <v>496446.12501909223</v>
      </c>
      <c r="M33" s="5">
        <f t="shared" si="16"/>
        <v>6441798.387114373</v>
      </c>
      <c r="N33" s="33">
        <f t="shared" si="26"/>
        <v>64.879128494221163</v>
      </c>
      <c r="O33" s="4"/>
      <c r="Q33" s="27" t="s">
        <v>42</v>
      </c>
      <c r="R33" s="29">
        <f t="shared" si="17"/>
        <v>99289.225003818443</v>
      </c>
      <c r="S33" s="29">
        <f t="shared" si="18"/>
        <v>496446.12501909223</v>
      </c>
      <c r="T33" s="35">
        <f t="shared" si="19"/>
        <v>64.879128494221163</v>
      </c>
      <c r="U33" s="42">
        <v>0.95864674002964168</v>
      </c>
      <c r="V33" s="43">
        <f>1-U33</f>
        <v>4.1353259970358325E-2</v>
      </c>
      <c r="W33" s="29">
        <f t="shared" si="27"/>
        <v>475916.45934990072</v>
      </c>
      <c r="X33" s="29">
        <f t="shared" si="20"/>
        <v>5583891.1711104885</v>
      </c>
      <c r="Y33" s="35">
        <f t="shared" si="28"/>
        <v>56.238641916036151</v>
      </c>
      <c r="Z33" s="36">
        <f t="shared" si="29"/>
        <v>8.640486578185012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60">
        <v>1891</v>
      </c>
      <c r="E34" s="61">
        <v>1</v>
      </c>
      <c r="F34" s="3">
        <f t="shared" si="21"/>
        <v>5.2882072977260709E-4</v>
      </c>
      <c r="G34" s="2">
        <v>0.5</v>
      </c>
      <c r="H34" s="3">
        <f t="shared" si="22"/>
        <v>2.6406126221283337E-3</v>
      </c>
      <c r="I34" s="3">
        <f t="shared" si="23"/>
        <v>0.99735938737787166</v>
      </c>
      <c r="J34" s="5">
        <f t="shared" si="30"/>
        <v>99289.225003818443</v>
      </c>
      <c r="K34" s="5">
        <f t="shared" si="24"/>
        <v>262.18438078642316</v>
      </c>
      <c r="L34" s="5">
        <f t="shared" si="25"/>
        <v>495790.66406712623</v>
      </c>
      <c r="M34" s="5">
        <f t="shared" si="16"/>
        <v>5945352.2620952809</v>
      </c>
      <c r="N34" s="33">
        <f t="shared" si="26"/>
        <v>59.879128494221156</v>
      </c>
      <c r="O34" s="4"/>
      <c r="Q34" s="27" t="s">
        <v>44</v>
      </c>
      <c r="R34" s="29">
        <f t="shared" si="17"/>
        <v>99289.225003818443</v>
      </c>
      <c r="S34" s="29">
        <f t="shared" si="18"/>
        <v>495790.66406712623</v>
      </c>
      <c r="T34" s="35">
        <f t="shared" si="19"/>
        <v>59.879128494221156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480510.50351801363</v>
      </c>
      <c r="X34" s="29">
        <f t="shared" si="20"/>
        <v>5107974.711760588</v>
      </c>
      <c r="Y34" s="35">
        <f t="shared" si="28"/>
        <v>51.445408215887944</v>
      </c>
      <c r="Z34" s="36">
        <f t="shared" si="29"/>
        <v>8.4337202783332117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60">
        <v>2238</v>
      </c>
      <c r="E35" s="61">
        <v>3</v>
      </c>
      <c r="F35" s="3">
        <f t="shared" si="21"/>
        <v>1.3404825737265416E-3</v>
      </c>
      <c r="G35" s="2">
        <v>0.5</v>
      </c>
      <c r="H35" s="3">
        <f t="shared" si="22"/>
        <v>6.6800267201068799E-3</v>
      </c>
      <c r="I35" s="3">
        <f t="shared" si="23"/>
        <v>0.99331997327989308</v>
      </c>
      <c r="J35" s="5">
        <f t="shared" si="30"/>
        <v>99027.040623032022</v>
      </c>
      <c r="K35" s="5">
        <f t="shared" si="24"/>
        <v>661.50327737496332</v>
      </c>
      <c r="L35" s="5">
        <f t="shared" si="25"/>
        <v>493481.44492172264</v>
      </c>
      <c r="M35" s="5">
        <f t="shared" si="16"/>
        <v>5449561.598028155</v>
      </c>
      <c r="N35" s="33">
        <f t="shared" si="26"/>
        <v>55.031045699659927</v>
      </c>
      <c r="O35" s="4"/>
      <c r="Q35" s="27" t="s">
        <v>46</v>
      </c>
      <c r="R35" s="29">
        <f t="shared" si="17"/>
        <v>99027.040623032022</v>
      </c>
      <c r="S35" s="29">
        <f t="shared" si="18"/>
        <v>493481.44492172264</v>
      </c>
      <c r="T35" s="35">
        <f t="shared" si="19"/>
        <v>55.031045699659927</v>
      </c>
      <c r="U35" s="42">
        <v>0.96192878092594225</v>
      </c>
      <c r="V35" s="43">
        <f t="shared" si="31"/>
        <v>3.8071219074057749E-2</v>
      </c>
      <c r="W35" s="29">
        <f t="shared" si="27"/>
        <v>474694.0047231252</v>
      </c>
      <c r="X35" s="29">
        <f t="shared" si="20"/>
        <v>4627464.2082425747</v>
      </c>
      <c r="Y35" s="35">
        <f t="shared" si="28"/>
        <v>46.729299180594765</v>
      </c>
      <c r="Z35" s="36">
        <f t="shared" si="29"/>
        <v>8.301746519065162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60">
        <v>2177</v>
      </c>
      <c r="E36" s="61">
        <v>5</v>
      </c>
      <c r="F36" s="3">
        <f t="shared" si="21"/>
        <v>2.2967386311437757E-3</v>
      </c>
      <c r="G36" s="2">
        <v>0.5</v>
      </c>
      <c r="H36" s="3">
        <f t="shared" si="22"/>
        <v>1.1418131993605847E-2</v>
      </c>
      <c r="I36" s="3">
        <f t="shared" si="23"/>
        <v>0.98858186800639414</v>
      </c>
      <c r="J36" s="5">
        <f t="shared" si="30"/>
        <v>98365.537345657052</v>
      </c>
      <c r="K36" s="5">
        <f t="shared" si="24"/>
        <v>1123.1506890346775</v>
      </c>
      <c r="L36" s="5">
        <f t="shared" si="25"/>
        <v>489019.81000569853</v>
      </c>
      <c r="M36" s="5">
        <f t="shared" si="16"/>
        <v>4956080.1531064324</v>
      </c>
      <c r="N36" s="33">
        <f t="shared" si="26"/>
        <v>50.384314332475398</v>
      </c>
      <c r="O36" s="4"/>
      <c r="Q36" s="27" t="s">
        <v>48</v>
      </c>
      <c r="R36" s="29">
        <f t="shared" si="17"/>
        <v>98365.537345657052</v>
      </c>
      <c r="S36" s="29">
        <f t="shared" si="18"/>
        <v>489019.81000569853</v>
      </c>
      <c r="T36" s="35">
        <f t="shared" si="19"/>
        <v>50.384314332475398</v>
      </c>
      <c r="U36" s="42">
        <v>0.95558309086652893</v>
      </c>
      <c r="V36" s="43">
        <f t="shared" si="31"/>
        <v>4.4416909133471072E-2</v>
      </c>
      <c r="W36" s="29">
        <f t="shared" si="27"/>
        <v>467299.06154020812</v>
      </c>
      <c r="X36" s="29">
        <f t="shared" si="20"/>
        <v>4152770.2035194496</v>
      </c>
      <c r="Y36" s="35">
        <f t="shared" si="28"/>
        <v>42.217735149726188</v>
      </c>
      <c r="Z36" s="36">
        <f t="shared" si="29"/>
        <v>8.16657918274921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60">
        <v>2188</v>
      </c>
      <c r="E37" s="61">
        <v>2</v>
      </c>
      <c r="F37" s="3">
        <f t="shared" si="21"/>
        <v>9.1407678244972577E-4</v>
      </c>
      <c r="G37" s="2">
        <v>0.5</v>
      </c>
      <c r="H37" s="3">
        <f t="shared" si="22"/>
        <v>4.5599635202918376E-3</v>
      </c>
      <c r="I37" s="3">
        <f t="shared" si="23"/>
        <v>0.99544003647970813</v>
      </c>
      <c r="J37" s="5">
        <f t="shared" si="30"/>
        <v>97242.386656622373</v>
      </c>
      <c r="K37" s="5">
        <f t="shared" si="24"/>
        <v>443.42173578031179</v>
      </c>
      <c r="L37" s="5">
        <f t="shared" si="25"/>
        <v>485103.37894366111</v>
      </c>
      <c r="M37" s="5">
        <f t="shared" si="16"/>
        <v>4467060.3431007341</v>
      </c>
      <c r="N37" s="33">
        <f t="shared" si="26"/>
        <v>45.93737871607987</v>
      </c>
      <c r="O37" s="4"/>
      <c r="Q37" s="27" t="s">
        <v>50</v>
      </c>
      <c r="R37" s="29">
        <f t="shared" si="17"/>
        <v>97242.386656622373</v>
      </c>
      <c r="S37" s="29">
        <f t="shared" si="18"/>
        <v>485103.37894366111</v>
      </c>
      <c r="T37" s="35">
        <f t="shared" si="19"/>
        <v>45.93737871607987</v>
      </c>
      <c r="U37" s="42">
        <v>0.95343645724036619</v>
      </c>
      <c r="V37" s="43">
        <f t="shared" si="31"/>
        <v>4.6563542759633814E-2</v>
      </c>
      <c r="W37" s="29">
        <f t="shared" si="27"/>
        <v>462515.24701537512</v>
      </c>
      <c r="X37" s="29">
        <f t="shared" si="20"/>
        <v>3685471.1419792413</v>
      </c>
      <c r="Y37" s="35">
        <f t="shared" si="28"/>
        <v>37.899842534646943</v>
      </c>
      <c r="Z37" s="36">
        <f t="shared" si="29"/>
        <v>8.0375361814329267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60">
        <v>2255</v>
      </c>
      <c r="E38" s="61">
        <v>4</v>
      </c>
      <c r="F38" s="3">
        <f t="shared" si="21"/>
        <v>1.7738359201773836E-3</v>
      </c>
      <c r="G38" s="2">
        <v>0.5</v>
      </c>
      <c r="H38" s="3">
        <f t="shared" si="22"/>
        <v>8.8300220750551876E-3</v>
      </c>
      <c r="I38" s="3">
        <f t="shared" si="23"/>
        <v>0.99116997792494477</v>
      </c>
      <c r="J38" s="5">
        <f t="shared" si="30"/>
        <v>96798.96492084206</v>
      </c>
      <c r="K38" s="5">
        <f t="shared" si="24"/>
        <v>854.73699709352809</v>
      </c>
      <c r="L38" s="5">
        <f t="shared" si="25"/>
        <v>481857.98211147648</v>
      </c>
      <c r="M38" s="5">
        <f t="shared" si="16"/>
        <v>3981956.9641570728</v>
      </c>
      <c r="N38" s="33">
        <f t="shared" si="26"/>
        <v>41.136358920917615</v>
      </c>
      <c r="O38" s="4"/>
      <c r="Q38" s="27" t="s">
        <v>52</v>
      </c>
      <c r="R38" s="29">
        <f t="shared" si="17"/>
        <v>96798.96492084206</v>
      </c>
      <c r="S38" s="29">
        <f t="shared" si="18"/>
        <v>481857.98211147648</v>
      </c>
      <c r="T38" s="35">
        <f t="shared" si="19"/>
        <v>41.136358920917615</v>
      </c>
      <c r="U38" s="42">
        <v>0.93748024841036759</v>
      </c>
      <c r="V38" s="43">
        <f t="shared" si="31"/>
        <v>6.2519751589632411E-2</v>
      </c>
      <c r="W38" s="29">
        <f t="shared" si="27"/>
        <v>451732.34076838545</v>
      </c>
      <c r="X38" s="29">
        <f t="shared" si="20"/>
        <v>3222955.8949638661</v>
      </c>
      <c r="Y38" s="35">
        <f t="shared" si="28"/>
        <v>33.295354941031214</v>
      </c>
      <c r="Z38" s="36">
        <f t="shared" si="29"/>
        <v>7.841003979886402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60">
        <v>2475</v>
      </c>
      <c r="E39" s="61">
        <v>5</v>
      </c>
      <c r="F39" s="3">
        <f t="shared" si="21"/>
        <v>2.0202020202020202E-3</v>
      </c>
      <c r="G39" s="2">
        <v>0.5</v>
      </c>
      <c r="H39" s="3">
        <f t="shared" si="22"/>
        <v>1.0050251256281407E-2</v>
      </c>
      <c r="I39" s="3">
        <f t="shared" si="23"/>
        <v>0.98994974874371855</v>
      </c>
      <c r="J39" s="5">
        <f t="shared" si="30"/>
        <v>95944.22792374852</v>
      </c>
      <c r="K39" s="5">
        <f t="shared" si="24"/>
        <v>964.26359722360326</v>
      </c>
      <c r="L39" s="5">
        <f t="shared" si="25"/>
        <v>477310.48062568362</v>
      </c>
      <c r="M39" s="5">
        <f t="shared" si="16"/>
        <v>3500098.9820455965</v>
      </c>
      <c r="N39" s="33">
        <f t="shared" si="26"/>
        <v>36.480558109522683</v>
      </c>
      <c r="O39" s="4"/>
      <c r="Q39" s="27" t="s">
        <v>54</v>
      </c>
      <c r="R39" s="29">
        <f t="shared" si="17"/>
        <v>95944.22792374852</v>
      </c>
      <c r="S39" s="29">
        <f t="shared" si="18"/>
        <v>477310.48062568362</v>
      </c>
      <c r="T39" s="35">
        <f t="shared" si="19"/>
        <v>36.480558109522683</v>
      </c>
      <c r="U39" s="42">
        <v>0.91788799906018037</v>
      </c>
      <c r="V39" s="43">
        <f t="shared" si="31"/>
        <v>8.2112000939819629E-2</v>
      </c>
      <c r="W39" s="29">
        <f t="shared" si="27"/>
        <v>438117.56199196173</v>
      </c>
      <c r="X39" s="29">
        <f t="shared" si="20"/>
        <v>2771223.5541954804</v>
      </c>
      <c r="Y39" s="35">
        <f t="shared" si="28"/>
        <v>28.883692267531764</v>
      </c>
      <c r="Z39" s="36">
        <f t="shared" si="29"/>
        <v>7.596865841990919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60">
        <v>2565</v>
      </c>
      <c r="E40" s="61">
        <v>6</v>
      </c>
      <c r="F40" s="3">
        <f t="shared" si="21"/>
        <v>2.3391812865497076E-3</v>
      </c>
      <c r="G40" s="2">
        <v>0.5</v>
      </c>
      <c r="H40" s="3">
        <f t="shared" si="22"/>
        <v>1.1627906976744186E-2</v>
      </c>
      <c r="I40" s="3">
        <f t="shared" si="23"/>
        <v>0.98837209302325579</v>
      </c>
      <c r="J40" s="5">
        <f t="shared" si="30"/>
        <v>94979.964326524918</v>
      </c>
      <c r="K40" s="5">
        <f t="shared" si="24"/>
        <v>1104.418189843313</v>
      </c>
      <c r="L40" s="5">
        <f t="shared" si="25"/>
        <v>472138.77615801629</v>
      </c>
      <c r="M40" s="5">
        <f t="shared" si="16"/>
        <v>3022788.501419913</v>
      </c>
      <c r="N40" s="33">
        <f t="shared" si="26"/>
        <v>31.825538394898548</v>
      </c>
      <c r="O40" s="4"/>
      <c r="Q40" s="27" t="s">
        <v>56</v>
      </c>
      <c r="R40" s="29">
        <f t="shared" si="17"/>
        <v>94979.964326524918</v>
      </c>
      <c r="S40" s="29">
        <f t="shared" si="18"/>
        <v>472138.77615801629</v>
      </c>
      <c r="T40" s="35">
        <f t="shared" si="19"/>
        <v>31.825538394898548</v>
      </c>
      <c r="U40" s="42">
        <v>0.89571782863194893</v>
      </c>
      <c r="V40" s="43">
        <f t="shared" si="31"/>
        <v>0.10428217136805107</v>
      </c>
      <c r="W40" s="29">
        <f t="shared" si="27"/>
        <v>422903.11939320411</v>
      </c>
      <c r="X40" s="29">
        <f t="shared" si="20"/>
        <v>2333105.9922035187</v>
      </c>
      <c r="Y40" s="35">
        <f t="shared" si="28"/>
        <v>24.564191077001233</v>
      </c>
      <c r="Z40" s="36">
        <f t="shared" si="29"/>
        <v>7.2613473178973145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60">
        <v>2150</v>
      </c>
      <c r="E41" s="61">
        <v>16</v>
      </c>
      <c r="F41" s="3">
        <f t="shared" si="21"/>
        <v>7.4418604651162795E-3</v>
      </c>
      <c r="G41" s="2">
        <v>0.5</v>
      </c>
      <c r="H41" s="3">
        <f t="shared" si="22"/>
        <v>3.6529680365296809E-2</v>
      </c>
      <c r="I41" s="3">
        <f t="shared" si="23"/>
        <v>0.9634703196347032</v>
      </c>
      <c r="J41" s="5">
        <f t="shared" si="30"/>
        <v>93875.546136681602</v>
      </c>
      <c r="K41" s="5">
        <f t="shared" si="24"/>
        <v>3429.2436944906526</v>
      </c>
      <c r="L41" s="5">
        <f t="shared" si="25"/>
        <v>460804.62144718145</v>
      </c>
      <c r="M41" s="5">
        <f t="shared" si="16"/>
        <v>2550649.7252618968</v>
      </c>
      <c r="N41" s="33">
        <f t="shared" si="26"/>
        <v>27.17054472895618</v>
      </c>
      <c r="O41" s="4"/>
      <c r="Q41" s="27" t="s">
        <v>58</v>
      </c>
      <c r="R41" s="29">
        <f t="shared" si="17"/>
        <v>93875.546136681602</v>
      </c>
      <c r="S41" s="29">
        <f t="shared" si="18"/>
        <v>460804.62144718145</v>
      </c>
      <c r="T41" s="35">
        <f t="shared" si="19"/>
        <v>27.17054472895618</v>
      </c>
      <c r="U41" s="42">
        <v>0.86473435856680392</v>
      </c>
      <c r="V41" s="43">
        <f t="shared" si="31"/>
        <v>0.13526564143319608</v>
      </c>
      <c r="W41" s="29">
        <f t="shared" si="27"/>
        <v>398473.58875174733</v>
      </c>
      <c r="X41" s="29">
        <f t="shared" si="20"/>
        <v>1910202.8728103144</v>
      </c>
      <c r="Y41" s="35">
        <f t="shared" si="28"/>
        <v>20.348247775081738</v>
      </c>
      <c r="Z41" s="36">
        <f t="shared" si="29"/>
        <v>6.8222969538744422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60">
        <v>1444</v>
      </c>
      <c r="E42" s="61">
        <v>10</v>
      </c>
      <c r="F42" s="3">
        <f t="shared" si="21"/>
        <v>6.9252077562326868E-3</v>
      </c>
      <c r="G42" s="2">
        <v>0.5</v>
      </c>
      <c r="H42" s="3">
        <f t="shared" si="22"/>
        <v>3.4036759700476517E-2</v>
      </c>
      <c r="I42" s="3">
        <f t="shared" si="23"/>
        <v>0.96596324029952352</v>
      </c>
      <c r="J42" s="5">
        <f t="shared" si="30"/>
        <v>90446.30244219095</v>
      </c>
      <c r="K42" s="5">
        <f t="shared" si="24"/>
        <v>3078.4990620214758</v>
      </c>
      <c r="L42" s="5">
        <f t="shared" si="25"/>
        <v>444535.26455590106</v>
      </c>
      <c r="M42" s="5">
        <f t="shared" si="16"/>
        <v>2089845.1038147153</v>
      </c>
      <c r="N42" s="33">
        <f t="shared" si="26"/>
        <v>23.10592083242371</v>
      </c>
      <c r="O42" s="4"/>
      <c r="Q42" s="27" t="s">
        <v>60</v>
      </c>
      <c r="R42" s="29">
        <f t="shared" si="17"/>
        <v>90446.30244219095</v>
      </c>
      <c r="S42" s="29">
        <f t="shared" si="18"/>
        <v>444535.26455590106</v>
      </c>
      <c r="T42" s="35">
        <f t="shared" si="19"/>
        <v>23.10592083242371</v>
      </c>
      <c r="U42" s="42">
        <v>0.81758889711164551</v>
      </c>
      <c r="V42" s="43">
        <f t="shared" si="31"/>
        <v>0.18241110288835449</v>
      </c>
      <c r="W42" s="29">
        <f t="shared" si="27"/>
        <v>363447.09667549271</v>
      </c>
      <c r="X42" s="29">
        <f t="shared" si="20"/>
        <v>1511729.2840585671</v>
      </c>
      <c r="Y42" s="35">
        <f t="shared" si="28"/>
        <v>16.714108186178134</v>
      </c>
      <c r="Z42" s="36">
        <f t="shared" si="29"/>
        <v>6.391812646245576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60">
        <v>1118</v>
      </c>
      <c r="E43" s="61">
        <v>25</v>
      </c>
      <c r="F43" s="3">
        <f t="shared" si="21"/>
        <v>2.2361359570661897E-2</v>
      </c>
      <c r="G43" s="2">
        <v>0.5</v>
      </c>
      <c r="H43" s="3">
        <f t="shared" si="22"/>
        <v>0.10588733587462941</v>
      </c>
      <c r="I43" s="3">
        <f t="shared" si="23"/>
        <v>0.8941126641253706</v>
      </c>
      <c r="J43" s="5">
        <f t="shared" si="30"/>
        <v>87367.803380169484</v>
      </c>
      <c r="K43" s="5">
        <f t="shared" si="24"/>
        <v>9251.1439411445881</v>
      </c>
      <c r="L43" s="5">
        <f t="shared" si="25"/>
        <v>413711.15704798594</v>
      </c>
      <c r="M43" s="5">
        <f t="shared" si="16"/>
        <v>1645309.8392588142</v>
      </c>
      <c r="N43" s="33">
        <f t="shared" si="26"/>
        <v>18.831992743361823</v>
      </c>
      <c r="O43" s="4"/>
      <c r="Q43" s="27" t="s">
        <v>62</v>
      </c>
      <c r="R43" s="29">
        <f t="shared" si="17"/>
        <v>87367.803380169484</v>
      </c>
      <c r="S43" s="29">
        <f t="shared" si="18"/>
        <v>413711.15704798594</v>
      </c>
      <c r="T43" s="35">
        <f t="shared" si="19"/>
        <v>18.831992743361823</v>
      </c>
      <c r="U43" s="42">
        <v>0.77888026534586052</v>
      </c>
      <c r="V43" s="43">
        <f t="shared" si="31"/>
        <v>0.22111973465413948</v>
      </c>
      <c r="W43" s="29">
        <f t="shared" si="27"/>
        <v>322231.45577807823</v>
      </c>
      <c r="X43" s="29">
        <f t="shared" si="20"/>
        <v>1148282.1873830745</v>
      </c>
      <c r="Y43" s="35">
        <f t="shared" si="28"/>
        <v>13.143081809971529</v>
      </c>
      <c r="Z43" s="36">
        <f t="shared" si="29"/>
        <v>5.6889109333902947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60">
        <v>838</v>
      </c>
      <c r="E44" s="61">
        <v>24</v>
      </c>
      <c r="F44" s="3">
        <f t="shared" si="21"/>
        <v>2.8639618138424822E-2</v>
      </c>
      <c r="G44" s="2">
        <v>0.5</v>
      </c>
      <c r="H44" s="3">
        <f t="shared" si="22"/>
        <v>0.133630289532294</v>
      </c>
      <c r="I44" s="3">
        <f t="shared" si="23"/>
        <v>0.86636971046770594</v>
      </c>
      <c r="J44" s="5">
        <f t="shared" si="30"/>
        <v>78116.659439024894</v>
      </c>
      <c r="K44" s="5">
        <f t="shared" si="24"/>
        <v>10438.751818132503</v>
      </c>
      <c r="L44" s="5">
        <f t="shared" si="25"/>
        <v>364486.41764979315</v>
      </c>
      <c r="M44" s="5">
        <f t="shared" si="16"/>
        <v>1231598.6822108282</v>
      </c>
      <c r="N44" s="33">
        <f t="shared" si="26"/>
        <v>15.766146313158343</v>
      </c>
      <c r="O44" s="4"/>
      <c r="Q44" s="27" t="s">
        <v>64</v>
      </c>
      <c r="R44" s="29">
        <f t="shared" si="17"/>
        <v>78116.659439024894</v>
      </c>
      <c r="S44" s="29">
        <f t="shared" si="18"/>
        <v>364486.41764979315</v>
      </c>
      <c r="T44" s="35">
        <f t="shared" si="19"/>
        <v>15.766146313158343</v>
      </c>
      <c r="U44" s="42">
        <v>0.71980976748499381</v>
      </c>
      <c r="V44" s="43">
        <f t="shared" si="31"/>
        <v>0.28019023251500619</v>
      </c>
      <c r="W44" s="29">
        <f t="shared" si="27"/>
        <v>262360.88353993592</v>
      </c>
      <c r="X44" s="29">
        <f t="shared" si="20"/>
        <v>826050.73160499637</v>
      </c>
      <c r="Y44" s="35">
        <f t="shared" si="28"/>
        <v>10.574578297856968</v>
      </c>
      <c r="Z44" s="36">
        <f t="shared" si="29"/>
        <v>5.1915680153013746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60">
        <v>573</v>
      </c>
      <c r="E45" s="61">
        <v>17</v>
      </c>
      <c r="F45" s="3">
        <f t="shared" si="21"/>
        <v>2.9668411867364748E-2</v>
      </c>
      <c r="G45" s="2">
        <v>0.5</v>
      </c>
      <c r="H45" s="3">
        <f t="shared" si="22"/>
        <v>0.13809910641754669</v>
      </c>
      <c r="I45" s="3">
        <f t="shared" si="23"/>
        <v>0.86190089358245325</v>
      </c>
      <c r="J45" s="5">
        <f t="shared" si="30"/>
        <v>67677.90762089238</v>
      </c>
      <c r="K45" s="5">
        <f t="shared" si="24"/>
        <v>9346.258566654511</v>
      </c>
      <c r="L45" s="5">
        <f t="shared" si="25"/>
        <v>315023.89168782561</v>
      </c>
      <c r="M45" s="5">
        <f t="shared" si="16"/>
        <v>867112.26456103497</v>
      </c>
      <c r="N45" s="33">
        <f t="shared" si="26"/>
        <v>12.812338546550377</v>
      </c>
      <c r="O45" s="4"/>
      <c r="Q45" s="27" t="s">
        <v>66</v>
      </c>
      <c r="R45" s="29">
        <f t="shared" si="17"/>
        <v>67677.90762089238</v>
      </c>
      <c r="S45" s="29">
        <f t="shared" si="18"/>
        <v>315023.89168782561</v>
      </c>
      <c r="T45" s="35">
        <f t="shared" si="19"/>
        <v>12.812338546550377</v>
      </c>
      <c r="U45" s="42">
        <v>0.68480776711742686</v>
      </c>
      <c r="V45" s="43">
        <f t="shared" si="31"/>
        <v>0.31519223288257314</v>
      </c>
      <c r="W45" s="29">
        <f t="shared" si="27"/>
        <v>215730.80785538198</v>
      </c>
      <c r="X45" s="29">
        <f t="shared" si="20"/>
        <v>563689.84806506045</v>
      </c>
      <c r="Y45" s="35">
        <f t="shared" si="28"/>
        <v>8.3290082078578873</v>
      </c>
      <c r="Z45" s="36">
        <f t="shared" si="29"/>
        <v>4.4833303386924896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60">
        <v>299</v>
      </c>
      <c r="E46" s="61">
        <v>24</v>
      </c>
      <c r="F46" s="3">
        <f t="shared" si="21"/>
        <v>8.0267558528428096E-2</v>
      </c>
      <c r="G46" s="2">
        <v>0.5</v>
      </c>
      <c r="H46" s="3">
        <f t="shared" si="22"/>
        <v>0.33426183844011143</v>
      </c>
      <c r="I46" s="3">
        <f t="shared" si="23"/>
        <v>0.66573816155988852</v>
      </c>
      <c r="J46" s="5">
        <f t="shared" si="30"/>
        <v>58331.649054237867</v>
      </c>
      <c r="K46" s="5">
        <f t="shared" si="24"/>
        <v>19498.044252112937</v>
      </c>
      <c r="L46" s="5">
        <f t="shared" si="25"/>
        <v>242913.134640907</v>
      </c>
      <c r="M46" s="5">
        <f>L46+M47</f>
        <v>552088.3728732093</v>
      </c>
      <c r="N46" s="33">
        <f t="shared" si="26"/>
        <v>9.4646453824726802</v>
      </c>
      <c r="O46" s="4"/>
      <c r="Q46" s="27" t="s">
        <v>68</v>
      </c>
      <c r="R46" s="29">
        <f t="shared" si="17"/>
        <v>58331.649054237867</v>
      </c>
      <c r="S46" s="29">
        <f t="shared" si="18"/>
        <v>242913.134640907</v>
      </c>
      <c r="T46" s="35">
        <f t="shared" si="19"/>
        <v>9.4646453824726802</v>
      </c>
      <c r="U46" s="42">
        <v>0.65629805890441617</v>
      </c>
      <c r="V46" s="43">
        <f t="shared" si="31"/>
        <v>0.34370194109558383</v>
      </c>
      <c r="W46" s="29">
        <f t="shared" si="27"/>
        <v>159423.41874721437</v>
      </c>
      <c r="X46" s="29">
        <f>X47+W46</f>
        <v>347959.04020967847</v>
      </c>
      <c r="Y46" s="35">
        <f t="shared" si="28"/>
        <v>5.9651843527711623</v>
      </c>
      <c r="Z46" s="36">
        <f t="shared" si="29"/>
        <v>3.4994610297015178</v>
      </c>
    </row>
    <row r="47" spans="1:26" s="2" customFormat="1" ht="14.4" x14ac:dyDescent="0.3">
      <c r="A47" s="12">
        <v>19</v>
      </c>
      <c r="B47" s="13" t="s">
        <v>69</v>
      </c>
      <c r="C47" s="12"/>
      <c r="D47" s="64">
        <v>207</v>
      </c>
      <c r="E47" s="65">
        <v>26</v>
      </c>
      <c r="F47" s="17">
        <f t="shared" si="21"/>
        <v>0.12560386473429952</v>
      </c>
      <c r="G47" s="12"/>
      <c r="H47" s="17">
        <v>1</v>
      </c>
      <c r="I47" s="17">
        <f t="shared" si="23"/>
        <v>0</v>
      </c>
      <c r="J47" s="21">
        <f t="shared" si="30"/>
        <v>38833.60480212493</v>
      </c>
      <c r="K47" s="21">
        <f t="shared" si="24"/>
        <v>38833.60480212493</v>
      </c>
      <c r="L47" s="21">
        <f>K47/F47</f>
        <v>309175.2382323023</v>
      </c>
      <c r="M47" s="21">
        <f>L47</f>
        <v>309175.2382323023</v>
      </c>
      <c r="N47" s="34">
        <f t="shared" si="26"/>
        <v>7.9615384615384608</v>
      </c>
      <c r="O47" s="4"/>
      <c r="Q47" s="30" t="s">
        <v>69</v>
      </c>
      <c r="R47" s="31">
        <f t="shared" si="17"/>
        <v>38833.60480212493</v>
      </c>
      <c r="S47" s="31">
        <f t="shared" si="18"/>
        <v>309175.2382323023</v>
      </c>
      <c r="T47" s="38">
        <f t="shared" si="19"/>
        <v>7.9615384615384608</v>
      </c>
      <c r="U47" s="44">
        <v>0.6098018151143324</v>
      </c>
      <c r="V47" s="45">
        <f t="shared" si="31"/>
        <v>0.3901981848856676</v>
      </c>
      <c r="W47" s="31">
        <f t="shared" si="27"/>
        <v>188535.62146246407</v>
      </c>
      <c r="X47" s="31">
        <f>W47</f>
        <v>188535.62146246407</v>
      </c>
      <c r="Y47" s="38">
        <f t="shared" si="28"/>
        <v>4.8549606049487224</v>
      </c>
      <c r="Z47" s="37">
        <f t="shared" si="29"/>
        <v>3.1065778565897384</v>
      </c>
    </row>
    <row r="48" spans="1:26" s="2" customFormat="1" ht="13.2" x14ac:dyDescent="0.25">
      <c r="B48" s="2" t="s">
        <v>70</v>
      </c>
      <c r="D48" s="25">
        <f>SUM(D29:D47)</f>
        <v>29006</v>
      </c>
      <c r="E48" s="62">
        <f>SUM(E29:E47)</f>
        <v>170</v>
      </c>
    </row>
    <row r="51" spans="1:26" s="2" customFormat="1" ht="18" thickBot="1" x14ac:dyDescent="0.35">
      <c r="B51" s="70" t="s">
        <v>89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8" t="s">
        <v>14</v>
      </c>
      <c r="S52" s="78"/>
      <c r="T52" s="78"/>
      <c r="U52" s="75" t="s">
        <v>15</v>
      </c>
      <c r="V52" s="79" t="s">
        <v>16</v>
      </c>
      <c r="W52" s="80" t="s">
        <v>17</v>
      </c>
      <c r="X52" s="80" t="s">
        <v>18</v>
      </c>
      <c r="Y52" s="81" t="s">
        <v>19</v>
      </c>
      <c r="Z52" s="81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5"/>
      <c r="V53" s="79"/>
      <c r="W53" s="80"/>
      <c r="X53" s="80"/>
      <c r="Y53" s="81"/>
      <c r="Z53" s="81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408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7356253.645687229</v>
      </c>
      <c r="N54" s="32">
        <f>M54/J54</f>
        <v>73.562536456872294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73.562536456872294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6566898.0411171233</v>
      </c>
      <c r="Y54" s="40">
        <f>X54/R54</f>
        <v>65.668980411171233</v>
      </c>
      <c r="Z54" s="36">
        <f>T54-Y54</f>
        <v>7.893556045701061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2099</v>
      </c>
      <c r="E55" s="49">
        <f t="shared" si="37"/>
        <v>2</v>
      </c>
      <c r="F55" s="3">
        <f t="shared" ref="F55:F72" si="38">E55/D55</f>
        <v>9.528346831824678E-4</v>
      </c>
      <c r="G55" s="2">
        <v>0.4</v>
      </c>
      <c r="H55" s="3">
        <f t="shared" ref="H55:H71" si="39">C55*F55/(1+(1-G55)*C55*F55)</f>
        <v>3.8026428367715559E-3</v>
      </c>
      <c r="I55" s="3">
        <f t="shared" ref="I55:I72" si="40">1-H55</f>
        <v>0.99619735716322844</v>
      </c>
      <c r="J55" s="5">
        <f>I54*J54</f>
        <v>100000</v>
      </c>
      <c r="K55" s="5">
        <f t="shared" ref="K55:K72" si="41">J55*H55</f>
        <v>380.26428367715556</v>
      </c>
      <c r="L55" s="5">
        <f t="shared" ref="L55:L71" si="42">C55*(J56+G55*K55)</f>
        <v>399087.36571917485</v>
      </c>
      <c r="M55" s="5">
        <f t="shared" si="32"/>
        <v>7256253.645687229</v>
      </c>
      <c r="N55" s="33">
        <f t="shared" ref="N55:N72" si="43">M55/J55</f>
        <v>72.562536456872294</v>
      </c>
      <c r="O55" s="4"/>
      <c r="Q55" s="27" t="s">
        <v>36</v>
      </c>
      <c r="R55" s="29">
        <f t="shared" si="33"/>
        <v>100000</v>
      </c>
      <c r="S55" s="29">
        <f t="shared" si="34"/>
        <v>399087.36571917485</v>
      </c>
      <c r="T55" s="35">
        <f t="shared" si="35"/>
        <v>72.562536456872294</v>
      </c>
      <c r="U55" s="42">
        <v>0.96170886472285344</v>
      </c>
      <c r="V55" s="43">
        <f>1-U55</f>
        <v>3.829113527714656E-2</v>
      </c>
      <c r="W55" s="29">
        <f t="shared" ref="W55:W72" si="44">S55*U55</f>
        <v>383805.85741102189</v>
      </c>
      <c r="X55" s="29">
        <f t="shared" si="36"/>
        <v>6470727.1546448376</v>
      </c>
      <c r="Y55" s="35">
        <f t="shared" ref="Y55:Y72" si="45">X55/R55</f>
        <v>64.707271546448382</v>
      </c>
      <c r="Z55" s="36">
        <f t="shared" ref="Z55:Z72" si="46">T55-Y55</f>
        <v>7.8552649104239123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3277</v>
      </c>
      <c r="E56" s="49">
        <f t="shared" si="37"/>
        <v>2</v>
      </c>
      <c r="F56" s="3">
        <f t="shared" si="38"/>
        <v>6.1031431187061336E-4</v>
      </c>
      <c r="G56" s="2">
        <v>0.5</v>
      </c>
      <c r="H56" s="3">
        <f t="shared" si="39"/>
        <v>3.0469226081657527E-3</v>
      </c>
      <c r="I56" s="3">
        <f t="shared" si="40"/>
        <v>0.99695307739183425</v>
      </c>
      <c r="J56" s="5">
        <f t="shared" ref="J56:J72" si="47">I55*J55</f>
        <v>99619.735716322844</v>
      </c>
      <c r="K56" s="5">
        <f t="shared" si="41"/>
        <v>303.53362497356136</v>
      </c>
      <c r="L56" s="5">
        <f t="shared" si="42"/>
        <v>497339.84451918036</v>
      </c>
      <c r="M56" s="5">
        <f t="shared" si="32"/>
        <v>6857166.279968054</v>
      </c>
      <c r="N56" s="33">
        <f t="shared" si="43"/>
        <v>68.833411679534265</v>
      </c>
      <c r="O56" s="4"/>
      <c r="Q56" s="27" t="s">
        <v>38</v>
      </c>
      <c r="R56" s="29">
        <f t="shared" si="33"/>
        <v>99619.735716322844</v>
      </c>
      <c r="S56" s="29">
        <f t="shared" si="34"/>
        <v>497339.84451918036</v>
      </c>
      <c r="T56" s="35">
        <f t="shared" si="35"/>
        <v>68.833411679534265</v>
      </c>
      <c r="U56" s="42">
        <v>0.96170886472285344</v>
      </c>
      <c r="V56" s="43">
        <f>1-U56</f>
        <v>3.829113527714656E-2</v>
      </c>
      <c r="W56" s="29">
        <f t="shared" si="44"/>
        <v>478296.13725398137</v>
      </c>
      <c r="X56" s="29">
        <f t="shared" si="36"/>
        <v>6086921.2972338153</v>
      </c>
      <c r="Y56" s="35">
        <f t="shared" si="45"/>
        <v>61.101560383245065</v>
      </c>
      <c r="Z56" s="36">
        <f t="shared" si="46"/>
        <v>7.7318512962892001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3821</v>
      </c>
      <c r="E57" s="49">
        <f t="shared" si="37"/>
        <v>1</v>
      </c>
      <c r="F57" s="3">
        <f t="shared" si="38"/>
        <v>2.6171159382360636E-4</v>
      </c>
      <c r="G57" s="2">
        <v>0.5</v>
      </c>
      <c r="H57" s="3">
        <f t="shared" si="39"/>
        <v>1.3077023669412842E-3</v>
      </c>
      <c r="I57" s="3">
        <f t="shared" si="40"/>
        <v>0.99869229763305867</v>
      </c>
      <c r="J57" s="5">
        <f t="shared" si="47"/>
        <v>99316.202091349289</v>
      </c>
      <c r="K57" s="5">
        <f t="shared" si="41"/>
        <v>129.8760325504764</v>
      </c>
      <c r="L57" s="5">
        <f t="shared" si="42"/>
        <v>496256.32037537021</v>
      </c>
      <c r="M57" s="5">
        <f t="shared" si="32"/>
        <v>6359826.4354488738</v>
      </c>
      <c r="N57" s="33">
        <f t="shared" si="43"/>
        <v>64.036142155327468</v>
      </c>
      <c r="O57" s="4"/>
      <c r="Q57" s="27" t="s">
        <v>40</v>
      </c>
      <c r="R57" s="29">
        <f t="shared" si="33"/>
        <v>99316.202091349289</v>
      </c>
      <c r="S57" s="29">
        <f t="shared" si="34"/>
        <v>496256.32037537021</v>
      </c>
      <c r="T57" s="35">
        <f t="shared" si="35"/>
        <v>64.036142155327468</v>
      </c>
      <c r="U57" s="42">
        <v>0.96170886472285344</v>
      </c>
      <c r="V57" s="43">
        <f>1-U57</f>
        <v>3.829113527714656E-2</v>
      </c>
      <c r="W57" s="29">
        <f t="shared" si="44"/>
        <v>477254.10247973795</v>
      </c>
      <c r="X57" s="29">
        <f t="shared" si="36"/>
        <v>5608625.1599798342</v>
      </c>
      <c r="Y57" s="35">
        <f t="shared" si="45"/>
        <v>56.472408749794113</v>
      </c>
      <c r="Z57" s="36">
        <f t="shared" si="46"/>
        <v>7.5637334055333554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3819</v>
      </c>
      <c r="E58" s="49">
        <f t="shared" si="37"/>
        <v>2</v>
      </c>
      <c r="F58" s="3">
        <f t="shared" si="38"/>
        <v>5.236973029588898E-4</v>
      </c>
      <c r="G58" s="2">
        <v>0.5</v>
      </c>
      <c r="H58" s="3">
        <f t="shared" si="39"/>
        <v>2.6150627615062765E-3</v>
      </c>
      <c r="I58" s="3">
        <f t="shared" si="40"/>
        <v>0.99738493723849375</v>
      </c>
      <c r="J58" s="5">
        <f t="shared" si="47"/>
        <v>99186.326058798804</v>
      </c>
      <c r="K58" s="5">
        <f t="shared" si="41"/>
        <v>259.37846772698435</v>
      </c>
      <c r="L58" s="5">
        <f t="shared" si="42"/>
        <v>495283.18412467657</v>
      </c>
      <c r="M58" s="5">
        <f t="shared" si="32"/>
        <v>5863570.1150735039</v>
      </c>
      <c r="N58" s="33">
        <f t="shared" si="43"/>
        <v>59.116718483932068</v>
      </c>
      <c r="O58" s="4"/>
      <c r="Q58" s="27" t="s">
        <v>42</v>
      </c>
      <c r="R58" s="29">
        <f t="shared" si="33"/>
        <v>99186.326058798804</v>
      </c>
      <c r="S58" s="29">
        <f t="shared" si="34"/>
        <v>495283.18412467657</v>
      </c>
      <c r="T58" s="35">
        <f t="shared" si="35"/>
        <v>59.116718483932068</v>
      </c>
      <c r="U58" s="42">
        <v>0.96170886472285344</v>
      </c>
      <c r="V58" s="43">
        <f>1-U58</f>
        <v>3.829113527714656E-2</v>
      </c>
      <c r="W58" s="29">
        <f t="shared" si="44"/>
        <v>476318.22872086271</v>
      </c>
      <c r="X58" s="29">
        <f t="shared" si="36"/>
        <v>5131371.057500096</v>
      </c>
      <c r="Y58" s="35">
        <f t="shared" si="45"/>
        <v>51.734662038577369</v>
      </c>
      <c r="Z58" s="36">
        <f t="shared" si="46"/>
        <v>7.3820564453546993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3740</v>
      </c>
      <c r="E59" s="49">
        <f t="shared" si="37"/>
        <v>3</v>
      </c>
      <c r="F59" s="3">
        <f t="shared" si="38"/>
        <v>8.021390374331551E-4</v>
      </c>
      <c r="G59" s="2">
        <v>0.5</v>
      </c>
      <c r="H59" s="3">
        <f t="shared" si="39"/>
        <v>4.0026684456304206E-3</v>
      </c>
      <c r="I59" s="3">
        <f t="shared" si="40"/>
        <v>0.99599733155436954</v>
      </c>
      <c r="J59" s="5">
        <f t="shared" si="47"/>
        <v>98926.947591071817</v>
      </c>
      <c r="K59" s="5">
        <f t="shared" si="41"/>
        <v>395.97177154531749</v>
      </c>
      <c r="L59" s="5">
        <f t="shared" si="42"/>
        <v>493644.80852649582</v>
      </c>
      <c r="M59" s="5">
        <f t="shared" si="32"/>
        <v>5368286.9309488274</v>
      </c>
      <c r="N59" s="33">
        <f t="shared" si="43"/>
        <v>54.265162947707452</v>
      </c>
      <c r="O59" s="4"/>
      <c r="Q59" s="27" t="s">
        <v>44</v>
      </c>
      <c r="R59" s="29">
        <f t="shared" si="33"/>
        <v>98926.947591071817</v>
      </c>
      <c r="S59" s="29">
        <f t="shared" si="34"/>
        <v>493644.80852649582</v>
      </c>
      <c r="T59" s="35">
        <f t="shared" si="35"/>
        <v>54.265162947707452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475425.21246429079</v>
      </c>
      <c r="X59" s="29">
        <f t="shared" si="36"/>
        <v>4655052.8287792336</v>
      </c>
      <c r="Y59" s="35">
        <f t="shared" si="45"/>
        <v>47.055458013538804</v>
      </c>
      <c r="Z59" s="36">
        <f t="shared" si="46"/>
        <v>7.2097049341686485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4484</v>
      </c>
      <c r="E60" s="49">
        <f t="shared" si="37"/>
        <v>6</v>
      </c>
      <c r="F60" s="3">
        <f t="shared" si="38"/>
        <v>1.3380909901873326E-3</v>
      </c>
      <c r="G60" s="2">
        <v>0.5</v>
      </c>
      <c r="H60" s="3">
        <f t="shared" si="39"/>
        <v>6.6681484774394296E-3</v>
      </c>
      <c r="I60" s="3">
        <f t="shared" si="40"/>
        <v>0.99333185152256054</v>
      </c>
      <c r="J60" s="5">
        <f t="shared" si="47"/>
        <v>98530.975819526502</v>
      </c>
      <c r="K60" s="5">
        <f t="shared" si="41"/>
        <v>657.01917639159694</v>
      </c>
      <c r="L60" s="5">
        <f t="shared" si="42"/>
        <v>491012.33115665353</v>
      </c>
      <c r="M60" s="5">
        <f t="shared" si="32"/>
        <v>4874642.1224223319</v>
      </c>
      <c r="N60" s="33">
        <f t="shared" si="43"/>
        <v>49.473194413003</v>
      </c>
      <c r="O60" s="4"/>
      <c r="Q60" s="27" t="s">
        <v>46</v>
      </c>
      <c r="R60" s="29">
        <f t="shared" si="33"/>
        <v>98530.975819526502</v>
      </c>
      <c r="S60" s="29">
        <f t="shared" si="34"/>
        <v>491012.33115665353</v>
      </c>
      <c r="T60" s="35">
        <f t="shared" si="35"/>
        <v>49.473194413003</v>
      </c>
      <c r="U60" s="42">
        <v>0.95736753435116873</v>
      </c>
      <c r="V60" s="43">
        <f t="shared" si="48"/>
        <v>4.2632465648831275E-2</v>
      </c>
      <c r="W60" s="29">
        <f t="shared" si="44"/>
        <v>470079.26481546491</v>
      </c>
      <c r="X60" s="29">
        <f t="shared" si="36"/>
        <v>4179627.6163149429</v>
      </c>
      <c r="Y60" s="35">
        <f t="shared" si="45"/>
        <v>42.419427814969836</v>
      </c>
      <c r="Z60" s="36">
        <f t="shared" si="46"/>
        <v>7.0537665980331639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4598</v>
      </c>
      <c r="E61" s="49">
        <f t="shared" si="37"/>
        <v>12</v>
      </c>
      <c r="F61" s="3">
        <f t="shared" si="38"/>
        <v>2.6098303610265334E-3</v>
      </c>
      <c r="G61" s="2">
        <v>0.5</v>
      </c>
      <c r="H61" s="3">
        <f t="shared" si="39"/>
        <v>1.2964563526361281E-2</v>
      </c>
      <c r="I61" s="3">
        <f t="shared" si="40"/>
        <v>0.98703543647363867</v>
      </c>
      <c r="J61" s="5">
        <f t="shared" si="47"/>
        <v>97873.956643134909</v>
      </c>
      <c r="K61" s="5">
        <f t="shared" si="41"/>
        <v>1268.8931284762523</v>
      </c>
      <c r="L61" s="5">
        <f t="shared" si="42"/>
        <v>486197.5503944839</v>
      </c>
      <c r="M61" s="5">
        <f t="shared" si="32"/>
        <v>4383629.7912656786</v>
      </c>
      <c r="N61" s="33">
        <f t="shared" si="43"/>
        <v>44.78852129427176</v>
      </c>
      <c r="O61" s="4"/>
      <c r="Q61" s="27" t="s">
        <v>48</v>
      </c>
      <c r="R61" s="29">
        <f t="shared" si="33"/>
        <v>97873.956643134909</v>
      </c>
      <c r="S61" s="29">
        <f t="shared" si="34"/>
        <v>486197.5503944839</v>
      </c>
      <c r="T61" s="35">
        <f t="shared" si="35"/>
        <v>44.78852129427176</v>
      </c>
      <c r="U61" s="42">
        <v>0.95681081085376496</v>
      </c>
      <c r="V61" s="43">
        <f t="shared" si="48"/>
        <v>4.3189189146235041E-2</v>
      </c>
      <c r="W61" s="29">
        <f t="shared" si="44"/>
        <v>465199.0724280604</v>
      </c>
      <c r="X61" s="29">
        <f t="shared" si="36"/>
        <v>3709548.3514994779</v>
      </c>
      <c r="Y61" s="35">
        <f t="shared" si="45"/>
        <v>37.901281185812508</v>
      </c>
      <c r="Z61" s="36">
        <f t="shared" si="46"/>
        <v>6.8872401084592525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4426</v>
      </c>
      <c r="E62" s="49">
        <f t="shared" si="37"/>
        <v>22</v>
      </c>
      <c r="F62" s="3">
        <f t="shared" si="38"/>
        <v>4.9706281066425667E-3</v>
      </c>
      <c r="G62" s="2">
        <v>0.5</v>
      </c>
      <c r="H62" s="3">
        <f t="shared" si="39"/>
        <v>2.4548091943762555E-2</v>
      </c>
      <c r="I62" s="3">
        <f t="shared" si="40"/>
        <v>0.97545190805623749</v>
      </c>
      <c r="J62" s="5">
        <f t="shared" si="47"/>
        <v>96605.063514658657</v>
      </c>
      <c r="K62" s="5">
        <f t="shared" si="41"/>
        <v>2371.4699813908624</v>
      </c>
      <c r="L62" s="5">
        <f t="shared" si="42"/>
        <v>477096.64261981618</v>
      </c>
      <c r="M62" s="5">
        <f t="shared" si="32"/>
        <v>3897432.2408711943</v>
      </c>
      <c r="N62" s="33">
        <f t="shared" si="43"/>
        <v>40.343974726333116</v>
      </c>
      <c r="O62" s="4"/>
      <c r="Q62" s="27" t="s">
        <v>50</v>
      </c>
      <c r="R62" s="29">
        <f t="shared" si="33"/>
        <v>96605.063514658657</v>
      </c>
      <c r="S62" s="29">
        <f t="shared" si="34"/>
        <v>477096.64261981618</v>
      </c>
      <c r="T62" s="35">
        <f t="shared" si="35"/>
        <v>40.343974726333116</v>
      </c>
      <c r="U62" s="42">
        <v>0.94800928093814252</v>
      </c>
      <c r="V62" s="43">
        <f t="shared" si="48"/>
        <v>5.1990719061857482E-2</v>
      </c>
      <c r="W62" s="29">
        <f t="shared" si="44"/>
        <v>452292.0451080139</v>
      </c>
      <c r="X62" s="29">
        <f t="shared" si="36"/>
        <v>3244349.2790714176</v>
      </c>
      <c r="Y62" s="35">
        <f t="shared" si="45"/>
        <v>33.58363589895189</v>
      </c>
      <c r="Z62" s="36">
        <f t="shared" si="46"/>
        <v>6.7603388273812257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4615</v>
      </c>
      <c r="E63" s="49">
        <f t="shared" si="37"/>
        <v>27</v>
      </c>
      <c r="F63" s="3">
        <f t="shared" si="38"/>
        <v>5.8504875406283855E-3</v>
      </c>
      <c r="G63" s="2">
        <v>0.5</v>
      </c>
      <c r="H63" s="3">
        <f t="shared" si="39"/>
        <v>2.8830752802989856E-2</v>
      </c>
      <c r="I63" s="3">
        <f t="shared" si="40"/>
        <v>0.97116924719701014</v>
      </c>
      <c r="J63" s="5">
        <f t="shared" si="47"/>
        <v>94233.593533267805</v>
      </c>
      <c r="K63" s="5">
        <f t="shared" si="41"/>
        <v>2716.8254408950675</v>
      </c>
      <c r="L63" s="5">
        <f t="shared" si="42"/>
        <v>464375.90406410134</v>
      </c>
      <c r="M63" s="5">
        <f t="shared" si="32"/>
        <v>3420335.5982513782</v>
      </c>
      <c r="N63" s="33">
        <f t="shared" si="43"/>
        <v>36.296351120727216</v>
      </c>
      <c r="O63" s="4"/>
      <c r="Q63" s="27" t="s">
        <v>52</v>
      </c>
      <c r="R63" s="29">
        <f t="shared" si="33"/>
        <v>94233.593533267805</v>
      </c>
      <c r="S63" s="29">
        <f t="shared" si="34"/>
        <v>464375.90406410134</v>
      </c>
      <c r="T63" s="35">
        <f t="shared" si="35"/>
        <v>36.296351120727216</v>
      </c>
      <c r="U63" s="42">
        <v>0.94216194080535964</v>
      </c>
      <c r="V63" s="43">
        <f t="shared" si="48"/>
        <v>5.7838059194640357E-2</v>
      </c>
      <c r="W63" s="29">
        <f t="shared" si="44"/>
        <v>437517.30303627724</v>
      </c>
      <c r="X63" s="29">
        <f t="shared" si="36"/>
        <v>2792057.2339634039</v>
      </c>
      <c r="Y63" s="35">
        <f t="shared" si="45"/>
        <v>29.629107086717525</v>
      </c>
      <c r="Z63" s="36">
        <f t="shared" si="46"/>
        <v>6.6672440340096912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4967</v>
      </c>
      <c r="E64" s="49">
        <f t="shared" si="37"/>
        <v>24</v>
      </c>
      <c r="F64" s="3">
        <f t="shared" si="38"/>
        <v>4.8318904771491849E-3</v>
      </c>
      <c r="G64" s="2">
        <v>0.5</v>
      </c>
      <c r="H64" s="3">
        <f t="shared" si="39"/>
        <v>2.3871096081161731E-2</v>
      </c>
      <c r="I64" s="3">
        <f t="shared" si="40"/>
        <v>0.97612890391883822</v>
      </c>
      <c r="J64" s="5">
        <f t="shared" si="47"/>
        <v>91516.768092372731</v>
      </c>
      <c r="K64" s="5">
        <f t="shared" si="41"/>
        <v>2184.6055641704256</v>
      </c>
      <c r="L64" s="5">
        <f t="shared" si="42"/>
        <v>452122.32655143761</v>
      </c>
      <c r="M64" s="5">
        <f t="shared" si="32"/>
        <v>2955959.694187277</v>
      </c>
      <c r="N64" s="33">
        <f t="shared" si="43"/>
        <v>32.29965126394837</v>
      </c>
      <c r="O64" s="4"/>
      <c r="Q64" s="27" t="s">
        <v>54</v>
      </c>
      <c r="R64" s="29">
        <f t="shared" si="33"/>
        <v>91516.768092372731</v>
      </c>
      <c r="S64" s="29">
        <f t="shared" si="34"/>
        <v>452122.32655143761</v>
      </c>
      <c r="T64" s="35">
        <f t="shared" si="35"/>
        <v>32.29965126394837</v>
      </c>
      <c r="U64" s="42">
        <v>0.92489605986448908</v>
      </c>
      <c r="V64" s="43">
        <f t="shared" si="48"/>
        <v>7.5103940135510916E-2</v>
      </c>
      <c r="W64" s="29">
        <f t="shared" si="44"/>
        <v>418166.1584041905</v>
      </c>
      <c r="X64" s="29">
        <f t="shared" si="36"/>
        <v>2354539.9309271267</v>
      </c>
      <c r="Y64" s="35">
        <f t="shared" si="45"/>
        <v>25.727961989988156</v>
      </c>
      <c r="Z64" s="36">
        <f t="shared" si="46"/>
        <v>6.5716892739602137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5091</v>
      </c>
      <c r="E65" s="49">
        <f t="shared" si="37"/>
        <v>38</v>
      </c>
      <c r="F65" s="3">
        <f t="shared" si="38"/>
        <v>7.4641524258495387E-3</v>
      </c>
      <c r="G65" s="2">
        <v>0.5</v>
      </c>
      <c r="H65" s="3">
        <f t="shared" si="39"/>
        <v>3.66370998843039E-2</v>
      </c>
      <c r="I65" s="3">
        <f t="shared" si="40"/>
        <v>0.96336290011569614</v>
      </c>
      <c r="J65" s="5">
        <f t="shared" si="47"/>
        <v>89332.162528202301</v>
      </c>
      <c r="K65" s="5">
        <f t="shared" si="41"/>
        <v>3272.8713614266176</v>
      </c>
      <c r="L65" s="5">
        <f t="shared" si="42"/>
        <v>438478.63423744502</v>
      </c>
      <c r="M65" s="5">
        <f t="shared" si="32"/>
        <v>2503837.3676358392</v>
      </c>
      <c r="N65" s="33">
        <f t="shared" si="43"/>
        <v>28.028397575681367</v>
      </c>
      <c r="O65" s="4"/>
      <c r="Q65" s="27" t="s">
        <v>56</v>
      </c>
      <c r="R65" s="29">
        <f t="shared" si="33"/>
        <v>89332.162528202301</v>
      </c>
      <c r="S65" s="29">
        <f t="shared" si="34"/>
        <v>438478.63423744502</v>
      </c>
      <c r="T65" s="35">
        <f t="shared" si="35"/>
        <v>28.028397575681367</v>
      </c>
      <c r="U65" s="42">
        <v>0.89970667843387275</v>
      </c>
      <c r="V65" s="43">
        <f t="shared" si="48"/>
        <v>0.10029332156612725</v>
      </c>
      <c r="W65" s="29">
        <f t="shared" si="44"/>
        <v>394502.15557399264</v>
      </c>
      <c r="X65" s="29">
        <f t="shared" si="36"/>
        <v>1936373.7725229361</v>
      </c>
      <c r="Y65" s="35">
        <f t="shared" si="45"/>
        <v>21.676109899518217</v>
      </c>
      <c r="Z65" s="36">
        <f t="shared" si="46"/>
        <v>6.3522876761631508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4309</v>
      </c>
      <c r="E66" s="49">
        <f t="shared" si="37"/>
        <v>46</v>
      </c>
      <c r="F66" s="3">
        <f t="shared" si="38"/>
        <v>1.0675330703179392E-2</v>
      </c>
      <c r="G66" s="2">
        <v>0.5</v>
      </c>
      <c r="H66" s="3">
        <f t="shared" si="39"/>
        <v>5.1989150090415909E-2</v>
      </c>
      <c r="I66" s="3">
        <f t="shared" si="40"/>
        <v>0.94801084990958406</v>
      </c>
      <c r="J66" s="5">
        <f t="shared" si="47"/>
        <v>86059.291166775685</v>
      </c>
      <c r="K66" s="5">
        <f t="shared" si="41"/>
        <v>4474.1494051443051</v>
      </c>
      <c r="L66" s="5">
        <f t="shared" si="42"/>
        <v>419111.08232101769</v>
      </c>
      <c r="M66" s="5">
        <f t="shared" si="32"/>
        <v>2065358.733398394</v>
      </c>
      <c r="N66" s="33">
        <f t="shared" si="43"/>
        <v>23.999253368191262</v>
      </c>
      <c r="O66" s="4"/>
      <c r="Q66" s="27" t="s">
        <v>58</v>
      </c>
      <c r="R66" s="29">
        <f t="shared" si="33"/>
        <v>86059.291166775685</v>
      </c>
      <c r="S66" s="29">
        <f t="shared" si="34"/>
        <v>419111.08232101769</v>
      </c>
      <c r="T66" s="35">
        <f t="shared" si="35"/>
        <v>23.999253368191262</v>
      </c>
      <c r="U66" s="42">
        <v>0.86438699185239576</v>
      </c>
      <c r="V66" s="43">
        <f t="shared" si="48"/>
        <v>0.13561300814760424</v>
      </c>
      <c r="W66" s="29">
        <f t="shared" si="44"/>
        <v>362274.16769946628</v>
      </c>
      <c r="X66" s="29">
        <f t="shared" si="36"/>
        <v>1541871.6169489434</v>
      </c>
      <c r="Y66" s="35">
        <f t="shared" si="45"/>
        <v>17.916387597951807</v>
      </c>
      <c r="Z66" s="36">
        <f t="shared" si="46"/>
        <v>6.0828657702394544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2990</v>
      </c>
      <c r="E67" s="49">
        <f t="shared" si="37"/>
        <v>52</v>
      </c>
      <c r="F67" s="3">
        <f t="shared" si="38"/>
        <v>1.7391304347826087E-2</v>
      </c>
      <c r="G67" s="2">
        <v>0.5</v>
      </c>
      <c r="H67" s="3">
        <f t="shared" si="39"/>
        <v>8.3333333333333329E-2</v>
      </c>
      <c r="I67" s="3">
        <f t="shared" si="40"/>
        <v>0.91666666666666663</v>
      </c>
      <c r="J67" s="5">
        <f t="shared" si="47"/>
        <v>81585.141761631385</v>
      </c>
      <c r="K67" s="5">
        <f t="shared" si="41"/>
        <v>6798.7618134692821</v>
      </c>
      <c r="L67" s="5">
        <f t="shared" si="42"/>
        <v>390928.8042744837</v>
      </c>
      <c r="M67" s="5">
        <f t="shared" si="32"/>
        <v>1646247.6510773762</v>
      </c>
      <c r="N67" s="33">
        <f t="shared" si="43"/>
        <v>20.178277754143572</v>
      </c>
      <c r="O67" s="4"/>
      <c r="Q67" s="27" t="s">
        <v>60</v>
      </c>
      <c r="R67" s="29">
        <f t="shared" si="33"/>
        <v>81585.141761631385</v>
      </c>
      <c r="S67" s="29">
        <f t="shared" si="34"/>
        <v>390928.8042744837</v>
      </c>
      <c r="T67" s="35">
        <f t="shared" si="35"/>
        <v>20.178277754143572</v>
      </c>
      <c r="U67" s="42">
        <v>0.82345390469096191</v>
      </c>
      <c r="V67" s="43">
        <f t="shared" si="48"/>
        <v>0.17654609530903809</v>
      </c>
      <c r="W67" s="29">
        <f t="shared" si="44"/>
        <v>321911.85033599241</v>
      </c>
      <c r="X67" s="29">
        <f t="shared" si="36"/>
        <v>1179597.4492494771</v>
      </c>
      <c r="Y67" s="35">
        <f t="shared" si="45"/>
        <v>14.458483784901984</v>
      </c>
      <c r="Z67" s="36">
        <f t="shared" si="46"/>
        <v>5.7197939692415876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2188</v>
      </c>
      <c r="E68" s="49">
        <f t="shared" si="37"/>
        <v>55</v>
      </c>
      <c r="F68" s="3">
        <f t="shared" si="38"/>
        <v>2.5137111517367458E-2</v>
      </c>
      <c r="G68" s="2">
        <v>0.5</v>
      </c>
      <c r="H68" s="3">
        <f t="shared" si="39"/>
        <v>0.11825413889486132</v>
      </c>
      <c r="I68" s="3">
        <f t="shared" si="40"/>
        <v>0.88174586110513864</v>
      </c>
      <c r="J68" s="5">
        <f t="shared" si="47"/>
        <v>74786.379948162095</v>
      </c>
      <c r="K68" s="5">
        <f t="shared" si="41"/>
        <v>8843.7989618338324</v>
      </c>
      <c r="L68" s="5">
        <f t="shared" si="42"/>
        <v>351822.40233622596</v>
      </c>
      <c r="M68" s="5">
        <f t="shared" si="32"/>
        <v>1255318.8468028926</v>
      </c>
      <c r="N68" s="33">
        <f t="shared" si="43"/>
        <v>16.785393913611173</v>
      </c>
      <c r="O68" s="4"/>
      <c r="Q68" s="27" t="s">
        <v>62</v>
      </c>
      <c r="R68" s="29">
        <f t="shared" si="33"/>
        <v>74786.379948162095</v>
      </c>
      <c r="S68" s="29">
        <f t="shared" si="34"/>
        <v>351822.40233622596</v>
      </c>
      <c r="T68" s="35">
        <f t="shared" si="35"/>
        <v>16.785393913611173</v>
      </c>
      <c r="U68" s="42">
        <v>0.7557222850963411</v>
      </c>
      <c r="V68" s="43">
        <f t="shared" si="48"/>
        <v>0.2442777149036589</v>
      </c>
      <c r="W68" s="29">
        <f t="shared" si="44"/>
        <v>265880.02984161698</v>
      </c>
      <c r="X68" s="29">
        <f t="shared" si="36"/>
        <v>857685.59891348472</v>
      </c>
      <c r="Y68" s="35">
        <f t="shared" si="45"/>
        <v>11.468473263553957</v>
      </c>
      <c r="Z68" s="36">
        <f t="shared" si="46"/>
        <v>5.3169206500572166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1570</v>
      </c>
      <c r="E69" s="49">
        <f t="shared" si="37"/>
        <v>56</v>
      </c>
      <c r="F69" s="3">
        <f t="shared" si="38"/>
        <v>3.5668789808917196E-2</v>
      </c>
      <c r="G69" s="2">
        <v>0.5</v>
      </c>
      <c r="H69" s="3">
        <f t="shared" si="39"/>
        <v>0.16374269005847952</v>
      </c>
      <c r="I69" s="3">
        <f t="shared" si="40"/>
        <v>0.83625730994152048</v>
      </c>
      <c r="J69" s="5">
        <f t="shared" si="47"/>
        <v>65942.580986328263</v>
      </c>
      <c r="K69" s="5">
        <f t="shared" si="41"/>
        <v>10797.615600100533</v>
      </c>
      <c r="L69" s="5">
        <f t="shared" si="42"/>
        <v>302718.86593138997</v>
      </c>
      <c r="M69" s="5">
        <f t="shared" si="32"/>
        <v>903496.44446666678</v>
      </c>
      <c r="N69" s="33">
        <f t="shared" si="43"/>
        <v>13.701259959084508</v>
      </c>
      <c r="O69" s="4"/>
      <c r="Q69" s="27" t="s">
        <v>64</v>
      </c>
      <c r="R69" s="29">
        <f t="shared" si="33"/>
        <v>65942.580986328263</v>
      </c>
      <c r="S69" s="29">
        <f t="shared" si="34"/>
        <v>302718.86593138997</v>
      </c>
      <c r="T69" s="35">
        <f t="shared" si="35"/>
        <v>13.701259959084508</v>
      </c>
      <c r="U69" s="42">
        <v>0.69850988448397933</v>
      </c>
      <c r="V69" s="43">
        <f t="shared" si="48"/>
        <v>0.30149011551602067</v>
      </c>
      <c r="W69" s="29">
        <f t="shared" si="44"/>
        <v>211452.12007285643</v>
      </c>
      <c r="X69" s="29">
        <f t="shared" si="36"/>
        <v>591805.56907186774</v>
      </c>
      <c r="Y69" s="35">
        <f t="shared" si="45"/>
        <v>8.9745587785616934</v>
      </c>
      <c r="Z69" s="36">
        <f t="shared" si="46"/>
        <v>4.7267011805228147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1038</v>
      </c>
      <c r="E70" s="49">
        <f t="shared" si="37"/>
        <v>44</v>
      </c>
      <c r="F70" s="3">
        <f t="shared" si="38"/>
        <v>4.238921001926782E-2</v>
      </c>
      <c r="G70" s="2">
        <v>0.5</v>
      </c>
      <c r="H70" s="3">
        <f t="shared" si="39"/>
        <v>0.19163763066202089</v>
      </c>
      <c r="I70" s="3">
        <f t="shared" si="40"/>
        <v>0.80836236933797911</v>
      </c>
      <c r="J70" s="5">
        <f t="shared" si="47"/>
        <v>55144.965386227726</v>
      </c>
      <c r="K70" s="5">
        <f t="shared" si="41"/>
        <v>10567.850509555836</v>
      </c>
      <c r="L70" s="5">
        <f t="shared" si="42"/>
        <v>249305.20065724905</v>
      </c>
      <c r="M70" s="5">
        <f t="shared" si="32"/>
        <v>600777.57853527681</v>
      </c>
      <c r="N70" s="33">
        <f t="shared" si="43"/>
        <v>10.894513657366788</v>
      </c>
      <c r="O70" s="4"/>
      <c r="Q70" s="27" t="s">
        <v>66</v>
      </c>
      <c r="R70" s="29">
        <f t="shared" si="33"/>
        <v>55144.965386227726</v>
      </c>
      <c r="S70" s="29">
        <f t="shared" si="34"/>
        <v>249305.20065724905</v>
      </c>
      <c r="T70" s="35">
        <f t="shared" si="35"/>
        <v>10.894513657366788</v>
      </c>
      <c r="U70" s="42">
        <v>0.67065690345363116</v>
      </c>
      <c r="V70" s="43">
        <f t="shared" si="48"/>
        <v>0.32934309654636884</v>
      </c>
      <c r="W70" s="29">
        <f t="shared" si="44"/>
        <v>167198.25388767681</v>
      </c>
      <c r="X70" s="29">
        <f t="shared" si="36"/>
        <v>380353.44899901131</v>
      </c>
      <c r="Y70" s="35">
        <f t="shared" si="45"/>
        <v>6.8973377049938875</v>
      </c>
      <c r="Z70" s="36">
        <f t="shared" si="46"/>
        <v>3.9971759523729009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508</v>
      </c>
      <c r="E71" s="49">
        <f t="shared" si="49"/>
        <v>47</v>
      </c>
      <c r="F71" s="3">
        <f t="shared" si="38"/>
        <v>9.2519685039370081E-2</v>
      </c>
      <c r="G71" s="2">
        <v>0.5</v>
      </c>
      <c r="H71" s="3">
        <f t="shared" si="39"/>
        <v>0.37569944044764186</v>
      </c>
      <c r="I71" s="3">
        <f t="shared" si="40"/>
        <v>0.62430055955235808</v>
      </c>
      <c r="J71" s="5">
        <f t="shared" si="47"/>
        <v>44577.114876671891</v>
      </c>
      <c r="K71" s="5">
        <f t="shared" si="41"/>
        <v>16747.597115935881</v>
      </c>
      <c r="L71" s="5">
        <f t="shared" si="42"/>
        <v>181016.58159351972</v>
      </c>
      <c r="M71" s="5">
        <f>L71+M72</f>
        <v>351472.37787802774</v>
      </c>
      <c r="N71" s="33">
        <f t="shared" si="43"/>
        <v>7.8845923261390869</v>
      </c>
      <c r="O71" s="4"/>
      <c r="Q71" s="27" t="s">
        <v>68</v>
      </c>
      <c r="R71" s="29">
        <f t="shared" si="33"/>
        <v>44577.114876671891</v>
      </c>
      <c r="S71" s="29">
        <f t="shared" si="34"/>
        <v>181016.58159351972</v>
      </c>
      <c r="T71" s="35">
        <f t="shared" si="35"/>
        <v>7.8845923261390869</v>
      </c>
      <c r="U71" s="42">
        <v>0.63527807449444496</v>
      </c>
      <c r="V71" s="43">
        <f t="shared" si="48"/>
        <v>0.36472192550555504</v>
      </c>
      <c r="W71" s="29">
        <f t="shared" si="44"/>
        <v>114995.86540629779</v>
      </c>
      <c r="X71" s="29">
        <f>X72+W71</f>
        <v>213155.19511133453</v>
      </c>
      <c r="Y71" s="35">
        <f t="shared" si="45"/>
        <v>4.7817180564748254</v>
      </c>
      <c r="Z71" s="36">
        <f t="shared" si="46"/>
        <v>3.1028742696642615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343</v>
      </c>
      <c r="E72" s="50">
        <f t="shared" si="49"/>
        <v>56</v>
      </c>
      <c r="F72" s="17">
        <f t="shared" si="38"/>
        <v>0.16326530612244897</v>
      </c>
      <c r="G72" s="12"/>
      <c r="H72" s="17">
        <v>1</v>
      </c>
      <c r="I72" s="17">
        <f t="shared" si="40"/>
        <v>0</v>
      </c>
      <c r="J72" s="21">
        <f t="shared" si="47"/>
        <v>27829.517760736006</v>
      </c>
      <c r="K72" s="21">
        <f t="shared" si="41"/>
        <v>27829.517760736006</v>
      </c>
      <c r="L72" s="21">
        <f>K72/F72</f>
        <v>170455.79628450805</v>
      </c>
      <c r="M72" s="21">
        <f>L72</f>
        <v>170455.79628450805</v>
      </c>
      <c r="N72" s="34">
        <f t="shared" si="43"/>
        <v>6.1250000000000009</v>
      </c>
      <c r="O72" s="4"/>
      <c r="Q72" s="30" t="s">
        <v>69</v>
      </c>
      <c r="R72" s="31">
        <f t="shared" si="33"/>
        <v>27829.517760736006</v>
      </c>
      <c r="S72" s="31">
        <f t="shared" si="34"/>
        <v>170455.79628450805</v>
      </c>
      <c r="T72" s="38">
        <f t="shared" si="35"/>
        <v>6.1250000000000009</v>
      </c>
      <c r="U72" s="44">
        <v>0.57586384179742911</v>
      </c>
      <c r="V72" s="45">
        <f t="shared" si="48"/>
        <v>0.42413615820257089</v>
      </c>
      <c r="W72" s="31">
        <f t="shared" si="44"/>
        <v>98159.32970503674</v>
      </c>
      <c r="X72" s="31">
        <f>W72</f>
        <v>98159.32970503674</v>
      </c>
      <c r="Y72" s="38">
        <f t="shared" si="45"/>
        <v>3.5271660310092532</v>
      </c>
      <c r="Z72" s="37">
        <f t="shared" si="46"/>
        <v>2.5978339689907477</v>
      </c>
    </row>
    <row r="73" spans="1:26" s="2" customFormat="1" ht="13.2" x14ac:dyDescent="0.25">
      <c r="B73" s="2" t="s">
        <v>70</v>
      </c>
      <c r="D73" s="25">
        <f>SUM(D54:D72)</f>
        <v>58291</v>
      </c>
      <c r="E73" s="25">
        <f>SUM(E54:E72)</f>
        <v>495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68.976995837157347</v>
      </c>
      <c r="F78" s="55">
        <f>$Y$4</f>
        <v>63.13620753442266</v>
      </c>
      <c r="G78" s="55">
        <f>E78-F78</f>
        <v>5.840788302734687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79.345239014974339</v>
      </c>
      <c r="F79" s="55">
        <f>$Y$29</f>
        <v>70.1488761923288</v>
      </c>
      <c r="G79" s="55">
        <f t="shared" ref="G79:G80" si="50">E79-F79</f>
        <v>9.1963628226455398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73.562536456872294</v>
      </c>
      <c r="F80" s="55">
        <f>$Y$54</f>
        <v>65.668980411171233</v>
      </c>
      <c r="G80" s="55">
        <f t="shared" si="50"/>
        <v>7.893556045701061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9E94B-F763-4D49-A980-3EF3A193DC6A}">
  <dimension ref="A1:Z80"/>
  <sheetViews>
    <sheetView topLeftCell="A37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6" t="s">
        <v>87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4" t="s">
        <v>14</v>
      </c>
      <c r="S2" s="74"/>
      <c r="T2" s="74"/>
      <c r="U2" s="75" t="s">
        <v>15</v>
      </c>
      <c r="V2" s="75" t="s">
        <v>16</v>
      </c>
      <c r="W2" s="76" t="s">
        <v>17</v>
      </c>
      <c r="X2" s="76" t="s">
        <v>18</v>
      </c>
      <c r="Y2" s="77" t="s">
        <v>19</v>
      </c>
      <c r="Z2" s="77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5"/>
      <c r="V3" s="75"/>
      <c r="W3" s="76"/>
      <c r="X3" s="76"/>
      <c r="Y3" s="77"/>
      <c r="Z3" s="77"/>
    </row>
    <row r="4" spans="1:26" s="2" customFormat="1" x14ac:dyDescent="0.25">
      <c r="A4" s="2">
        <v>1</v>
      </c>
      <c r="B4" s="1">
        <v>0</v>
      </c>
      <c r="C4" s="1">
        <v>1</v>
      </c>
      <c r="D4" s="56">
        <v>182</v>
      </c>
      <c r="E4" s="57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7139613.8261071742</v>
      </c>
      <c r="N4" s="32">
        <f>M4/J4</f>
        <v>71.396138261071741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71.396138261071741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6513074.0554566886</v>
      </c>
      <c r="Y4" s="40">
        <f>X4/R4</f>
        <v>65.130740554566884</v>
      </c>
      <c r="Z4" s="36">
        <f>T4-Y4</f>
        <v>6.2653977065048565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1090</v>
      </c>
      <c r="E5" s="51">
        <v>1</v>
      </c>
      <c r="F5" s="3">
        <f t="shared" ref="F5:F22" si="5">E5/D5</f>
        <v>9.1743119266055051E-4</v>
      </c>
      <c r="G5" s="2">
        <v>0.4</v>
      </c>
      <c r="H5" s="3">
        <f t="shared" ref="H5:H21" si="6">C5*F5/(1+(1-G5)*C5*F5)</f>
        <v>3.6616623947272062E-3</v>
      </c>
      <c r="I5" s="3">
        <f t="shared" ref="I5:I22" si="7">1-H5</f>
        <v>0.99633833760527279</v>
      </c>
      <c r="J5" s="5">
        <f>I4*J4</f>
        <v>100000</v>
      </c>
      <c r="K5" s="5">
        <f t="shared" ref="K5:K22" si="8">J5*H5</f>
        <v>366.16623947272063</v>
      </c>
      <c r="L5" s="5">
        <f t="shared" ref="L5:L21" si="9">C5*(J6+G5*K5)</f>
        <v>399121.2010252655</v>
      </c>
      <c r="M5" s="5">
        <f t="shared" si="0"/>
        <v>7039613.8261071742</v>
      </c>
      <c r="N5" s="33">
        <f t="shared" ref="N5:N22" si="10">M5/J5</f>
        <v>70.396138261071741</v>
      </c>
      <c r="O5" s="4"/>
      <c r="Q5" s="27" t="s">
        <v>36</v>
      </c>
      <c r="R5" s="29">
        <f t="shared" si="1"/>
        <v>100000</v>
      </c>
      <c r="S5" s="29">
        <f t="shared" si="2"/>
        <v>399121.2010252655</v>
      </c>
      <c r="T5" s="35">
        <f t="shared" si="3"/>
        <v>70.396138261071741</v>
      </c>
      <c r="U5" s="42">
        <v>0.96680194174873568</v>
      </c>
      <c r="V5" s="43">
        <f>1-U5</f>
        <v>3.3198058251264317E-2</v>
      </c>
      <c r="W5" s="29">
        <f t="shared" ref="W5:W22" si="11">S5*U5</f>
        <v>385871.15214431414</v>
      </c>
      <c r="X5" s="29">
        <f t="shared" si="4"/>
        <v>6416393.861281815</v>
      </c>
      <c r="Y5" s="35">
        <f t="shared" ref="Y5:Y22" si="12">X5/R5</f>
        <v>64.163938612818143</v>
      </c>
      <c r="Z5" s="36">
        <f t="shared" ref="Z5:Z22" si="13">T5-Y5</f>
        <v>6.232199648253598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1694</v>
      </c>
      <c r="E6" s="51">
        <v>1</v>
      </c>
      <c r="F6" s="3">
        <f t="shared" si="5"/>
        <v>5.9031877213695393E-4</v>
      </c>
      <c r="G6" s="2">
        <v>0.5</v>
      </c>
      <c r="H6" s="3">
        <f t="shared" si="6"/>
        <v>2.9472443265546717E-3</v>
      </c>
      <c r="I6" s="3">
        <f t="shared" si="7"/>
        <v>0.99705275567344531</v>
      </c>
      <c r="J6" s="5">
        <f t="shared" ref="J6:J22" si="14">I5*J5</f>
        <v>99633.833760527283</v>
      </c>
      <c r="K6" s="5">
        <f t="shared" si="8"/>
        <v>293.64525128360532</v>
      </c>
      <c r="L6" s="5">
        <f t="shared" si="9"/>
        <v>497435.05567442736</v>
      </c>
      <c r="M6" s="5">
        <f t="shared" si="0"/>
        <v>6640492.6250819089</v>
      </c>
      <c r="N6" s="33">
        <f t="shared" si="10"/>
        <v>66.648972286287005</v>
      </c>
      <c r="O6" s="4"/>
      <c r="Q6" s="27" t="s">
        <v>38</v>
      </c>
      <c r="R6" s="29">
        <f t="shared" si="1"/>
        <v>99633.833760527283</v>
      </c>
      <c r="S6" s="29">
        <f t="shared" si="2"/>
        <v>497435.05567442736</v>
      </c>
      <c r="T6" s="35">
        <f t="shared" si="3"/>
        <v>66.648972286287005</v>
      </c>
      <c r="U6" s="42">
        <v>0.96680194174873568</v>
      </c>
      <c r="V6" s="43">
        <f>1-U6</f>
        <v>3.3198058251264317E-2</v>
      </c>
      <c r="W6" s="29">
        <f t="shared" si="11"/>
        <v>480921.17771992681</v>
      </c>
      <c r="X6" s="29">
        <f t="shared" si="4"/>
        <v>6030522.7091375012</v>
      </c>
      <c r="Y6" s="35">
        <f t="shared" si="12"/>
        <v>60.526856003875473</v>
      </c>
      <c r="Z6" s="36">
        <f t="shared" si="13"/>
        <v>6.1221162824115325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1898</v>
      </c>
      <c r="E7" s="51">
        <v>2</v>
      </c>
      <c r="F7" s="3">
        <f t="shared" si="5"/>
        <v>1.053740779768177E-3</v>
      </c>
      <c r="G7" s="2">
        <v>0.5</v>
      </c>
      <c r="H7" s="3">
        <f t="shared" si="6"/>
        <v>5.2548607461902251E-3</v>
      </c>
      <c r="I7" s="3">
        <f t="shared" si="7"/>
        <v>0.99474513925380981</v>
      </c>
      <c r="J7" s="5">
        <f t="shared" si="14"/>
        <v>99340.188509243671</v>
      </c>
      <c r="K7" s="5">
        <f t="shared" si="8"/>
        <v>522.0188571163618</v>
      </c>
      <c r="L7" s="5">
        <f t="shared" si="9"/>
        <v>495395.89540342748</v>
      </c>
      <c r="M7" s="5">
        <f t="shared" si="0"/>
        <v>6143057.5694074817</v>
      </c>
      <c r="N7" s="33">
        <f t="shared" si="10"/>
        <v>61.838593841966244</v>
      </c>
      <c r="O7" s="4"/>
      <c r="Q7" s="27" t="s">
        <v>40</v>
      </c>
      <c r="R7" s="29">
        <f t="shared" si="1"/>
        <v>99340.188509243671</v>
      </c>
      <c r="S7" s="29">
        <f t="shared" si="2"/>
        <v>495395.89540342748</v>
      </c>
      <c r="T7" s="35">
        <f t="shared" si="3"/>
        <v>61.838593841966244</v>
      </c>
      <c r="U7" s="42">
        <v>0.96680194174873568</v>
      </c>
      <c r="V7" s="43">
        <f>1-U7</f>
        <v>3.3198058251264317E-2</v>
      </c>
      <c r="W7" s="29">
        <f t="shared" si="11"/>
        <v>478949.71361038723</v>
      </c>
      <c r="X7" s="29">
        <f t="shared" si="4"/>
        <v>5549601.5314175747</v>
      </c>
      <c r="Y7" s="35">
        <f t="shared" si="12"/>
        <v>55.864616472931097</v>
      </c>
      <c r="Z7" s="36">
        <f t="shared" si="13"/>
        <v>5.973977369035147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1970</v>
      </c>
      <c r="E8" s="51">
        <v>1</v>
      </c>
      <c r="F8" s="3">
        <f t="shared" si="5"/>
        <v>5.0761421319796957E-4</v>
      </c>
      <c r="G8" s="2">
        <v>0.5</v>
      </c>
      <c r="H8" s="3">
        <f t="shared" si="6"/>
        <v>2.5348542458808621E-3</v>
      </c>
      <c r="I8" s="3">
        <f t="shared" si="7"/>
        <v>0.99746514575411915</v>
      </c>
      <c r="J8" s="5">
        <f t="shared" si="14"/>
        <v>98818.169652127312</v>
      </c>
      <c r="K8" s="5">
        <f t="shared" si="8"/>
        <v>250.48965691287026</v>
      </c>
      <c r="L8" s="5">
        <f t="shared" si="9"/>
        <v>493464.62411835435</v>
      </c>
      <c r="M8" s="5">
        <f t="shared" si="0"/>
        <v>5647661.6740040546</v>
      </c>
      <c r="N8" s="33">
        <f t="shared" si="10"/>
        <v>57.152057095225445</v>
      </c>
      <c r="O8" s="4"/>
      <c r="Q8" s="27" t="s">
        <v>42</v>
      </c>
      <c r="R8" s="29">
        <f t="shared" si="1"/>
        <v>98818.169652127312</v>
      </c>
      <c r="S8" s="29">
        <f t="shared" si="2"/>
        <v>493464.62411835435</v>
      </c>
      <c r="T8" s="35">
        <f t="shared" si="3"/>
        <v>57.152057095225445</v>
      </c>
      <c r="U8" s="42">
        <v>0.96680194174873568</v>
      </c>
      <c r="V8" s="43">
        <f>1-U8</f>
        <v>3.3198058251264317E-2</v>
      </c>
      <c r="W8" s="29">
        <f t="shared" si="11"/>
        <v>477082.55678193498</v>
      </c>
      <c r="X8" s="29">
        <f t="shared" si="4"/>
        <v>5070651.8178071873</v>
      </c>
      <c r="Y8" s="35">
        <f t="shared" si="12"/>
        <v>51.31295019587553</v>
      </c>
      <c r="Z8" s="36">
        <f t="shared" si="13"/>
        <v>5.8391068993499147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1843</v>
      </c>
      <c r="E9" s="51">
        <v>3</v>
      </c>
      <c r="F9" s="3">
        <f t="shared" si="5"/>
        <v>1.6277807921866521E-3</v>
      </c>
      <c r="G9" s="2">
        <v>0.5</v>
      </c>
      <c r="H9" s="3">
        <f t="shared" si="6"/>
        <v>8.1059173196433385E-3</v>
      </c>
      <c r="I9" s="3">
        <f t="shared" si="7"/>
        <v>0.99189408268035661</v>
      </c>
      <c r="J9" s="5">
        <f t="shared" si="14"/>
        <v>98567.679995214436</v>
      </c>
      <c r="K9" s="5">
        <f t="shared" si="8"/>
        <v>798.98146443027088</v>
      </c>
      <c r="L9" s="5">
        <f t="shared" si="9"/>
        <v>490840.94631499646</v>
      </c>
      <c r="M9" s="5">
        <f t="shared" si="0"/>
        <v>5154197.0498857005</v>
      </c>
      <c r="N9" s="33">
        <f t="shared" si="10"/>
        <v>52.29094415264661</v>
      </c>
      <c r="O9" s="4"/>
      <c r="Q9" s="27" t="s">
        <v>44</v>
      </c>
      <c r="R9" s="29">
        <f t="shared" si="1"/>
        <v>98567.679995214436</v>
      </c>
      <c r="S9" s="29">
        <f t="shared" si="2"/>
        <v>490840.94631499646</v>
      </c>
      <c r="T9" s="35">
        <f t="shared" si="3"/>
        <v>52.29094415264661</v>
      </c>
      <c r="U9" s="42">
        <v>0.9555940589531835</v>
      </c>
      <c r="V9" s="43">
        <f t="shared" ref="V9:V22" si="15">1-U9</f>
        <v>4.4405941046816499E-2</v>
      </c>
      <c r="W9" s="29">
        <f t="shared" si="11"/>
        <v>469044.69218956912</v>
      </c>
      <c r="X9" s="29">
        <f t="shared" si="4"/>
        <v>4593569.2610252528</v>
      </c>
      <c r="Y9" s="35">
        <f t="shared" si="12"/>
        <v>46.60319956042666</v>
      </c>
      <c r="Z9" s="36">
        <f t="shared" si="13"/>
        <v>5.6877445922199499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2239</v>
      </c>
      <c r="E10" s="51">
        <v>2</v>
      </c>
      <c r="F10" s="3">
        <f t="shared" si="5"/>
        <v>8.9325591782045551E-4</v>
      </c>
      <c r="G10" s="2">
        <v>0.5</v>
      </c>
      <c r="H10" s="3">
        <f t="shared" si="6"/>
        <v>4.4563279857397498E-3</v>
      </c>
      <c r="I10" s="3">
        <f t="shared" si="7"/>
        <v>0.99554367201426031</v>
      </c>
      <c r="J10" s="5">
        <f t="shared" si="14"/>
        <v>97768.698530784153</v>
      </c>
      <c r="K10" s="5">
        <f t="shared" si="8"/>
        <v>435.68938739208619</v>
      </c>
      <c r="L10" s="5">
        <f t="shared" si="9"/>
        <v>487754.26918544056</v>
      </c>
      <c r="M10" s="5">
        <f t="shared" si="0"/>
        <v>4663356.1035707043</v>
      </c>
      <c r="N10" s="33">
        <f t="shared" si="10"/>
        <v>47.697843723493634</v>
      </c>
      <c r="O10" s="4"/>
      <c r="Q10" s="27" t="s">
        <v>46</v>
      </c>
      <c r="R10" s="29">
        <f t="shared" si="1"/>
        <v>97768.698530784153</v>
      </c>
      <c r="S10" s="29">
        <f t="shared" si="2"/>
        <v>487754.26918544056</v>
      </c>
      <c r="T10" s="35">
        <f t="shared" si="3"/>
        <v>47.697843723493634</v>
      </c>
      <c r="U10" s="42">
        <v>0.96363095511775332</v>
      </c>
      <c r="V10" s="43">
        <f t="shared" si="15"/>
        <v>3.6369044882246682E-2</v>
      </c>
      <c r="W10" s="29">
        <f t="shared" si="11"/>
        <v>470015.11227792787</v>
      </c>
      <c r="X10" s="29">
        <f t="shared" si="4"/>
        <v>4124524.5688356836</v>
      </c>
      <c r="Y10" s="35">
        <f t="shared" si="12"/>
        <v>42.186554907826725</v>
      </c>
      <c r="Z10" s="36">
        <f t="shared" si="13"/>
        <v>5.5112888156669086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2411</v>
      </c>
      <c r="E11" s="51">
        <v>5</v>
      </c>
      <c r="F11" s="3">
        <f t="shared" si="5"/>
        <v>2.0738282870178351E-3</v>
      </c>
      <c r="G11" s="2">
        <v>0.5</v>
      </c>
      <c r="H11" s="3">
        <f t="shared" si="6"/>
        <v>1.0315659170621003E-2</v>
      </c>
      <c r="I11" s="3">
        <f t="shared" si="7"/>
        <v>0.98968434082937895</v>
      </c>
      <c r="J11" s="5">
        <f t="shared" si="14"/>
        <v>97333.009143392075</v>
      </c>
      <c r="K11" s="5">
        <f t="shared" si="8"/>
        <v>1004.0541483741704</v>
      </c>
      <c r="L11" s="5">
        <f t="shared" si="9"/>
        <v>484154.91034602502</v>
      </c>
      <c r="M11" s="5">
        <f t="shared" si="0"/>
        <v>4175601.8343852637</v>
      </c>
      <c r="N11" s="33">
        <f t="shared" si="10"/>
        <v>42.900161734789485</v>
      </c>
      <c r="O11" s="4"/>
      <c r="Q11" s="27" t="s">
        <v>48</v>
      </c>
      <c r="R11" s="29">
        <f t="shared" si="1"/>
        <v>97333.009143392075</v>
      </c>
      <c r="S11" s="29">
        <f t="shared" si="2"/>
        <v>484154.91034602502</v>
      </c>
      <c r="T11" s="35">
        <f t="shared" si="3"/>
        <v>42.900161734789485</v>
      </c>
      <c r="U11" s="42">
        <v>0.96005435016735896</v>
      </c>
      <c r="V11" s="43">
        <f t="shared" si="15"/>
        <v>3.9945649832641039E-2</v>
      </c>
      <c r="W11" s="29">
        <f t="shared" si="11"/>
        <v>464815.027832589</v>
      </c>
      <c r="X11" s="29">
        <f t="shared" si="4"/>
        <v>3654509.4565577558</v>
      </c>
      <c r="Y11" s="35">
        <f t="shared" si="12"/>
        <v>37.546455089803004</v>
      </c>
      <c r="Z11" s="36">
        <f t="shared" si="13"/>
        <v>5.353706644986481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2231</v>
      </c>
      <c r="E12" s="51">
        <v>7</v>
      </c>
      <c r="F12" s="3">
        <f t="shared" si="5"/>
        <v>3.1376064545047063E-3</v>
      </c>
      <c r="G12" s="2">
        <v>0.5</v>
      </c>
      <c r="H12" s="3">
        <f t="shared" si="6"/>
        <v>1.5565932844118301E-2</v>
      </c>
      <c r="I12" s="3">
        <f t="shared" si="7"/>
        <v>0.98443406715588166</v>
      </c>
      <c r="J12" s="5">
        <f t="shared" si="14"/>
        <v>96328.954995017906</v>
      </c>
      <c r="K12" s="5">
        <f t="shared" si="8"/>
        <v>1499.4500443965428</v>
      </c>
      <c r="L12" s="5">
        <f t="shared" si="9"/>
        <v>477896.14986409812</v>
      </c>
      <c r="M12" s="5">
        <f t="shared" si="0"/>
        <v>3691446.9240392386</v>
      </c>
      <c r="N12" s="33">
        <f t="shared" si="10"/>
        <v>38.321259939237983</v>
      </c>
      <c r="O12" s="4"/>
      <c r="Q12" s="27" t="s">
        <v>50</v>
      </c>
      <c r="R12" s="29">
        <f t="shared" si="1"/>
        <v>96328.954995017906</v>
      </c>
      <c r="S12" s="29">
        <f t="shared" si="2"/>
        <v>477896.14986409812</v>
      </c>
      <c r="T12" s="35">
        <f t="shared" si="3"/>
        <v>38.321259939237983</v>
      </c>
      <c r="U12" s="42">
        <v>0.94127750867207383</v>
      </c>
      <c r="V12" s="43">
        <f t="shared" si="15"/>
        <v>5.8722491327926174E-2</v>
      </c>
      <c r="W12" s="29">
        <f t="shared" si="11"/>
        <v>449832.89734805434</v>
      </c>
      <c r="X12" s="29">
        <f t="shared" si="4"/>
        <v>3189694.4287251667</v>
      </c>
      <c r="Y12" s="35">
        <f t="shared" si="12"/>
        <v>33.112519791065274</v>
      </c>
      <c r="Z12" s="36">
        <f t="shared" si="13"/>
        <v>5.2087401481727085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2350</v>
      </c>
      <c r="E13" s="51">
        <v>10</v>
      </c>
      <c r="F13" s="3">
        <f t="shared" si="5"/>
        <v>4.2553191489361703E-3</v>
      </c>
      <c r="G13" s="2">
        <v>0.5</v>
      </c>
      <c r="H13" s="3">
        <f t="shared" si="6"/>
        <v>2.1052631578947368E-2</v>
      </c>
      <c r="I13" s="3">
        <f t="shared" si="7"/>
        <v>0.97894736842105268</v>
      </c>
      <c r="J13" s="5">
        <f t="shared" si="14"/>
        <v>94829.504950621355</v>
      </c>
      <c r="K13" s="5">
        <f t="shared" si="8"/>
        <v>1996.4106305393968</v>
      </c>
      <c r="L13" s="5">
        <f t="shared" si="9"/>
        <v>469156.49817675829</v>
      </c>
      <c r="M13" s="5">
        <f t="shared" si="0"/>
        <v>3213550.7741751405</v>
      </c>
      <c r="N13" s="33">
        <f t="shared" si="10"/>
        <v>33.887667934663035</v>
      </c>
      <c r="O13" s="4"/>
      <c r="Q13" s="27" t="s">
        <v>52</v>
      </c>
      <c r="R13" s="29">
        <f t="shared" si="1"/>
        <v>94829.504950621355</v>
      </c>
      <c r="S13" s="29">
        <f t="shared" si="2"/>
        <v>469156.49817675829</v>
      </c>
      <c r="T13" s="35">
        <f t="shared" si="3"/>
        <v>33.887667934663035</v>
      </c>
      <c r="U13" s="42">
        <v>0.95386474178345915</v>
      </c>
      <c r="V13" s="43">
        <f t="shared" si="15"/>
        <v>4.6135258216540853E-2</v>
      </c>
      <c r="W13" s="29">
        <f t="shared" si="11"/>
        <v>447511.84198940545</v>
      </c>
      <c r="X13" s="29">
        <f t="shared" si="4"/>
        <v>2739861.5313771125</v>
      </c>
      <c r="Y13" s="35">
        <f t="shared" si="12"/>
        <v>28.892500628404473</v>
      </c>
      <c r="Z13" s="36">
        <f t="shared" si="13"/>
        <v>4.995167306258562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2483</v>
      </c>
      <c r="E14" s="51">
        <v>19</v>
      </c>
      <c r="F14" s="3">
        <f t="shared" si="5"/>
        <v>7.6520338300443014E-3</v>
      </c>
      <c r="G14" s="2">
        <v>0.5</v>
      </c>
      <c r="H14" s="3">
        <f t="shared" si="6"/>
        <v>3.7541987749456628E-2</v>
      </c>
      <c r="I14" s="3">
        <f t="shared" si="7"/>
        <v>0.96245801225054339</v>
      </c>
      <c r="J14" s="5">
        <f t="shared" si="14"/>
        <v>92833.09432008196</v>
      </c>
      <c r="K14" s="5">
        <f t="shared" si="8"/>
        <v>3485.1388897086686</v>
      </c>
      <c r="L14" s="5">
        <f t="shared" si="9"/>
        <v>455452.62437613809</v>
      </c>
      <c r="M14" s="5">
        <f t="shared" si="0"/>
        <v>2744394.2759983824</v>
      </c>
      <c r="N14" s="33">
        <f t="shared" si="10"/>
        <v>29.562671546161162</v>
      </c>
      <c r="O14" s="4"/>
      <c r="Q14" s="27" t="s">
        <v>54</v>
      </c>
      <c r="R14" s="29">
        <f t="shared" si="1"/>
        <v>92833.09432008196</v>
      </c>
      <c r="S14" s="29">
        <f t="shared" si="2"/>
        <v>455452.62437613809</v>
      </c>
      <c r="T14" s="35">
        <f t="shared" si="3"/>
        <v>29.562671546161162</v>
      </c>
      <c r="U14" s="42">
        <v>0.94210046609890041</v>
      </c>
      <c r="V14" s="43">
        <f t="shared" si="15"/>
        <v>5.7899533901099587E-2</v>
      </c>
      <c r="W14" s="29">
        <f t="shared" si="11"/>
        <v>429082.12971072708</v>
      </c>
      <c r="X14" s="29">
        <f t="shared" si="4"/>
        <v>2292349.689387707</v>
      </c>
      <c r="Y14" s="35">
        <f t="shared" si="12"/>
        <v>24.693237968389237</v>
      </c>
      <c r="Z14" s="36">
        <f t="shared" si="13"/>
        <v>4.8694335777719253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2522</v>
      </c>
      <c r="E15" s="51">
        <v>31</v>
      </c>
      <c r="F15" s="3">
        <f t="shared" si="5"/>
        <v>1.2291831879460745E-2</v>
      </c>
      <c r="G15" s="2">
        <v>0.5</v>
      </c>
      <c r="H15" s="3">
        <f t="shared" si="6"/>
        <v>5.9626851317561069E-2</v>
      </c>
      <c r="I15" s="3">
        <f t="shared" si="7"/>
        <v>0.94037314868243893</v>
      </c>
      <c r="J15" s="5">
        <f t="shared" si="14"/>
        <v>89347.955430373288</v>
      </c>
      <c r="K15" s="5">
        <f t="shared" si="8"/>
        <v>5327.5372539749414</v>
      </c>
      <c r="L15" s="5">
        <f t="shared" si="9"/>
        <v>433420.93401692912</v>
      </c>
      <c r="M15" s="5">
        <f t="shared" si="0"/>
        <v>2288941.6516222442</v>
      </c>
      <c r="N15" s="33">
        <f t="shared" si="10"/>
        <v>25.618287968614585</v>
      </c>
      <c r="O15" s="4"/>
      <c r="Q15" s="27" t="s">
        <v>56</v>
      </c>
      <c r="R15" s="29">
        <f t="shared" si="1"/>
        <v>89347.955430373288</v>
      </c>
      <c r="S15" s="29">
        <f t="shared" si="2"/>
        <v>433420.93401692912</v>
      </c>
      <c r="T15" s="35">
        <f t="shared" si="3"/>
        <v>25.618287968614585</v>
      </c>
      <c r="U15" s="42">
        <v>0.91645683631107144</v>
      </c>
      <c r="V15" s="43">
        <f t="shared" si="15"/>
        <v>8.3543163688928557E-2</v>
      </c>
      <c r="W15" s="29">
        <f t="shared" si="11"/>
        <v>397211.57798014453</v>
      </c>
      <c r="X15" s="29">
        <f t="shared" si="4"/>
        <v>1863267.5596769801</v>
      </c>
      <c r="Y15" s="35">
        <f t="shared" si="12"/>
        <v>20.854059286549425</v>
      </c>
      <c r="Z15" s="36">
        <f t="shared" si="13"/>
        <v>4.7642286820651591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2147</v>
      </c>
      <c r="E16" s="51">
        <v>25</v>
      </c>
      <c r="F16" s="3">
        <f t="shared" si="5"/>
        <v>1.1644154634373545E-2</v>
      </c>
      <c r="G16" s="2">
        <v>0.5</v>
      </c>
      <c r="H16" s="3">
        <f t="shared" si="6"/>
        <v>5.6573885494455758E-2</v>
      </c>
      <c r="I16" s="3">
        <f t="shared" si="7"/>
        <v>0.94342611450554426</v>
      </c>
      <c r="J16" s="5">
        <f t="shared" si="14"/>
        <v>84020.418176398351</v>
      </c>
      <c r="K16" s="5">
        <f t="shared" si="8"/>
        <v>4753.36151710785</v>
      </c>
      <c r="L16" s="5">
        <f t="shared" si="9"/>
        <v>408218.68708922213</v>
      </c>
      <c r="M16" s="5">
        <f t="shared" si="0"/>
        <v>1855520.7176053151</v>
      </c>
      <c r="N16" s="33">
        <f t="shared" si="10"/>
        <v>22.084164276708371</v>
      </c>
      <c r="O16" s="4"/>
      <c r="Q16" s="27" t="s">
        <v>58</v>
      </c>
      <c r="R16" s="29">
        <f t="shared" si="1"/>
        <v>84020.418176398351</v>
      </c>
      <c r="S16" s="29">
        <f t="shared" si="2"/>
        <v>408218.68708922213</v>
      </c>
      <c r="T16" s="35">
        <f t="shared" si="3"/>
        <v>22.084164276708371</v>
      </c>
      <c r="U16" s="42">
        <v>0.8859396016463057</v>
      </c>
      <c r="V16" s="43">
        <f t="shared" si="15"/>
        <v>0.1140603983536943</v>
      </c>
      <c r="W16" s="29">
        <f t="shared" si="11"/>
        <v>361657.10102440335</v>
      </c>
      <c r="X16" s="29">
        <f t="shared" si="4"/>
        <v>1466055.9816968357</v>
      </c>
      <c r="Y16" s="35">
        <f t="shared" si="12"/>
        <v>17.448806058295201</v>
      </c>
      <c r="Z16" s="36">
        <f t="shared" si="13"/>
        <v>4.6353582184131703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1539</v>
      </c>
      <c r="E17" s="51">
        <v>41</v>
      </c>
      <c r="F17" s="3">
        <f t="shared" si="5"/>
        <v>2.664067576348278E-2</v>
      </c>
      <c r="G17" s="2">
        <v>0.5</v>
      </c>
      <c r="H17" s="3">
        <f t="shared" si="6"/>
        <v>0.12488577520560462</v>
      </c>
      <c r="I17" s="3">
        <f t="shared" si="7"/>
        <v>0.87511422479439538</v>
      </c>
      <c r="J17" s="5">
        <f t="shared" si="14"/>
        <v>79267.056659290509</v>
      </c>
      <c r="K17" s="5">
        <f t="shared" si="8"/>
        <v>9899.3278191620793</v>
      </c>
      <c r="L17" s="5">
        <f t="shared" si="9"/>
        <v>371586.96374854736</v>
      </c>
      <c r="M17" s="5">
        <f t="shared" si="0"/>
        <v>1447302.0305160931</v>
      </c>
      <c r="N17" s="33">
        <f t="shared" si="10"/>
        <v>18.258556473680567</v>
      </c>
      <c r="O17" s="4"/>
      <c r="Q17" s="27" t="s">
        <v>60</v>
      </c>
      <c r="R17" s="29">
        <f t="shared" si="1"/>
        <v>79267.056659290509</v>
      </c>
      <c r="S17" s="29">
        <f t="shared" si="2"/>
        <v>371586.96374854736</v>
      </c>
      <c r="T17" s="35">
        <f t="shared" si="3"/>
        <v>18.258556473680567</v>
      </c>
      <c r="U17" s="42">
        <v>0.85631920960893304</v>
      </c>
      <c r="V17" s="43">
        <f t="shared" si="15"/>
        <v>0.14368079039106696</v>
      </c>
      <c r="W17" s="29">
        <f t="shared" si="11"/>
        <v>318197.05509813933</v>
      </c>
      <c r="X17" s="29">
        <f t="shared" si="4"/>
        <v>1104398.8806724325</v>
      </c>
      <c r="Y17" s="35">
        <f t="shared" si="12"/>
        <v>13.932633898839125</v>
      </c>
      <c r="Z17" s="36">
        <f t="shared" si="13"/>
        <v>4.3259225748414423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1064</v>
      </c>
      <c r="E18" s="51">
        <v>29</v>
      </c>
      <c r="F18" s="3">
        <f t="shared" si="5"/>
        <v>2.7255639097744359E-2</v>
      </c>
      <c r="G18" s="2">
        <v>0.5</v>
      </c>
      <c r="H18" s="3">
        <f t="shared" si="6"/>
        <v>0.12758468983721952</v>
      </c>
      <c r="I18" s="3">
        <f t="shared" si="7"/>
        <v>0.87241531016278051</v>
      </c>
      <c r="J18" s="5">
        <f t="shared" si="14"/>
        <v>69367.728840128431</v>
      </c>
      <c r="K18" s="5">
        <f t="shared" si="8"/>
        <v>8850.2601687801325</v>
      </c>
      <c r="L18" s="5">
        <f t="shared" si="9"/>
        <v>324712.99377869186</v>
      </c>
      <c r="M18" s="5">
        <f t="shared" si="0"/>
        <v>1075715.0667675456</v>
      </c>
      <c r="N18" s="33">
        <f t="shared" si="10"/>
        <v>15.507428090182144</v>
      </c>
      <c r="O18" s="4"/>
      <c r="Q18" s="27" t="s">
        <v>62</v>
      </c>
      <c r="R18" s="29">
        <f t="shared" si="1"/>
        <v>69367.728840128431</v>
      </c>
      <c r="S18" s="29">
        <f t="shared" si="2"/>
        <v>324712.99377869186</v>
      </c>
      <c r="T18" s="35">
        <f t="shared" si="3"/>
        <v>15.507428090182144</v>
      </c>
      <c r="U18" s="42">
        <v>0.77613843304153718</v>
      </c>
      <c r="V18" s="43">
        <f t="shared" si="15"/>
        <v>0.22386156695846282</v>
      </c>
      <c r="W18" s="29">
        <f t="shared" si="11"/>
        <v>252022.23417962031</v>
      </c>
      <c r="X18" s="29">
        <f t="shared" si="4"/>
        <v>786201.82557429315</v>
      </c>
      <c r="Y18" s="35">
        <f t="shared" si="12"/>
        <v>11.333826820051293</v>
      </c>
      <c r="Z18" s="36">
        <f t="shared" si="13"/>
        <v>4.1736012701308507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728</v>
      </c>
      <c r="E19" s="51">
        <v>30</v>
      </c>
      <c r="F19" s="3">
        <f t="shared" si="5"/>
        <v>4.1208791208791208E-2</v>
      </c>
      <c r="G19" s="2">
        <v>0.5</v>
      </c>
      <c r="H19" s="3">
        <f t="shared" si="6"/>
        <v>0.18679950186799499</v>
      </c>
      <c r="I19" s="3">
        <f t="shared" si="7"/>
        <v>0.81320049813200501</v>
      </c>
      <c r="J19" s="5">
        <f t="shared" si="14"/>
        <v>60517.468671348302</v>
      </c>
      <c r="K19" s="5">
        <f t="shared" si="8"/>
        <v>11304.633002119856</v>
      </c>
      <c r="L19" s="5">
        <f t="shared" si="9"/>
        <v>274325.76085144188</v>
      </c>
      <c r="M19" s="5">
        <f t="shared" si="0"/>
        <v>751002.07298885379</v>
      </c>
      <c r="N19" s="33">
        <f t="shared" si="10"/>
        <v>12.409674255665159</v>
      </c>
      <c r="O19" s="4"/>
      <c r="Q19" s="27" t="s">
        <v>64</v>
      </c>
      <c r="R19" s="29">
        <f t="shared" si="1"/>
        <v>60517.468671348302</v>
      </c>
      <c r="S19" s="29">
        <f t="shared" si="2"/>
        <v>274325.76085144188</v>
      </c>
      <c r="T19" s="35">
        <f t="shared" si="3"/>
        <v>12.409674255665159</v>
      </c>
      <c r="U19" s="42">
        <v>0.73716277889453141</v>
      </c>
      <c r="V19" s="43">
        <f t="shared" si="15"/>
        <v>0.26283722110546859</v>
      </c>
      <c r="W19" s="29">
        <f t="shared" si="11"/>
        <v>202222.74019160555</v>
      </c>
      <c r="X19" s="29">
        <f t="shared" si="4"/>
        <v>534179.59139467287</v>
      </c>
      <c r="Y19" s="35">
        <f t="shared" si="12"/>
        <v>8.8268660788777762</v>
      </c>
      <c r="Z19" s="36">
        <f t="shared" si="13"/>
        <v>3.5828081767873829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462</v>
      </c>
      <c r="E20" s="51">
        <v>20</v>
      </c>
      <c r="F20" s="3">
        <f t="shared" si="5"/>
        <v>4.3290043290043288E-2</v>
      </c>
      <c r="G20" s="2">
        <v>0.5</v>
      </c>
      <c r="H20" s="3">
        <f t="shared" si="6"/>
        <v>0.1953125</v>
      </c>
      <c r="I20" s="3">
        <f t="shared" si="7"/>
        <v>0.8046875</v>
      </c>
      <c r="J20" s="5">
        <f t="shared" si="14"/>
        <v>49212.835669228451</v>
      </c>
      <c r="K20" s="5">
        <f t="shared" si="8"/>
        <v>9611.8819666461823</v>
      </c>
      <c r="L20" s="5">
        <f t="shared" si="9"/>
        <v>222034.47342952681</v>
      </c>
      <c r="M20" s="5">
        <f t="shared" si="0"/>
        <v>476676.31213741191</v>
      </c>
      <c r="N20" s="33">
        <f t="shared" si="10"/>
        <v>9.6860159682988076</v>
      </c>
      <c r="O20" s="4"/>
      <c r="Q20" s="27" t="s">
        <v>66</v>
      </c>
      <c r="R20" s="29">
        <f t="shared" si="1"/>
        <v>49212.835669228451</v>
      </c>
      <c r="S20" s="29">
        <f t="shared" si="2"/>
        <v>222034.47342952681</v>
      </c>
      <c r="T20" s="35">
        <f t="shared" si="3"/>
        <v>9.6860159682988076</v>
      </c>
      <c r="U20" s="42">
        <v>0.7271372759570951</v>
      </c>
      <c r="V20" s="43">
        <f t="shared" si="15"/>
        <v>0.2728627240429049</v>
      </c>
      <c r="W20" s="29">
        <f t="shared" si="11"/>
        <v>161449.54217811415</v>
      </c>
      <c r="X20" s="29">
        <f t="shared" si="4"/>
        <v>331956.85120306729</v>
      </c>
      <c r="Y20" s="35">
        <f t="shared" si="12"/>
        <v>6.7453306985647155</v>
      </c>
      <c r="Z20" s="36">
        <f t="shared" si="13"/>
        <v>2.9406852697340922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208</v>
      </c>
      <c r="E21" s="51">
        <v>23</v>
      </c>
      <c r="F21" s="3">
        <f t="shared" si="5"/>
        <v>0.11057692307692307</v>
      </c>
      <c r="G21" s="2">
        <v>0.5</v>
      </c>
      <c r="H21" s="3">
        <f t="shared" si="6"/>
        <v>0.43314500941619588</v>
      </c>
      <c r="I21" s="3">
        <f t="shared" si="7"/>
        <v>0.56685499058380406</v>
      </c>
      <c r="J21" s="5">
        <f t="shared" si="14"/>
        <v>39600.953702582272</v>
      </c>
      <c r="K21" s="5">
        <f t="shared" si="8"/>
        <v>17152.955464395334</v>
      </c>
      <c r="L21" s="5">
        <f t="shared" si="9"/>
        <v>155122.379851923</v>
      </c>
      <c r="M21" s="5">
        <f>L21+M22</f>
        <v>254641.83870788506</v>
      </c>
      <c r="N21" s="33">
        <f t="shared" si="10"/>
        <v>6.4301946013810412</v>
      </c>
      <c r="O21" s="4"/>
      <c r="Q21" s="27" t="s">
        <v>68</v>
      </c>
      <c r="R21" s="29">
        <f t="shared" si="1"/>
        <v>39600.953702582272</v>
      </c>
      <c r="S21" s="29">
        <f t="shared" si="2"/>
        <v>155122.379851923</v>
      </c>
      <c r="T21" s="35">
        <f t="shared" si="3"/>
        <v>6.4301946013810412</v>
      </c>
      <c r="U21" s="42">
        <v>0.68635947845240242</v>
      </c>
      <c r="V21" s="43">
        <f t="shared" si="15"/>
        <v>0.31364052154759758</v>
      </c>
      <c r="W21" s="29">
        <f t="shared" si="11"/>
        <v>106469.71573146133</v>
      </c>
      <c r="X21" s="29">
        <f>X22+W21</f>
        <v>170507.30902495314</v>
      </c>
      <c r="Y21" s="35">
        <f t="shared" si="12"/>
        <v>4.3056364325345733</v>
      </c>
      <c r="Z21" s="36">
        <f t="shared" si="13"/>
        <v>2.1245581688464679</v>
      </c>
    </row>
    <row r="22" spans="1:26" s="2" customFormat="1" x14ac:dyDescent="0.25">
      <c r="A22" s="12">
        <v>19</v>
      </c>
      <c r="B22" s="13" t="s">
        <v>69</v>
      </c>
      <c r="C22" s="12"/>
      <c r="D22" s="58">
        <v>133</v>
      </c>
      <c r="E22" s="59">
        <v>30</v>
      </c>
      <c r="F22" s="17">
        <f t="shared" si="5"/>
        <v>0.22556390977443608</v>
      </c>
      <c r="G22" s="12"/>
      <c r="H22" s="17">
        <v>1</v>
      </c>
      <c r="I22" s="17">
        <f t="shared" si="7"/>
        <v>0</v>
      </c>
      <c r="J22" s="21">
        <f t="shared" si="14"/>
        <v>22447.998238186934</v>
      </c>
      <c r="K22" s="21">
        <f t="shared" si="8"/>
        <v>22447.998238186934</v>
      </c>
      <c r="L22" s="21">
        <f>K22/F22</f>
        <v>99519.458855962075</v>
      </c>
      <c r="M22" s="21">
        <f>L22</f>
        <v>99519.458855962075</v>
      </c>
      <c r="N22" s="34">
        <f t="shared" si="10"/>
        <v>4.4333333333333336</v>
      </c>
      <c r="O22" s="4"/>
      <c r="Q22" s="30" t="s">
        <v>69</v>
      </c>
      <c r="R22" s="31">
        <f t="shared" si="1"/>
        <v>22447.998238186934</v>
      </c>
      <c r="S22" s="31">
        <f t="shared" si="2"/>
        <v>99519.458855962075</v>
      </c>
      <c r="T22" s="38">
        <f t="shared" si="3"/>
        <v>4.4333333333333336</v>
      </c>
      <c r="U22" s="44">
        <v>0.64346806172022719</v>
      </c>
      <c r="V22" s="45">
        <f t="shared" si="15"/>
        <v>0.35653193827977281</v>
      </c>
      <c r="W22" s="31">
        <f t="shared" si="11"/>
        <v>64037.593293491816</v>
      </c>
      <c r="X22" s="31">
        <f>W22</f>
        <v>64037.593293491816</v>
      </c>
      <c r="Y22" s="38">
        <f t="shared" si="12"/>
        <v>2.8527084069596738</v>
      </c>
      <c r="Z22" s="37">
        <f t="shared" si="13"/>
        <v>1.5806249263736598</v>
      </c>
    </row>
    <row r="23" spans="1:26" s="2" customFormat="1" ht="13.2" x14ac:dyDescent="0.25">
      <c r="B23" s="2" t="s">
        <v>70</v>
      </c>
      <c r="D23" s="25">
        <f>SUM(D4:D22)</f>
        <v>29194</v>
      </c>
      <c r="E23" s="63">
        <f>SUM(E4:E22)</f>
        <v>280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9" t="s">
        <v>88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8" t="s">
        <v>14</v>
      </c>
      <c r="S27" s="78"/>
      <c r="T27" s="78"/>
      <c r="U27" s="75" t="s">
        <v>15</v>
      </c>
      <c r="V27" s="79" t="s">
        <v>16</v>
      </c>
      <c r="W27" s="80" t="s">
        <v>17</v>
      </c>
      <c r="X27" s="80" t="s">
        <v>18</v>
      </c>
      <c r="Y27" s="81" t="s">
        <v>19</v>
      </c>
      <c r="Z27" s="81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5"/>
      <c r="V28" s="79"/>
      <c r="W28" s="80"/>
      <c r="X28" s="80"/>
      <c r="Y28" s="81"/>
      <c r="Z28" s="81"/>
    </row>
    <row r="29" spans="1:26" s="2" customFormat="1" ht="14.4" x14ac:dyDescent="0.3">
      <c r="A29" s="2">
        <v>1</v>
      </c>
      <c r="B29" s="1">
        <v>0</v>
      </c>
      <c r="C29" s="1">
        <v>1</v>
      </c>
      <c r="D29" s="60">
        <v>232</v>
      </c>
      <c r="E29" s="6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8047268.8012091359</v>
      </c>
      <c r="N29" s="32">
        <f>M29/J29</f>
        <v>80.472688012091353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80.472688012091353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7116613.686739536</v>
      </c>
      <c r="Y29" s="40">
        <f>X29/R29</f>
        <v>71.166136867395366</v>
      </c>
      <c r="Z29" s="36">
        <f>T29-Y29</f>
        <v>9.3065511446959874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60">
        <v>1006</v>
      </c>
      <c r="E30" s="6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7947268.8012091359</v>
      </c>
      <c r="N30" s="33">
        <f t="shared" ref="N30:N47" si="26">M30/J30</f>
        <v>79.472688012091353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79.472688012091353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7020749.012736572</v>
      </c>
      <c r="Y30" s="35">
        <f t="shared" ref="Y30:Y47" si="28">X30/R30</f>
        <v>70.207490127365716</v>
      </c>
      <c r="Z30" s="36">
        <f t="shared" ref="Z30:Z47" si="29">T30-Y30</f>
        <v>9.2651978847256373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60">
        <v>1581</v>
      </c>
      <c r="E31" s="6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7547268.8012091359</v>
      </c>
      <c r="N31" s="33">
        <f t="shared" si="26"/>
        <v>75.472688012091353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75.472688012091353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6637290.3167247158</v>
      </c>
      <c r="Y31" s="35">
        <f t="shared" si="28"/>
        <v>66.372903167247159</v>
      </c>
      <c r="Z31" s="36">
        <f t="shared" si="29"/>
        <v>9.0997848448441943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60">
        <v>1922</v>
      </c>
      <c r="E32" s="6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7047268.8012091359</v>
      </c>
      <c r="N32" s="33">
        <f t="shared" si="26"/>
        <v>70.472688012091353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70.472688012091353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6157966.9467098946</v>
      </c>
      <c r="Y32" s="35">
        <f t="shared" si="28"/>
        <v>61.579669467098945</v>
      </c>
      <c r="Z32" s="36">
        <f t="shared" si="29"/>
        <v>8.8930185449924082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60">
        <v>1848</v>
      </c>
      <c r="E33" s="6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6547268.8012091359</v>
      </c>
      <c r="N33" s="33">
        <f t="shared" si="26"/>
        <v>65.472688012091353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65.472688012091353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5678643.5766950734</v>
      </c>
      <c r="Y33" s="35">
        <f t="shared" si="28"/>
        <v>56.786435766950731</v>
      </c>
      <c r="Z33" s="36">
        <f t="shared" si="29"/>
        <v>8.6862522451406221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60">
        <v>1886</v>
      </c>
      <c r="E34" s="61">
        <v>1</v>
      </c>
      <c r="F34" s="3">
        <f t="shared" si="21"/>
        <v>5.3022269353128319E-4</v>
      </c>
      <c r="G34" s="2">
        <v>0.5</v>
      </c>
      <c r="H34" s="3">
        <f t="shared" si="22"/>
        <v>2.6476039184537997E-3</v>
      </c>
      <c r="I34" s="3">
        <f t="shared" si="23"/>
        <v>0.99735239608154624</v>
      </c>
      <c r="J34" s="5">
        <f t="shared" si="30"/>
        <v>100000</v>
      </c>
      <c r="K34" s="5">
        <f t="shared" si="24"/>
        <v>264.76039184537996</v>
      </c>
      <c r="L34" s="5">
        <f t="shared" si="25"/>
        <v>499338.09902038652</v>
      </c>
      <c r="M34" s="5">
        <f t="shared" si="16"/>
        <v>6047268.8012091359</v>
      </c>
      <c r="N34" s="33">
        <f t="shared" si="26"/>
        <v>60.472688012091361</v>
      </c>
      <c r="O34" s="4"/>
      <c r="Q34" s="27" t="s">
        <v>44</v>
      </c>
      <c r="R34" s="29">
        <f t="shared" si="17"/>
        <v>100000</v>
      </c>
      <c r="S34" s="29">
        <f t="shared" si="18"/>
        <v>499338.09902038652</v>
      </c>
      <c r="T34" s="35">
        <f t="shared" si="19"/>
        <v>60.472688012091361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483948.60729674413</v>
      </c>
      <c r="X34" s="29">
        <f t="shared" si="20"/>
        <v>5199320.2066802522</v>
      </c>
      <c r="Y34" s="35">
        <f t="shared" si="28"/>
        <v>51.993202066802525</v>
      </c>
      <c r="Z34" s="36">
        <f t="shared" si="29"/>
        <v>8.479485945288836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60">
        <v>2232</v>
      </c>
      <c r="E35" s="61">
        <v>1</v>
      </c>
      <c r="F35" s="3">
        <f t="shared" si="21"/>
        <v>4.4802867383512545E-4</v>
      </c>
      <c r="G35" s="2">
        <v>0.5</v>
      </c>
      <c r="H35" s="3">
        <f t="shared" si="22"/>
        <v>2.237637055269635E-3</v>
      </c>
      <c r="I35" s="3">
        <f t="shared" si="23"/>
        <v>0.99776236294473042</v>
      </c>
      <c r="J35" s="5">
        <f t="shared" si="30"/>
        <v>99735.239608154618</v>
      </c>
      <c r="K35" s="5">
        <f t="shared" si="24"/>
        <v>223.17126786340256</v>
      </c>
      <c r="L35" s="5">
        <f t="shared" si="25"/>
        <v>498118.26987111464</v>
      </c>
      <c r="M35" s="5">
        <f t="shared" si="16"/>
        <v>5547930.7021887498</v>
      </c>
      <c r="N35" s="33">
        <f t="shared" si="26"/>
        <v>55.626584184143638</v>
      </c>
      <c r="O35" s="4"/>
      <c r="Q35" s="27" t="s">
        <v>46</v>
      </c>
      <c r="R35" s="29">
        <f t="shared" si="17"/>
        <v>99735.239608154618</v>
      </c>
      <c r="S35" s="29">
        <f t="shared" si="18"/>
        <v>498118.26987111464</v>
      </c>
      <c r="T35" s="35">
        <f t="shared" si="19"/>
        <v>55.626584184143638</v>
      </c>
      <c r="U35" s="42">
        <v>0.96192878092594225</v>
      </c>
      <c r="V35" s="43">
        <f t="shared" si="31"/>
        <v>3.8071219074057749E-2</v>
      </c>
      <c r="W35" s="29">
        <f t="shared" si="27"/>
        <v>479154.30009406083</v>
      </c>
      <c r="X35" s="29">
        <f t="shared" si="20"/>
        <v>4715371.5993835079</v>
      </c>
      <c r="Y35" s="35">
        <f t="shared" si="28"/>
        <v>47.278891772953301</v>
      </c>
      <c r="Z35" s="36">
        <f t="shared" si="29"/>
        <v>8.3476924111903372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60">
        <v>2176</v>
      </c>
      <c r="E36" s="61">
        <v>2</v>
      </c>
      <c r="F36" s="3">
        <f t="shared" si="21"/>
        <v>9.1911764705882352E-4</v>
      </c>
      <c r="G36" s="2">
        <v>0.5</v>
      </c>
      <c r="H36" s="3">
        <f t="shared" si="22"/>
        <v>4.5850527281063739E-3</v>
      </c>
      <c r="I36" s="3">
        <f t="shared" si="23"/>
        <v>0.99541494727189361</v>
      </c>
      <c r="J36" s="5">
        <f t="shared" si="30"/>
        <v>99512.068340291225</v>
      </c>
      <c r="K36" s="5">
        <f t="shared" si="24"/>
        <v>456.2680804231602</v>
      </c>
      <c r="L36" s="5">
        <f t="shared" si="25"/>
        <v>496419.6715003982</v>
      </c>
      <c r="M36" s="5">
        <f t="shared" si="16"/>
        <v>5049812.432317635</v>
      </c>
      <c r="N36" s="33">
        <f t="shared" si="26"/>
        <v>50.745728799941219</v>
      </c>
      <c r="O36" s="4"/>
      <c r="Q36" s="27" t="s">
        <v>48</v>
      </c>
      <c r="R36" s="29">
        <f t="shared" si="17"/>
        <v>99512.068340291225</v>
      </c>
      <c r="S36" s="29">
        <f t="shared" si="18"/>
        <v>496419.6715003982</v>
      </c>
      <c r="T36" s="35">
        <f t="shared" si="19"/>
        <v>50.745728799941219</v>
      </c>
      <c r="U36" s="42">
        <v>0.95558309086652893</v>
      </c>
      <c r="V36" s="43">
        <f t="shared" si="31"/>
        <v>4.4416909133471072E-2</v>
      </c>
      <c r="W36" s="29">
        <f t="shared" si="27"/>
        <v>474370.24405929743</v>
      </c>
      <c r="X36" s="29">
        <f t="shared" si="20"/>
        <v>4236217.2992894473</v>
      </c>
      <c r="Y36" s="35">
        <f t="shared" si="28"/>
        <v>42.569884939013519</v>
      </c>
      <c r="Z36" s="36">
        <f t="shared" si="29"/>
        <v>8.1758438609276993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60">
        <v>2186</v>
      </c>
      <c r="E37" s="61">
        <v>2</v>
      </c>
      <c r="F37" s="3">
        <f t="shared" si="21"/>
        <v>9.1491308325709062E-4</v>
      </c>
      <c r="G37" s="2">
        <v>0.5</v>
      </c>
      <c r="H37" s="3">
        <f t="shared" si="22"/>
        <v>4.5641259698767688E-3</v>
      </c>
      <c r="I37" s="3">
        <f t="shared" si="23"/>
        <v>0.99543587403012324</v>
      </c>
      <c r="J37" s="5">
        <f t="shared" si="30"/>
        <v>99055.800259868061</v>
      </c>
      <c r="K37" s="5">
        <f t="shared" si="24"/>
        <v>452.10315043298982</v>
      </c>
      <c r="L37" s="5">
        <f t="shared" si="25"/>
        <v>494148.74342325784</v>
      </c>
      <c r="M37" s="5">
        <f t="shared" si="16"/>
        <v>4553392.7608172372</v>
      </c>
      <c r="N37" s="33">
        <f t="shared" si="26"/>
        <v>45.967956938126122</v>
      </c>
      <c r="O37" s="4"/>
      <c r="Q37" s="27" t="s">
        <v>50</v>
      </c>
      <c r="R37" s="29">
        <f t="shared" si="17"/>
        <v>99055.800259868061</v>
      </c>
      <c r="S37" s="29">
        <f t="shared" si="18"/>
        <v>494148.74342325784</v>
      </c>
      <c r="T37" s="35">
        <f t="shared" si="19"/>
        <v>45.967956938126122</v>
      </c>
      <c r="U37" s="42">
        <v>0.95343645724036619</v>
      </c>
      <c r="V37" s="43">
        <f t="shared" si="31"/>
        <v>4.6563542759633814E-2</v>
      </c>
      <c r="W37" s="29">
        <f t="shared" si="27"/>
        <v>471139.42727924965</v>
      </c>
      <c r="X37" s="29">
        <f t="shared" si="20"/>
        <v>3761847.0552301495</v>
      </c>
      <c r="Y37" s="35">
        <f t="shared" si="28"/>
        <v>37.977049757420843</v>
      </c>
      <c r="Z37" s="36">
        <f t="shared" si="29"/>
        <v>7.9909071807052783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60">
        <v>2247</v>
      </c>
      <c r="E38" s="61">
        <v>3</v>
      </c>
      <c r="F38" s="3">
        <f t="shared" si="21"/>
        <v>1.3351134846461949E-3</v>
      </c>
      <c r="G38" s="2">
        <v>0.5</v>
      </c>
      <c r="H38" s="3">
        <f t="shared" si="22"/>
        <v>6.6533599467731202E-3</v>
      </c>
      <c r="I38" s="3">
        <f t="shared" si="23"/>
        <v>0.99334664005322693</v>
      </c>
      <c r="J38" s="5">
        <f t="shared" si="30"/>
        <v>98603.697109435074</v>
      </c>
      <c r="K38" s="5">
        <f t="shared" si="24"/>
        <v>656.04588895166376</v>
      </c>
      <c r="L38" s="5">
        <f t="shared" si="25"/>
        <v>491378.37082479621</v>
      </c>
      <c r="M38" s="5">
        <f t="shared" si="16"/>
        <v>4059244.0173939797</v>
      </c>
      <c r="N38" s="33">
        <f t="shared" si="26"/>
        <v>41.167259812670487</v>
      </c>
      <c r="O38" s="4"/>
      <c r="Q38" s="27" t="s">
        <v>52</v>
      </c>
      <c r="R38" s="29">
        <f t="shared" si="17"/>
        <v>98603.697109435074</v>
      </c>
      <c r="S38" s="29">
        <f t="shared" si="18"/>
        <v>491378.37082479621</v>
      </c>
      <c r="T38" s="35">
        <f t="shared" si="19"/>
        <v>41.167259812670487</v>
      </c>
      <c r="U38" s="42">
        <v>0.93748024841036759</v>
      </c>
      <c r="V38" s="43">
        <f t="shared" si="31"/>
        <v>6.2519751589632411E-2</v>
      </c>
      <c r="W38" s="29">
        <f t="shared" si="27"/>
        <v>460657.51714431169</v>
      </c>
      <c r="X38" s="29">
        <f t="shared" si="20"/>
        <v>3290707.6279508998</v>
      </c>
      <c r="Y38" s="35">
        <f t="shared" si="28"/>
        <v>33.373065355741339</v>
      </c>
      <c r="Z38" s="36">
        <f t="shared" si="29"/>
        <v>7.7941944569291479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60">
        <v>2471</v>
      </c>
      <c r="E39" s="61">
        <v>8</v>
      </c>
      <c r="F39" s="3">
        <f t="shared" si="21"/>
        <v>3.2375556454876568E-3</v>
      </c>
      <c r="G39" s="2">
        <v>0.5</v>
      </c>
      <c r="H39" s="3">
        <f t="shared" si="22"/>
        <v>1.6057808109193092E-2</v>
      </c>
      <c r="I39" s="3">
        <f t="shared" si="23"/>
        <v>0.98394219189080689</v>
      </c>
      <c r="J39" s="5">
        <f t="shared" si="30"/>
        <v>97947.651220483414</v>
      </c>
      <c r="K39" s="5">
        <f t="shared" si="24"/>
        <v>1572.8245880446952</v>
      </c>
      <c r="L39" s="5">
        <f t="shared" si="25"/>
        <v>485806.19463230536</v>
      </c>
      <c r="M39" s="5">
        <f t="shared" si="16"/>
        <v>3567865.6465691836</v>
      </c>
      <c r="N39" s="33">
        <f t="shared" si="26"/>
        <v>36.426250166405723</v>
      </c>
      <c r="O39" s="4"/>
      <c r="Q39" s="27" t="s">
        <v>54</v>
      </c>
      <c r="R39" s="29">
        <f t="shared" si="17"/>
        <v>97947.651220483414</v>
      </c>
      <c r="S39" s="29">
        <f t="shared" si="18"/>
        <v>485806.19463230536</v>
      </c>
      <c r="T39" s="35">
        <f t="shared" si="19"/>
        <v>36.426250166405723</v>
      </c>
      <c r="U39" s="42">
        <v>0.91788799906018037</v>
      </c>
      <c r="V39" s="43">
        <f t="shared" si="31"/>
        <v>8.2112000939819629E-2</v>
      </c>
      <c r="W39" s="29">
        <f t="shared" si="27"/>
        <v>445915.67592208728</v>
      </c>
      <c r="X39" s="29">
        <f t="shared" si="20"/>
        <v>2830050.1108065881</v>
      </c>
      <c r="Y39" s="35">
        <f t="shared" si="28"/>
        <v>28.893496429394222</v>
      </c>
      <c r="Z39" s="36">
        <f t="shared" si="29"/>
        <v>7.5327537370115003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60">
        <v>2559</v>
      </c>
      <c r="E40" s="61">
        <v>6</v>
      </c>
      <c r="F40" s="3">
        <f t="shared" si="21"/>
        <v>2.3446658851113715E-3</v>
      </c>
      <c r="G40" s="2">
        <v>0.5</v>
      </c>
      <c r="H40" s="3">
        <f t="shared" si="22"/>
        <v>1.1655011655011654E-2</v>
      </c>
      <c r="I40" s="3">
        <f t="shared" si="23"/>
        <v>0.9883449883449883</v>
      </c>
      <c r="J40" s="5">
        <f t="shared" si="30"/>
        <v>96374.826632438722</v>
      </c>
      <c r="K40" s="5">
        <f t="shared" si="24"/>
        <v>1123.2497276508009</v>
      </c>
      <c r="L40" s="5">
        <f t="shared" si="25"/>
        <v>479066.00884306658</v>
      </c>
      <c r="M40" s="5">
        <f t="shared" si="16"/>
        <v>3082059.4519368783</v>
      </c>
      <c r="N40" s="33">
        <f t="shared" si="26"/>
        <v>31.979922139745675</v>
      </c>
      <c r="O40" s="4"/>
      <c r="Q40" s="27" t="s">
        <v>56</v>
      </c>
      <c r="R40" s="29">
        <f t="shared" si="17"/>
        <v>96374.826632438722</v>
      </c>
      <c r="S40" s="29">
        <f t="shared" si="18"/>
        <v>479066.00884306658</v>
      </c>
      <c r="T40" s="35">
        <f t="shared" si="19"/>
        <v>31.979922139745675</v>
      </c>
      <c r="U40" s="42">
        <v>0.89571782863194893</v>
      </c>
      <c r="V40" s="43">
        <f t="shared" si="31"/>
        <v>0.10428217136805107</v>
      </c>
      <c r="W40" s="29">
        <f t="shared" si="27"/>
        <v>429107.96521228564</v>
      </c>
      <c r="X40" s="29">
        <f t="shared" si="20"/>
        <v>2384134.4348845007</v>
      </c>
      <c r="Y40" s="35">
        <f t="shared" si="28"/>
        <v>24.738144992750907</v>
      </c>
      <c r="Z40" s="36">
        <f t="shared" si="29"/>
        <v>7.2417771469947674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60">
        <v>2147</v>
      </c>
      <c r="E41" s="61">
        <v>10</v>
      </c>
      <c r="F41" s="3">
        <f t="shared" si="21"/>
        <v>4.657661853749418E-3</v>
      </c>
      <c r="G41" s="2">
        <v>0.5</v>
      </c>
      <c r="H41" s="3">
        <f t="shared" si="22"/>
        <v>2.3020257826887665E-2</v>
      </c>
      <c r="I41" s="3">
        <f t="shared" si="23"/>
        <v>0.97697974217311234</v>
      </c>
      <c r="J41" s="5">
        <f t="shared" si="30"/>
        <v>95251.576904787915</v>
      </c>
      <c r="K41" s="5">
        <f t="shared" si="24"/>
        <v>2192.7158587658364</v>
      </c>
      <c r="L41" s="5">
        <f t="shared" si="25"/>
        <v>470776.094877025</v>
      </c>
      <c r="M41" s="5">
        <f t="shared" si="16"/>
        <v>2602993.4430938116</v>
      </c>
      <c r="N41" s="33">
        <f t="shared" si="26"/>
        <v>27.327562731016261</v>
      </c>
      <c r="O41" s="4"/>
      <c r="Q41" s="27" t="s">
        <v>58</v>
      </c>
      <c r="R41" s="29">
        <f t="shared" si="17"/>
        <v>95251.576904787915</v>
      </c>
      <c r="S41" s="29">
        <f t="shared" si="18"/>
        <v>470776.094877025</v>
      </c>
      <c r="T41" s="35">
        <f t="shared" si="19"/>
        <v>27.327562731016261</v>
      </c>
      <c r="U41" s="42">
        <v>0.86473435856680392</v>
      </c>
      <c r="V41" s="43">
        <f t="shared" si="31"/>
        <v>0.13526564143319608</v>
      </c>
      <c r="W41" s="29">
        <f t="shared" si="27"/>
        <v>407096.26443206903</v>
      </c>
      <c r="X41" s="29">
        <f t="shared" si="20"/>
        <v>1955026.4696722152</v>
      </c>
      <c r="Y41" s="35">
        <f t="shared" si="28"/>
        <v>20.524872481916294</v>
      </c>
      <c r="Z41" s="36">
        <f t="shared" si="29"/>
        <v>6.8026902490999674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60">
        <v>1443</v>
      </c>
      <c r="E42" s="61">
        <v>15</v>
      </c>
      <c r="F42" s="3">
        <f t="shared" si="21"/>
        <v>1.0395010395010396E-2</v>
      </c>
      <c r="G42" s="2">
        <v>0.5</v>
      </c>
      <c r="H42" s="3">
        <f t="shared" si="22"/>
        <v>5.0658561296859174E-2</v>
      </c>
      <c r="I42" s="3">
        <f t="shared" si="23"/>
        <v>0.94934143870314081</v>
      </c>
      <c r="J42" s="5">
        <f t="shared" si="30"/>
        <v>93058.861046022081</v>
      </c>
      <c r="K42" s="5">
        <f t="shared" si="24"/>
        <v>4714.2280165158099</v>
      </c>
      <c r="L42" s="5">
        <f t="shared" si="25"/>
        <v>453508.73518882087</v>
      </c>
      <c r="M42" s="5">
        <f t="shared" si="16"/>
        <v>2132217.3482167865</v>
      </c>
      <c r="N42" s="33">
        <f t="shared" si="26"/>
        <v>22.912566565394588</v>
      </c>
      <c r="O42" s="4"/>
      <c r="Q42" s="27" t="s">
        <v>60</v>
      </c>
      <c r="R42" s="29">
        <f t="shared" si="17"/>
        <v>93058.861046022081</v>
      </c>
      <c r="S42" s="29">
        <f t="shared" si="18"/>
        <v>453508.73518882087</v>
      </c>
      <c r="T42" s="35">
        <f t="shared" si="19"/>
        <v>22.912566565394588</v>
      </c>
      <c r="U42" s="42">
        <v>0.81758889711164551</v>
      </c>
      <c r="V42" s="43">
        <f t="shared" si="31"/>
        <v>0.18241110288835449</v>
      </c>
      <c r="W42" s="29">
        <f t="shared" si="27"/>
        <v>370783.70663352538</v>
      </c>
      <c r="X42" s="29">
        <f t="shared" si="20"/>
        <v>1547930.2052401463</v>
      </c>
      <c r="Y42" s="35">
        <f t="shared" si="28"/>
        <v>16.633882983745313</v>
      </c>
      <c r="Z42" s="36">
        <f t="shared" si="29"/>
        <v>6.2786835816492754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60">
        <v>1116</v>
      </c>
      <c r="E43" s="61">
        <v>14</v>
      </c>
      <c r="F43" s="3">
        <f t="shared" si="21"/>
        <v>1.2544802867383513E-2</v>
      </c>
      <c r="G43" s="2">
        <v>0.5</v>
      </c>
      <c r="H43" s="3">
        <f t="shared" si="22"/>
        <v>6.0816681146828852E-2</v>
      </c>
      <c r="I43" s="3">
        <f t="shared" si="23"/>
        <v>0.93918331885317119</v>
      </c>
      <c r="J43" s="5">
        <f t="shared" si="30"/>
        <v>88344.633029506265</v>
      </c>
      <c r="K43" s="5">
        <f t="shared" si="24"/>
        <v>5372.8273779890869</v>
      </c>
      <c r="L43" s="5">
        <f t="shared" si="25"/>
        <v>428291.09670255857</v>
      </c>
      <c r="M43" s="5">
        <f t="shared" si="16"/>
        <v>1678708.6130279656</v>
      </c>
      <c r="N43" s="33">
        <f t="shared" si="26"/>
        <v>19.001817716162712</v>
      </c>
      <c r="O43" s="4"/>
      <c r="Q43" s="27" t="s">
        <v>62</v>
      </c>
      <c r="R43" s="29">
        <f t="shared" si="17"/>
        <v>88344.633029506265</v>
      </c>
      <c r="S43" s="29">
        <f t="shared" si="18"/>
        <v>428291.09670255857</v>
      </c>
      <c r="T43" s="35">
        <f t="shared" si="19"/>
        <v>19.001817716162712</v>
      </c>
      <c r="U43" s="42">
        <v>0.77888026534586052</v>
      </c>
      <c r="V43" s="43">
        <f t="shared" si="31"/>
        <v>0.22111973465413948</v>
      </c>
      <c r="W43" s="29">
        <f t="shared" si="27"/>
        <v>333587.48304495844</v>
      </c>
      <c r="X43" s="29">
        <f t="shared" si="20"/>
        <v>1177146.4986066208</v>
      </c>
      <c r="Y43" s="35">
        <f t="shared" si="28"/>
        <v>13.324482294396594</v>
      </c>
      <c r="Z43" s="36">
        <f t="shared" si="29"/>
        <v>5.6773354217661183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60">
        <v>837</v>
      </c>
      <c r="E44" s="61">
        <v>16</v>
      </c>
      <c r="F44" s="3">
        <f t="shared" si="21"/>
        <v>1.9115890083632018E-2</v>
      </c>
      <c r="G44" s="2">
        <v>0.5</v>
      </c>
      <c r="H44" s="3">
        <f t="shared" si="22"/>
        <v>9.1220068415051314E-2</v>
      </c>
      <c r="I44" s="3">
        <f t="shared" si="23"/>
        <v>0.90877993158494874</v>
      </c>
      <c r="J44" s="5">
        <f t="shared" si="30"/>
        <v>82971.805651517177</v>
      </c>
      <c r="K44" s="5">
        <f t="shared" si="24"/>
        <v>7568.693788051738</v>
      </c>
      <c r="L44" s="5">
        <f t="shared" si="25"/>
        <v>395937.29378745658</v>
      </c>
      <c r="M44" s="5">
        <f t="shared" si="16"/>
        <v>1250417.5163254072</v>
      </c>
      <c r="N44" s="33">
        <f t="shared" si="26"/>
        <v>15.070390556247256</v>
      </c>
      <c r="O44" s="4"/>
      <c r="Q44" s="27" t="s">
        <v>64</v>
      </c>
      <c r="R44" s="29">
        <f t="shared" si="17"/>
        <v>82971.805651517177</v>
      </c>
      <c r="S44" s="29">
        <f t="shared" si="18"/>
        <v>395937.29378745658</v>
      </c>
      <c r="T44" s="35">
        <f t="shared" si="19"/>
        <v>15.070390556247256</v>
      </c>
      <c r="U44" s="42">
        <v>0.71980976748499381</v>
      </c>
      <c r="V44" s="43">
        <f t="shared" si="31"/>
        <v>0.28019023251500619</v>
      </c>
      <c r="W44" s="29">
        <f t="shared" si="27"/>
        <v>284999.53137978679</v>
      </c>
      <c r="X44" s="29">
        <f t="shared" si="20"/>
        <v>843559.0155616625</v>
      </c>
      <c r="Y44" s="35">
        <f t="shared" si="28"/>
        <v>10.166815208344662</v>
      </c>
      <c r="Z44" s="36">
        <f t="shared" si="29"/>
        <v>4.9035753479025939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60">
        <v>571</v>
      </c>
      <c r="E45" s="61">
        <v>24</v>
      </c>
      <c r="F45" s="3">
        <f t="shared" si="21"/>
        <v>4.2031523642732049E-2</v>
      </c>
      <c r="G45" s="2">
        <v>0.5</v>
      </c>
      <c r="H45" s="3">
        <f t="shared" si="22"/>
        <v>0.19017432646592708</v>
      </c>
      <c r="I45" s="3">
        <f t="shared" si="23"/>
        <v>0.80982567353407298</v>
      </c>
      <c r="J45" s="5">
        <f t="shared" si="30"/>
        <v>75403.111863465441</v>
      </c>
      <c r="K45" s="5">
        <f t="shared" si="24"/>
        <v>14339.736012069496</v>
      </c>
      <c r="L45" s="5">
        <f t="shared" si="25"/>
        <v>341166.21928715351</v>
      </c>
      <c r="M45" s="5">
        <f t="shared" si="16"/>
        <v>854480.22253795061</v>
      </c>
      <c r="N45" s="33">
        <f t="shared" si="26"/>
        <v>11.332161251980983</v>
      </c>
      <c r="O45" s="4"/>
      <c r="Q45" s="27" t="s">
        <v>66</v>
      </c>
      <c r="R45" s="29">
        <f t="shared" si="17"/>
        <v>75403.111863465441</v>
      </c>
      <c r="S45" s="29">
        <f t="shared" si="18"/>
        <v>341166.21928715351</v>
      </c>
      <c r="T45" s="35">
        <f t="shared" si="19"/>
        <v>11.332161251980983</v>
      </c>
      <c r="U45" s="42">
        <v>0.68480776711742686</v>
      </c>
      <c r="V45" s="43">
        <f t="shared" si="31"/>
        <v>0.31519223288257314</v>
      </c>
      <c r="W45" s="29">
        <f t="shared" si="27"/>
        <v>233633.27684593</v>
      </c>
      <c r="X45" s="29">
        <f t="shared" si="20"/>
        <v>558559.48418187571</v>
      </c>
      <c r="Y45" s="35">
        <f t="shared" si="28"/>
        <v>7.4076449947221708</v>
      </c>
      <c r="Z45" s="36">
        <f t="shared" si="29"/>
        <v>3.9245162572588121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60">
        <v>299</v>
      </c>
      <c r="E46" s="61">
        <v>23</v>
      </c>
      <c r="F46" s="3">
        <f t="shared" si="21"/>
        <v>7.6923076923076927E-2</v>
      </c>
      <c r="G46" s="2">
        <v>0.5</v>
      </c>
      <c r="H46" s="3">
        <f t="shared" si="22"/>
        <v>0.32258064516129037</v>
      </c>
      <c r="I46" s="3">
        <f t="shared" si="23"/>
        <v>0.67741935483870963</v>
      </c>
      <c r="J46" s="5">
        <f t="shared" si="30"/>
        <v>61063.375851395947</v>
      </c>
      <c r="K46" s="5">
        <f t="shared" si="24"/>
        <v>19697.863177869662</v>
      </c>
      <c r="L46" s="5">
        <f t="shared" si="25"/>
        <v>256072.22131230554</v>
      </c>
      <c r="M46" s="5">
        <f>L46+M47</f>
        <v>513314.0032507971</v>
      </c>
      <c r="N46" s="33">
        <f t="shared" si="26"/>
        <v>8.4062499999999982</v>
      </c>
      <c r="O46" s="4"/>
      <c r="Q46" s="27" t="s">
        <v>68</v>
      </c>
      <c r="R46" s="29">
        <f t="shared" si="17"/>
        <v>61063.375851395947</v>
      </c>
      <c r="S46" s="29">
        <f t="shared" si="18"/>
        <v>256072.22131230554</v>
      </c>
      <c r="T46" s="35">
        <f t="shared" si="19"/>
        <v>8.4062499999999982</v>
      </c>
      <c r="U46" s="42">
        <v>0.65629805890441617</v>
      </c>
      <c r="V46" s="43">
        <f t="shared" si="31"/>
        <v>0.34370194109558383</v>
      </c>
      <c r="W46" s="29">
        <f t="shared" si="27"/>
        <v>168059.7017866082</v>
      </c>
      <c r="X46" s="29">
        <f>X47+W46</f>
        <v>324926.20733594568</v>
      </c>
      <c r="Y46" s="35">
        <f t="shared" si="28"/>
        <v>5.3211307564568209</v>
      </c>
      <c r="Z46" s="36">
        <f t="shared" si="29"/>
        <v>3.0851192435431773</v>
      </c>
    </row>
    <row r="47" spans="1:26" s="2" customFormat="1" ht="14.4" x14ac:dyDescent="0.3">
      <c r="A47" s="12">
        <v>19</v>
      </c>
      <c r="B47" s="13" t="s">
        <v>69</v>
      </c>
      <c r="C47" s="12"/>
      <c r="D47" s="64">
        <v>199</v>
      </c>
      <c r="E47" s="65">
        <v>32</v>
      </c>
      <c r="F47" s="17">
        <f t="shared" si="21"/>
        <v>0.16080402010050251</v>
      </c>
      <c r="G47" s="12"/>
      <c r="H47" s="17">
        <v>1</v>
      </c>
      <c r="I47" s="17">
        <f t="shared" si="23"/>
        <v>0</v>
      </c>
      <c r="J47" s="21">
        <f t="shared" si="30"/>
        <v>41365.512673526282</v>
      </c>
      <c r="K47" s="21">
        <f t="shared" si="24"/>
        <v>41365.512673526282</v>
      </c>
      <c r="L47" s="21">
        <f>K47/F47</f>
        <v>257241.78193849156</v>
      </c>
      <c r="M47" s="21">
        <f>L47</f>
        <v>257241.78193849156</v>
      </c>
      <c r="N47" s="34">
        <f t="shared" si="26"/>
        <v>6.21875</v>
      </c>
      <c r="O47" s="4"/>
      <c r="Q47" s="30" t="s">
        <v>69</v>
      </c>
      <c r="R47" s="31">
        <f t="shared" si="17"/>
        <v>41365.512673526282</v>
      </c>
      <c r="S47" s="31">
        <f t="shared" si="18"/>
        <v>257241.78193849156</v>
      </c>
      <c r="T47" s="38">
        <f t="shared" si="19"/>
        <v>6.21875</v>
      </c>
      <c r="U47" s="44">
        <v>0.6098018151143324</v>
      </c>
      <c r="V47" s="45">
        <f t="shared" si="31"/>
        <v>0.3901981848856676</v>
      </c>
      <c r="W47" s="31">
        <f t="shared" si="27"/>
        <v>156866.50554933745</v>
      </c>
      <c r="X47" s="31">
        <f>W47</f>
        <v>156866.50554933745</v>
      </c>
      <c r="Y47" s="38">
        <f t="shared" si="28"/>
        <v>3.7922050377422547</v>
      </c>
      <c r="Z47" s="37">
        <f t="shared" si="29"/>
        <v>2.4265449622577453</v>
      </c>
    </row>
    <row r="48" spans="1:26" s="2" customFormat="1" ht="13.2" x14ac:dyDescent="0.25">
      <c r="B48" s="2" t="s">
        <v>70</v>
      </c>
      <c r="D48" s="25">
        <f>SUM(D29:D47)</f>
        <v>28958</v>
      </c>
      <c r="E48" s="62">
        <f>SUM(E29:E47)</f>
        <v>157</v>
      </c>
    </row>
    <row r="51" spans="1:26" s="2" customFormat="1" ht="18" thickBot="1" x14ac:dyDescent="0.35">
      <c r="B51" s="70" t="s">
        <v>89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8" t="s">
        <v>14</v>
      </c>
      <c r="S52" s="78"/>
      <c r="T52" s="78"/>
      <c r="U52" s="75" t="s">
        <v>15</v>
      </c>
      <c r="V52" s="79" t="s">
        <v>16</v>
      </c>
      <c r="W52" s="80" t="s">
        <v>17</v>
      </c>
      <c r="X52" s="80" t="s">
        <v>18</v>
      </c>
      <c r="Y52" s="81" t="s">
        <v>19</v>
      </c>
      <c r="Z52" s="81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5"/>
      <c r="V53" s="79"/>
      <c r="W53" s="80"/>
      <c r="X53" s="80"/>
      <c r="Y53" s="81"/>
      <c r="Z53" s="81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414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7556254.6824544016</v>
      </c>
      <c r="N54" s="32">
        <f>M54/J54</f>
        <v>75.562546824544015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75.562546824544015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6728305.6184877036</v>
      </c>
      <c r="Y54" s="40">
        <f>X54/R54</f>
        <v>67.28305618487704</v>
      </c>
      <c r="Z54" s="36">
        <f>T54-Y54</f>
        <v>8.2794906396669745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2096</v>
      </c>
      <c r="E55" s="49">
        <v>1</v>
      </c>
      <c r="F55" s="3">
        <f t="shared" ref="F55:F72" si="37">E55/D55</f>
        <v>4.7709923664122136E-4</v>
      </c>
      <c r="G55" s="2">
        <v>0.4</v>
      </c>
      <c r="H55" s="3">
        <f t="shared" ref="H55:H71" si="38">C55*F55/(1+(1-G55)*C55*F55)</f>
        <v>1.9062142584826533E-3</v>
      </c>
      <c r="I55" s="3">
        <f t="shared" ref="I55:I72" si="39">1-H55</f>
        <v>0.9980937857415173</v>
      </c>
      <c r="J55" s="5">
        <f>I54*J54</f>
        <v>100000</v>
      </c>
      <c r="K55" s="5">
        <f t="shared" ref="K55:K72" si="40">J55*H55</f>
        <v>190.62142584826532</v>
      </c>
      <c r="L55" s="5">
        <f t="shared" ref="L55:L71" si="41">C55*(J56+G55*K55)</f>
        <v>399542.50857796415</v>
      </c>
      <c r="M55" s="5">
        <f t="shared" si="32"/>
        <v>7456254.6824544016</v>
      </c>
      <c r="N55" s="33">
        <f t="shared" ref="N55:N72" si="42">M55/J55</f>
        <v>74.562546824544015</v>
      </c>
      <c r="O55" s="4"/>
      <c r="Q55" s="27" t="s">
        <v>36</v>
      </c>
      <c r="R55" s="29">
        <f t="shared" si="33"/>
        <v>100000</v>
      </c>
      <c r="S55" s="29">
        <f t="shared" si="34"/>
        <v>399542.50857796415</v>
      </c>
      <c r="T55" s="35">
        <f t="shared" si="35"/>
        <v>74.562546824544015</v>
      </c>
      <c r="U55" s="42">
        <v>0.96170886472285344</v>
      </c>
      <c r="V55" s="43">
        <f>1-U55</f>
        <v>3.829113527714656E-2</v>
      </c>
      <c r="W55" s="29">
        <f t="shared" ref="W55:W72" si="43">S55*U55</f>
        <v>384243.57233303483</v>
      </c>
      <c r="X55" s="29">
        <f t="shared" si="36"/>
        <v>6632134.7320154179</v>
      </c>
      <c r="Y55" s="35">
        <f t="shared" ref="Y55:Y72" si="44">X55/R55</f>
        <v>66.321347320154175</v>
      </c>
      <c r="Z55" s="36">
        <f t="shared" ref="Z55:Z72" si="45">T55-Y55</f>
        <v>8.2411995043898401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3275</v>
      </c>
      <c r="E56" s="49">
        <v>1</v>
      </c>
      <c r="F56" s="3">
        <f t="shared" si="37"/>
        <v>3.0534351145038169E-4</v>
      </c>
      <c r="G56" s="2">
        <v>0.5</v>
      </c>
      <c r="H56" s="3">
        <f t="shared" si="38"/>
        <v>1.5255530129672005E-3</v>
      </c>
      <c r="I56" s="3">
        <f t="shared" si="39"/>
        <v>0.9984744469870328</v>
      </c>
      <c r="J56" s="5">
        <f t="shared" ref="J56:J72" si="46">I55*J55</f>
        <v>99809.378574151735</v>
      </c>
      <c r="K56" s="5">
        <f t="shared" si="40"/>
        <v>152.26449820618112</v>
      </c>
      <c r="L56" s="5">
        <f t="shared" si="41"/>
        <v>498666.23162524321</v>
      </c>
      <c r="M56" s="5">
        <f t="shared" si="32"/>
        <v>7056712.1738764374</v>
      </c>
      <c r="N56" s="33">
        <f t="shared" si="42"/>
        <v>70.701894698540471</v>
      </c>
      <c r="O56" s="4"/>
      <c r="Q56" s="27" t="s">
        <v>38</v>
      </c>
      <c r="R56" s="29">
        <f t="shared" si="33"/>
        <v>99809.378574151735</v>
      </c>
      <c r="S56" s="29">
        <f t="shared" si="34"/>
        <v>498666.23162524321</v>
      </c>
      <c r="T56" s="35">
        <f t="shared" si="35"/>
        <v>70.701894698540471</v>
      </c>
      <c r="U56" s="42">
        <v>0.96170886472285344</v>
      </c>
      <c r="V56" s="43">
        <f>1-U56</f>
        <v>3.829113527714656E-2</v>
      </c>
      <c r="W56" s="29">
        <f t="shared" si="43"/>
        <v>479571.7354919361</v>
      </c>
      <c r="X56" s="29">
        <f t="shared" si="36"/>
        <v>6247891.1596823828</v>
      </c>
      <c r="Y56" s="35">
        <f t="shared" si="44"/>
        <v>62.598237249224177</v>
      </c>
      <c r="Z56" s="36">
        <f t="shared" si="45"/>
        <v>8.1036574493162945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3820</v>
      </c>
      <c r="E57" s="49">
        <v>2</v>
      </c>
      <c r="F57" s="3">
        <f t="shared" si="37"/>
        <v>5.2356020942408382E-4</v>
      </c>
      <c r="G57" s="2">
        <v>0.5</v>
      </c>
      <c r="H57" s="3">
        <f t="shared" si="38"/>
        <v>2.6143790849673205E-3</v>
      </c>
      <c r="I57" s="3">
        <f t="shared" si="39"/>
        <v>0.99738562091503269</v>
      </c>
      <c r="J57" s="5">
        <f t="shared" si="46"/>
        <v>99657.114075945559</v>
      </c>
      <c r="K57" s="5">
        <f t="shared" si="40"/>
        <v>260.54147470835443</v>
      </c>
      <c r="L57" s="5">
        <f t="shared" si="41"/>
        <v>497634.21669295692</v>
      </c>
      <c r="M57" s="5">
        <f t="shared" si="32"/>
        <v>6558045.9422511943</v>
      </c>
      <c r="N57" s="33">
        <f t="shared" si="42"/>
        <v>65.806099274092091</v>
      </c>
      <c r="O57" s="4"/>
      <c r="Q57" s="27" t="s">
        <v>40</v>
      </c>
      <c r="R57" s="29">
        <f t="shared" si="33"/>
        <v>99657.114075945559</v>
      </c>
      <c r="S57" s="29">
        <f t="shared" si="34"/>
        <v>497634.21669295692</v>
      </c>
      <c r="T57" s="35">
        <f t="shared" si="35"/>
        <v>65.806099274092091</v>
      </c>
      <c r="U57" s="42">
        <v>0.96170886472285344</v>
      </c>
      <c r="V57" s="43">
        <f>1-U57</f>
        <v>3.829113527714656E-2</v>
      </c>
      <c r="W57" s="29">
        <f t="shared" si="43"/>
        <v>478579.23758303002</v>
      </c>
      <c r="X57" s="29">
        <f t="shared" si="36"/>
        <v>5768319.4241904467</v>
      </c>
      <c r="Y57" s="35">
        <f t="shared" si="44"/>
        <v>57.881662314589917</v>
      </c>
      <c r="Z57" s="36">
        <f t="shared" si="45"/>
        <v>7.9244369595021737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3818</v>
      </c>
      <c r="E58" s="49">
        <v>1</v>
      </c>
      <c r="F58" s="3">
        <f t="shared" si="37"/>
        <v>2.6191723415400735E-4</v>
      </c>
      <c r="G58" s="2">
        <v>0.5</v>
      </c>
      <c r="H58" s="3">
        <f t="shared" si="38"/>
        <v>1.3087292239235702E-3</v>
      </c>
      <c r="I58" s="3">
        <f t="shared" si="39"/>
        <v>0.99869127077607645</v>
      </c>
      <c r="J58" s="5">
        <f t="shared" si="46"/>
        <v>99396.572601237203</v>
      </c>
      <c r="K58" s="5">
        <f t="shared" si="40"/>
        <v>130.08319932107997</v>
      </c>
      <c r="L58" s="5">
        <f t="shared" si="41"/>
        <v>496657.65500788338</v>
      </c>
      <c r="M58" s="5">
        <f t="shared" si="32"/>
        <v>6060411.7255582372</v>
      </c>
      <c r="N58" s="33">
        <f t="shared" si="42"/>
        <v>60.972039245977001</v>
      </c>
      <c r="O58" s="4"/>
      <c r="Q58" s="27" t="s">
        <v>42</v>
      </c>
      <c r="R58" s="29">
        <f t="shared" si="33"/>
        <v>99396.572601237203</v>
      </c>
      <c r="S58" s="29">
        <f t="shared" si="34"/>
        <v>496657.65500788338</v>
      </c>
      <c r="T58" s="35">
        <f t="shared" si="35"/>
        <v>60.972039245977001</v>
      </c>
      <c r="U58" s="42">
        <v>0.96170886472285344</v>
      </c>
      <c r="V58" s="43">
        <f>1-U58</f>
        <v>3.829113527714656E-2</v>
      </c>
      <c r="W58" s="29">
        <f t="shared" si="43"/>
        <v>477640.06955354614</v>
      </c>
      <c r="X58" s="29">
        <f t="shared" si="36"/>
        <v>5289740.1866074167</v>
      </c>
      <c r="Y58" s="35">
        <f t="shared" si="44"/>
        <v>53.218537100157263</v>
      </c>
      <c r="Z58" s="36">
        <f t="shared" si="45"/>
        <v>7.7535021458197377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3729</v>
      </c>
      <c r="E59" s="49">
        <v>4</v>
      </c>
      <c r="F59" s="3">
        <f t="shared" si="37"/>
        <v>1.0726736390453205E-3</v>
      </c>
      <c r="G59" s="2">
        <v>0.5</v>
      </c>
      <c r="H59" s="3">
        <f t="shared" si="38"/>
        <v>5.3490238031559242E-3</v>
      </c>
      <c r="I59" s="3">
        <f t="shared" si="39"/>
        <v>0.99465097619684406</v>
      </c>
      <c r="J59" s="5">
        <f t="shared" si="46"/>
        <v>99266.489401916129</v>
      </c>
      <c r="K59" s="5">
        <f t="shared" si="40"/>
        <v>530.97881466657464</v>
      </c>
      <c r="L59" s="5">
        <f t="shared" si="41"/>
        <v>495004.99997291417</v>
      </c>
      <c r="M59" s="5">
        <f t="shared" si="32"/>
        <v>5563754.0705503542</v>
      </c>
      <c r="N59" s="33">
        <f t="shared" si="42"/>
        <v>56.048663593042889</v>
      </c>
      <c r="O59" s="4"/>
      <c r="Q59" s="27" t="s">
        <v>44</v>
      </c>
      <c r="R59" s="29">
        <f t="shared" si="33"/>
        <v>99266.489401916129</v>
      </c>
      <c r="S59" s="29">
        <f t="shared" si="34"/>
        <v>495004.99997291417</v>
      </c>
      <c r="T59" s="35">
        <f t="shared" si="35"/>
        <v>56.048663593042889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476735.20154193515</v>
      </c>
      <c r="X59" s="29">
        <f t="shared" si="36"/>
        <v>4812100.117053871</v>
      </c>
      <c r="Y59" s="35">
        <f t="shared" si="44"/>
        <v>48.476582037371656</v>
      </c>
      <c r="Z59" s="36">
        <f t="shared" si="45"/>
        <v>7.5720815556712324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4471</v>
      </c>
      <c r="E60" s="49">
        <v>3</v>
      </c>
      <c r="F60" s="3">
        <f t="shared" si="37"/>
        <v>6.7099082979199282E-4</v>
      </c>
      <c r="G60" s="2">
        <v>0.5</v>
      </c>
      <c r="H60" s="3">
        <f t="shared" si="38"/>
        <v>3.3493357150831747E-3</v>
      </c>
      <c r="I60" s="3">
        <f t="shared" si="39"/>
        <v>0.99665066428491678</v>
      </c>
      <c r="J60" s="5">
        <f t="shared" si="46"/>
        <v>98735.510587249548</v>
      </c>
      <c r="K60" s="5">
        <f t="shared" si="40"/>
        <v>330.69837195684784</v>
      </c>
      <c r="L60" s="5">
        <f t="shared" si="41"/>
        <v>492850.80700635561</v>
      </c>
      <c r="M60" s="5">
        <f t="shared" si="32"/>
        <v>5068749.0705774399</v>
      </c>
      <c r="N60" s="33">
        <f t="shared" si="42"/>
        <v>51.336637046084263</v>
      </c>
      <c r="O60" s="4"/>
      <c r="Q60" s="27" t="s">
        <v>46</v>
      </c>
      <c r="R60" s="29">
        <f t="shared" si="33"/>
        <v>98735.510587249548</v>
      </c>
      <c r="S60" s="29">
        <f t="shared" si="34"/>
        <v>492850.80700635561</v>
      </c>
      <c r="T60" s="35">
        <f t="shared" si="35"/>
        <v>51.336637046084263</v>
      </c>
      <c r="U60" s="42">
        <v>0.95736753435116873</v>
      </c>
      <c r="V60" s="43">
        <f t="shared" si="47"/>
        <v>4.2632465648831275E-2</v>
      </c>
      <c r="W60" s="29">
        <f t="shared" si="43"/>
        <v>471839.36190665839</v>
      </c>
      <c r="X60" s="29">
        <f t="shared" si="36"/>
        <v>4335364.9155119359</v>
      </c>
      <c r="Y60" s="35">
        <f t="shared" si="44"/>
        <v>43.908872195286889</v>
      </c>
      <c r="Z60" s="36">
        <f t="shared" si="45"/>
        <v>7.4277648507973737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4587</v>
      </c>
      <c r="E61" s="49">
        <v>7</v>
      </c>
      <c r="F61" s="3">
        <f t="shared" si="37"/>
        <v>1.526051885764116E-3</v>
      </c>
      <c r="G61" s="2">
        <v>0.5</v>
      </c>
      <c r="H61" s="3">
        <f t="shared" si="38"/>
        <v>7.6012596373113269E-3</v>
      </c>
      <c r="I61" s="3">
        <f t="shared" si="39"/>
        <v>0.99239874036268871</v>
      </c>
      <c r="J61" s="5">
        <f t="shared" si="46"/>
        <v>98404.812215292695</v>
      </c>
      <c r="K61" s="5">
        <f t="shared" si="40"/>
        <v>748.00052720930501</v>
      </c>
      <c r="L61" s="5">
        <f t="shared" si="41"/>
        <v>490154.05975844024</v>
      </c>
      <c r="M61" s="5">
        <f t="shared" si="32"/>
        <v>4575898.2635710845</v>
      </c>
      <c r="N61" s="33">
        <f t="shared" si="42"/>
        <v>46.500757031676571</v>
      </c>
      <c r="O61" s="4"/>
      <c r="Q61" s="27" t="s">
        <v>48</v>
      </c>
      <c r="R61" s="29">
        <f t="shared" si="33"/>
        <v>98404.812215292695</v>
      </c>
      <c r="S61" s="29">
        <f t="shared" si="34"/>
        <v>490154.05975844024</v>
      </c>
      <c r="T61" s="35">
        <f t="shared" si="35"/>
        <v>46.500757031676571</v>
      </c>
      <c r="U61" s="42">
        <v>0.95681081085376496</v>
      </c>
      <c r="V61" s="43">
        <f t="shared" si="47"/>
        <v>4.3189189146235041E-2</v>
      </c>
      <c r="W61" s="29">
        <f t="shared" si="43"/>
        <v>468984.703360738</v>
      </c>
      <c r="X61" s="29">
        <f t="shared" si="36"/>
        <v>3863525.553605278</v>
      </c>
      <c r="Y61" s="35">
        <f t="shared" si="44"/>
        <v>39.261551001718829</v>
      </c>
      <c r="Z61" s="36">
        <f t="shared" si="45"/>
        <v>7.2392060299577423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4417</v>
      </c>
      <c r="E62" s="49">
        <v>9</v>
      </c>
      <c r="F62" s="3">
        <f t="shared" si="37"/>
        <v>2.0375820692777906E-3</v>
      </c>
      <c r="G62" s="2">
        <v>0.5</v>
      </c>
      <c r="H62" s="3">
        <f t="shared" si="38"/>
        <v>1.0136276607726096E-2</v>
      </c>
      <c r="I62" s="3">
        <f t="shared" si="39"/>
        <v>0.98986372339227391</v>
      </c>
      <c r="J62" s="5">
        <f t="shared" si="46"/>
        <v>97656.811688083399</v>
      </c>
      <c r="K62" s="5">
        <f t="shared" si="40"/>
        <v>989.87645589903218</v>
      </c>
      <c r="L62" s="5">
        <f t="shared" si="41"/>
        <v>485809.36730066943</v>
      </c>
      <c r="M62" s="5">
        <f t="shared" si="32"/>
        <v>4085744.2038126439</v>
      </c>
      <c r="N62" s="33">
        <f t="shared" si="42"/>
        <v>41.837780009269011</v>
      </c>
      <c r="O62" s="4"/>
      <c r="Q62" s="27" t="s">
        <v>50</v>
      </c>
      <c r="R62" s="29">
        <f t="shared" si="33"/>
        <v>97656.811688083399</v>
      </c>
      <c r="S62" s="29">
        <f t="shared" si="34"/>
        <v>485809.36730066943</v>
      </c>
      <c r="T62" s="35">
        <f t="shared" si="35"/>
        <v>41.837780009269011</v>
      </c>
      <c r="U62" s="42">
        <v>0.94800928093814252</v>
      </c>
      <c r="V62" s="43">
        <f t="shared" si="47"/>
        <v>5.1990719061857482E-2</v>
      </c>
      <c r="W62" s="29">
        <f t="shared" si="43"/>
        <v>460551.78896772157</v>
      </c>
      <c r="X62" s="29">
        <f t="shared" si="36"/>
        <v>3394540.8502445398</v>
      </c>
      <c r="Y62" s="35">
        <f t="shared" si="44"/>
        <v>34.759898378484124</v>
      </c>
      <c r="Z62" s="36">
        <f t="shared" si="45"/>
        <v>7.0778816307848871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4597</v>
      </c>
      <c r="E63" s="49">
        <v>13</v>
      </c>
      <c r="F63" s="3">
        <f t="shared" si="37"/>
        <v>2.8279312595170763E-3</v>
      </c>
      <c r="G63" s="2">
        <v>0.5</v>
      </c>
      <c r="H63" s="3">
        <f t="shared" si="38"/>
        <v>1.404039313100767E-2</v>
      </c>
      <c r="I63" s="3">
        <f t="shared" si="39"/>
        <v>0.98595960686899231</v>
      </c>
      <c r="J63" s="5">
        <f t="shared" si="46"/>
        <v>96666.935232184362</v>
      </c>
      <c r="K63" s="5">
        <f t="shared" si="40"/>
        <v>1357.2417734295245</v>
      </c>
      <c r="L63" s="5">
        <f t="shared" si="41"/>
        <v>479941.57172734797</v>
      </c>
      <c r="M63" s="5">
        <f t="shared" si="32"/>
        <v>3599934.8365119747</v>
      </c>
      <c r="N63" s="33">
        <f t="shared" si="42"/>
        <v>37.240601741074023</v>
      </c>
      <c r="O63" s="4"/>
      <c r="Q63" s="27" t="s">
        <v>52</v>
      </c>
      <c r="R63" s="29">
        <f t="shared" si="33"/>
        <v>96666.935232184362</v>
      </c>
      <c r="S63" s="29">
        <f t="shared" si="34"/>
        <v>479941.57172734797</v>
      </c>
      <c r="T63" s="35">
        <f t="shared" si="35"/>
        <v>37.240601741074023</v>
      </c>
      <c r="U63" s="42">
        <v>0.94216194080535964</v>
      </c>
      <c r="V63" s="43">
        <f t="shared" si="47"/>
        <v>5.7838059194640357E-2</v>
      </c>
      <c r="W63" s="29">
        <f t="shared" si="43"/>
        <v>452182.68269181286</v>
      </c>
      <c r="X63" s="29">
        <f t="shared" si="36"/>
        <v>2933989.0612768182</v>
      </c>
      <c r="Y63" s="35">
        <f t="shared" si="44"/>
        <v>30.351526654172581</v>
      </c>
      <c r="Z63" s="36">
        <f t="shared" si="45"/>
        <v>6.8890750869014425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4954</v>
      </c>
      <c r="E64" s="49">
        <v>27</v>
      </c>
      <c r="F64" s="3">
        <f t="shared" si="37"/>
        <v>5.4501412999596287E-3</v>
      </c>
      <c r="G64" s="2">
        <v>0.5</v>
      </c>
      <c r="H64" s="3">
        <f t="shared" si="38"/>
        <v>2.6884397092502239E-2</v>
      </c>
      <c r="I64" s="3">
        <f t="shared" si="39"/>
        <v>0.97311560290749777</v>
      </c>
      <c r="J64" s="5">
        <f t="shared" si="46"/>
        <v>95309.693458754831</v>
      </c>
      <c r="K64" s="5">
        <f t="shared" si="40"/>
        <v>2562.3436457098283</v>
      </c>
      <c r="L64" s="5">
        <f t="shared" si="41"/>
        <v>470142.60817949957</v>
      </c>
      <c r="M64" s="5">
        <f t="shared" si="32"/>
        <v>3119993.2647846267</v>
      </c>
      <c r="N64" s="33">
        <f t="shared" si="42"/>
        <v>32.735319478650936</v>
      </c>
      <c r="O64" s="4"/>
      <c r="Q64" s="27" t="s">
        <v>54</v>
      </c>
      <c r="R64" s="29">
        <f t="shared" si="33"/>
        <v>95309.693458754831</v>
      </c>
      <c r="S64" s="29">
        <f t="shared" si="34"/>
        <v>470142.60817949957</v>
      </c>
      <c r="T64" s="35">
        <f t="shared" si="35"/>
        <v>32.735319478650936</v>
      </c>
      <c r="U64" s="42">
        <v>0.92489605986448908</v>
      </c>
      <c r="V64" s="43">
        <f t="shared" si="47"/>
        <v>7.5103940135510916E-2</v>
      </c>
      <c r="W64" s="29">
        <f t="shared" si="43"/>
        <v>434833.04587963346</v>
      </c>
      <c r="X64" s="29">
        <f t="shared" si="36"/>
        <v>2481806.3785850052</v>
      </c>
      <c r="Y64" s="35">
        <f t="shared" si="44"/>
        <v>26.039391047448959</v>
      </c>
      <c r="Z64" s="36">
        <f t="shared" si="45"/>
        <v>6.6959284312019776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5081</v>
      </c>
      <c r="E65" s="49">
        <v>37</v>
      </c>
      <c r="F65" s="3">
        <f t="shared" si="37"/>
        <v>7.2820310962408976E-3</v>
      </c>
      <c r="G65" s="2">
        <v>0.5</v>
      </c>
      <c r="H65" s="3">
        <f t="shared" si="38"/>
        <v>3.5759157243645499E-2</v>
      </c>
      <c r="I65" s="3">
        <f t="shared" si="39"/>
        <v>0.96424084275635447</v>
      </c>
      <c r="J65" s="5">
        <f t="shared" si="46"/>
        <v>92747.349813045003</v>
      </c>
      <c r="K65" s="5">
        <f t="shared" si="40"/>
        <v>3316.5670658960712</v>
      </c>
      <c r="L65" s="5">
        <f t="shared" si="41"/>
        <v>455445.33140048478</v>
      </c>
      <c r="M65" s="5">
        <f t="shared" si="32"/>
        <v>2649850.6566051273</v>
      </c>
      <c r="N65" s="33">
        <f t="shared" si="42"/>
        <v>28.570634761495075</v>
      </c>
      <c r="O65" s="4"/>
      <c r="Q65" s="27" t="s">
        <v>56</v>
      </c>
      <c r="R65" s="29">
        <f t="shared" si="33"/>
        <v>92747.349813045003</v>
      </c>
      <c r="S65" s="29">
        <f t="shared" si="34"/>
        <v>455445.33140048478</v>
      </c>
      <c r="T65" s="35">
        <f t="shared" si="35"/>
        <v>28.570634761495075</v>
      </c>
      <c r="U65" s="42">
        <v>0.89970667843387275</v>
      </c>
      <c r="V65" s="43">
        <f t="shared" si="47"/>
        <v>0.10029332156612725</v>
      </c>
      <c r="W65" s="29">
        <f t="shared" si="43"/>
        <v>409767.20632254455</v>
      </c>
      <c r="X65" s="29">
        <f t="shared" si="36"/>
        <v>2046973.3327053715</v>
      </c>
      <c r="Y65" s="35">
        <f t="shared" si="44"/>
        <v>22.070423972561453</v>
      </c>
      <c r="Z65" s="36">
        <f t="shared" si="45"/>
        <v>6.5002107889336216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4294</v>
      </c>
      <c r="E66" s="49">
        <v>35</v>
      </c>
      <c r="F66" s="3">
        <f t="shared" si="37"/>
        <v>8.1509082440614812E-3</v>
      </c>
      <c r="G66" s="2">
        <v>0.5</v>
      </c>
      <c r="H66" s="3">
        <f t="shared" si="38"/>
        <v>3.994065959146411E-2</v>
      </c>
      <c r="I66" s="3">
        <f t="shared" si="39"/>
        <v>0.96005934040853591</v>
      </c>
      <c r="J66" s="5">
        <f t="shared" si="46"/>
        <v>89430.782747148929</v>
      </c>
      <c r="K66" s="5">
        <f t="shared" si="40"/>
        <v>3571.9244507020571</v>
      </c>
      <c r="L66" s="5">
        <f t="shared" si="41"/>
        <v>438224.10260898957</v>
      </c>
      <c r="M66" s="5">
        <f t="shared" si="32"/>
        <v>2194405.3252046425</v>
      </c>
      <c r="N66" s="33">
        <f t="shared" si="42"/>
        <v>24.537471973257446</v>
      </c>
      <c r="O66" s="4"/>
      <c r="Q66" s="27" t="s">
        <v>58</v>
      </c>
      <c r="R66" s="29">
        <f t="shared" si="33"/>
        <v>89430.782747148929</v>
      </c>
      <c r="S66" s="29">
        <f t="shared" si="34"/>
        <v>438224.10260898957</v>
      </c>
      <c r="T66" s="35">
        <f t="shared" si="35"/>
        <v>24.537471973257446</v>
      </c>
      <c r="U66" s="42">
        <v>0.86438699185239576</v>
      </c>
      <c r="V66" s="43">
        <f t="shared" si="47"/>
        <v>0.13561300814760424</v>
      </c>
      <c r="W66" s="29">
        <f t="shared" si="43"/>
        <v>378795.21381140011</v>
      </c>
      <c r="X66" s="29">
        <f t="shared" si="36"/>
        <v>1637206.1263828271</v>
      </c>
      <c r="Y66" s="35">
        <f t="shared" si="44"/>
        <v>18.306964068644714</v>
      </c>
      <c r="Z66" s="36">
        <f t="shared" si="45"/>
        <v>6.2305079046127325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2982</v>
      </c>
      <c r="E67" s="49">
        <v>56</v>
      </c>
      <c r="F67" s="3">
        <f t="shared" si="37"/>
        <v>1.8779342723004695E-2</v>
      </c>
      <c r="G67" s="2">
        <v>0.5</v>
      </c>
      <c r="H67" s="3">
        <f t="shared" si="38"/>
        <v>8.9686098654708515E-2</v>
      </c>
      <c r="I67" s="3">
        <f t="shared" si="39"/>
        <v>0.91031390134529144</v>
      </c>
      <c r="J67" s="5">
        <f t="shared" si="46"/>
        <v>85858.858296446881</v>
      </c>
      <c r="K67" s="5">
        <f t="shared" si="40"/>
        <v>7700.3460355557736</v>
      </c>
      <c r="L67" s="5">
        <f t="shared" si="41"/>
        <v>410043.42639334494</v>
      </c>
      <c r="M67" s="5">
        <f t="shared" si="32"/>
        <v>1756181.222595653</v>
      </c>
      <c r="N67" s="33">
        <f t="shared" si="42"/>
        <v>20.45428110087424</v>
      </c>
      <c r="O67" s="4"/>
      <c r="Q67" s="27" t="s">
        <v>60</v>
      </c>
      <c r="R67" s="29">
        <f t="shared" si="33"/>
        <v>85858.858296446881</v>
      </c>
      <c r="S67" s="29">
        <f t="shared" si="34"/>
        <v>410043.42639334494</v>
      </c>
      <c r="T67" s="35">
        <f t="shared" si="35"/>
        <v>20.45428110087424</v>
      </c>
      <c r="U67" s="42">
        <v>0.82345390469096191</v>
      </c>
      <c r="V67" s="43">
        <f t="shared" si="47"/>
        <v>0.17654609530903809</v>
      </c>
      <c r="W67" s="29">
        <f t="shared" si="43"/>
        <v>337651.86055646092</v>
      </c>
      <c r="X67" s="29">
        <f t="shared" si="36"/>
        <v>1258410.9125714269</v>
      </c>
      <c r="Y67" s="35">
        <f t="shared" si="44"/>
        <v>14.656739415593931</v>
      </c>
      <c r="Z67" s="36">
        <f t="shared" si="45"/>
        <v>5.7975416852803097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2180</v>
      </c>
      <c r="E68" s="49">
        <v>43</v>
      </c>
      <c r="F68" s="3">
        <f t="shared" si="37"/>
        <v>1.9724770642201836E-2</v>
      </c>
      <c r="G68" s="2">
        <v>0.5</v>
      </c>
      <c r="H68" s="3">
        <f t="shared" si="38"/>
        <v>9.3989071038251368E-2</v>
      </c>
      <c r="I68" s="3">
        <f t="shared" si="39"/>
        <v>0.90601092896174862</v>
      </c>
      <c r="J68" s="5">
        <f t="shared" si="46"/>
        <v>78158.512260891104</v>
      </c>
      <c r="K68" s="5">
        <f t="shared" si="40"/>
        <v>7346.0459611329343</v>
      </c>
      <c r="L68" s="5">
        <f t="shared" si="41"/>
        <v>372427.44640162319</v>
      </c>
      <c r="M68" s="5">
        <f t="shared" si="32"/>
        <v>1346137.796202308</v>
      </c>
      <c r="N68" s="33">
        <f t="shared" si="42"/>
        <v>17.223175790615546</v>
      </c>
      <c r="O68" s="4"/>
      <c r="Q68" s="27" t="s">
        <v>62</v>
      </c>
      <c r="R68" s="29">
        <f t="shared" si="33"/>
        <v>78158.512260891104</v>
      </c>
      <c r="S68" s="29">
        <f t="shared" si="34"/>
        <v>372427.44640162319</v>
      </c>
      <c r="T68" s="35">
        <f t="shared" si="35"/>
        <v>17.223175790615546</v>
      </c>
      <c r="U68" s="42">
        <v>0.7557222850963411</v>
      </c>
      <c r="V68" s="43">
        <f t="shared" si="47"/>
        <v>0.2442777149036589</v>
      </c>
      <c r="W68" s="29">
        <f t="shared" si="43"/>
        <v>281451.72082722979</v>
      </c>
      <c r="X68" s="29">
        <f t="shared" si="36"/>
        <v>920759.05201496591</v>
      </c>
      <c r="Y68" s="35">
        <f t="shared" si="44"/>
        <v>11.780662468874738</v>
      </c>
      <c r="Z68" s="36">
        <f t="shared" si="45"/>
        <v>5.4425133217408082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1565</v>
      </c>
      <c r="E69" s="49">
        <v>46</v>
      </c>
      <c r="F69" s="3">
        <f t="shared" si="37"/>
        <v>2.9392971246006389E-2</v>
      </c>
      <c r="G69" s="2">
        <v>0.5</v>
      </c>
      <c r="H69" s="3">
        <f t="shared" si="38"/>
        <v>0.13690476190476192</v>
      </c>
      <c r="I69" s="3">
        <f t="shared" si="39"/>
        <v>0.86309523809523814</v>
      </c>
      <c r="J69" s="5">
        <f t="shared" si="46"/>
        <v>70812.466299758162</v>
      </c>
      <c r="K69" s="5">
        <f t="shared" si="40"/>
        <v>9694.5638386573683</v>
      </c>
      <c r="L69" s="5">
        <f t="shared" si="41"/>
        <v>329825.92190214735</v>
      </c>
      <c r="M69" s="5">
        <f t="shared" si="32"/>
        <v>973710.34980068495</v>
      </c>
      <c r="N69" s="33">
        <f t="shared" si="42"/>
        <v>13.750549877458658</v>
      </c>
      <c r="O69" s="4"/>
      <c r="Q69" s="27" t="s">
        <v>64</v>
      </c>
      <c r="R69" s="29">
        <f t="shared" si="33"/>
        <v>70812.466299758162</v>
      </c>
      <c r="S69" s="29">
        <f t="shared" si="34"/>
        <v>329825.92190214735</v>
      </c>
      <c r="T69" s="35">
        <f t="shared" si="35"/>
        <v>13.750549877458658</v>
      </c>
      <c r="U69" s="42">
        <v>0.69850988448397933</v>
      </c>
      <c r="V69" s="43">
        <f t="shared" si="47"/>
        <v>0.30149011551602067</v>
      </c>
      <c r="W69" s="29">
        <f t="shared" si="43"/>
        <v>230386.66660769095</v>
      </c>
      <c r="X69" s="29">
        <f t="shared" si="36"/>
        <v>639307.33118773613</v>
      </c>
      <c r="Y69" s="35">
        <f t="shared" si="44"/>
        <v>9.0281749047048727</v>
      </c>
      <c r="Z69" s="36">
        <f t="shared" si="45"/>
        <v>4.7223749727537854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1033</v>
      </c>
      <c r="E70" s="49">
        <v>44</v>
      </c>
      <c r="F70" s="3">
        <f t="shared" si="37"/>
        <v>4.2594385285575992E-2</v>
      </c>
      <c r="G70" s="2">
        <v>0.5</v>
      </c>
      <c r="H70" s="3">
        <f t="shared" si="38"/>
        <v>0.19247594050743658</v>
      </c>
      <c r="I70" s="3">
        <f t="shared" si="39"/>
        <v>0.80752405949256345</v>
      </c>
      <c r="J70" s="5">
        <f t="shared" si="46"/>
        <v>61117.902461100799</v>
      </c>
      <c r="K70" s="5">
        <f t="shared" si="40"/>
        <v>11763.725758042148</v>
      </c>
      <c r="L70" s="5">
        <f t="shared" si="41"/>
        <v>276180.19791039859</v>
      </c>
      <c r="M70" s="5">
        <f t="shared" si="32"/>
        <v>643884.4278985376</v>
      </c>
      <c r="N70" s="33">
        <f t="shared" si="42"/>
        <v>10.535119858021066</v>
      </c>
      <c r="O70" s="4"/>
      <c r="Q70" s="27" t="s">
        <v>66</v>
      </c>
      <c r="R70" s="29">
        <f t="shared" si="33"/>
        <v>61117.902461100799</v>
      </c>
      <c r="S70" s="29">
        <f t="shared" si="34"/>
        <v>276180.19791039859</v>
      </c>
      <c r="T70" s="35">
        <f t="shared" si="35"/>
        <v>10.535119858021066</v>
      </c>
      <c r="U70" s="42">
        <v>0.67065690345363116</v>
      </c>
      <c r="V70" s="43">
        <f t="shared" si="47"/>
        <v>0.32934309654636884</v>
      </c>
      <c r="W70" s="29">
        <f t="shared" si="43"/>
        <v>185222.15632579895</v>
      </c>
      <c r="X70" s="29">
        <f t="shared" si="36"/>
        <v>408920.66458004515</v>
      </c>
      <c r="Y70" s="35">
        <f t="shared" si="44"/>
        <v>6.6906855129772733</v>
      </c>
      <c r="Z70" s="36">
        <f t="shared" si="45"/>
        <v>3.8444343450437923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507</v>
      </c>
      <c r="E71" s="49">
        <v>46</v>
      </c>
      <c r="F71" s="3">
        <f t="shared" si="37"/>
        <v>9.0729783037475351E-2</v>
      </c>
      <c r="G71" s="2">
        <v>0.5</v>
      </c>
      <c r="H71" s="3">
        <f t="shared" si="38"/>
        <v>0.36977491961414793</v>
      </c>
      <c r="I71" s="3">
        <f t="shared" si="39"/>
        <v>0.63022508038585201</v>
      </c>
      <c r="J71" s="5">
        <f t="shared" si="46"/>
        <v>49354.176703058649</v>
      </c>
      <c r="K71" s="5">
        <f t="shared" si="40"/>
        <v>18249.936722995964</v>
      </c>
      <c r="L71" s="5">
        <f t="shared" si="41"/>
        <v>201146.04170780332</v>
      </c>
      <c r="M71" s="5">
        <f>L71+M72</f>
        <v>367704.22998813901</v>
      </c>
      <c r="N71" s="33">
        <f t="shared" si="42"/>
        <v>7.450316357224354</v>
      </c>
      <c r="O71" s="4"/>
      <c r="Q71" s="27" t="s">
        <v>68</v>
      </c>
      <c r="R71" s="29">
        <f t="shared" si="33"/>
        <v>49354.176703058649</v>
      </c>
      <c r="S71" s="29">
        <f t="shared" si="34"/>
        <v>201146.04170780332</v>
      </c>
      <c r="T71" s="35">
        <f t="shared" si="35"/>
        <v>7.450316357224354</v>
      </c>
      <c r="U71" s="42">
        <v>0.63527807449444496</v>
      </c>
      <c r="V71" s="43">
        <f t="shared" si="47"/>
        <v>0.36472192550555504</v>
      </c>
      <c r="W71" s="29">
        <f t="shared" si="43"/>
        <v>127783.67006831261</v>
      </c>
      <c r="X71" s="29">
        <f>X72+W71</f>
        <v>223698.50825424623</v>
      </c>
      <c r="Y71" s="35">
        <f t="shared" si="44"/>
        <v>4.5325142307638346</v>
      </c>
      <c r="Z71" s="36">
        <f t="shared" si="45"/>
        <v>2.9178021264605194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332</v>
      </c>
      <c r="E72" s="50">
        <v>62</v>
      </c>
      <c r="F72" s="17">
        <f t="shared" si="37"/>
        <v>0.18674698795180722</v>
      </c>
      <c r="G72" s="12"/>
      <c r="H72" s="17">
        <v>1</v>
      </c>
      <c r="I72" s="17">
        <f t="shared" si="39"/>
        <v>0</v>
      </c>
      <c r="J72" s="21">
        <f t="shared" si="46"/>
        <v>31104.239980062681</v>
      </c>
      <c r="K72" s="21">
        <f t="shared" si="40"/>
        <v>31104.239980062681</v>
      </c>
      <c r="L72" s="21">
        <f>K72/F72</f>
        <v>166558.18828033566</v>
      </c>
      <c r="M72" s="21">
        <f>L72</f>
        <v>166558.18828033566</v>
      </c>
      <c r="N72" s="34">
        <f t="shared" si="42"/>
        <v>5.3548387096774199</v>
      </c>
      <c r="O72" s="4"/>
      <c r="Q72" s="30" t="s">
        <v>69</v>
      </c>
      <c r="R72" s="31">
        <f t="shared" si="33"/>
        <v>31104.239980062681</v>
      </c>
      <c r="S72" s="31">
        <f t="shared" si="34"/>
        <v>166558.18828033566</v>
      </c>
      <c r="T72" s="38">
        <f t="shared" si="35"/>
        <v>5.3548387096774199</v>
      </c>
      <c r="U72" s="44">
        <v>0.57586384179742911</v>
      </c>
      <c r="V72" s="45">
        <f t="shared" si="47"/>
        <v>0.42413615820257089</v>
      </c>
      <c r="W72" s="31">
        <f t="shared" si="43"/>
        <v>95914.838185933622</v>
      </c>
      <c r="X72" s="31">
        <f>W72</f>
        <v>95914.838185933622</v>
      </c>
      <c r="Y72" s="38">
        <f t="shared" si="44"/>
        <v>3.0836579915604272</v>
      </c>
      <c r="Z72" s="37">
        <f t="shared" si="45"/>
        <v>2.2711807181169927</v>
      </c>
    </row>
    <row r="73" spans="1:26" s="2" customFormat="1" ht="13.2" x14ac:dyDescent="0.25">
      <c r="B73" s="2" t="s">
        <v>70</v>
      </c>
      <c r="D73" s="25">
        <f>SUM(D54:D72)</f>
        <v>58152</v>
      </c>
      <c r="E73" s="25">
        <f>SUM(E54:E72)</f>
        <v>437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71.396138261071741</v>
      </c>
      <c r="F78" s="55">
        <f>$Y$4</f>
        <v>65.130740554566884</v>
      </c>
      <c r="G78" s="55">
        <f>E78-F78</f>
        <v>6.2653977065048565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80.472688012091353</v>
      </c>
      <c r="F79" s="55">
        <f>$Y$29</f>
        <v>71.166136867395366</v>
      </c>
      <c r="G79" s="55">
        <f t="shared" ref="G79:G80" si="48">E79-F79</f>
        <v>9.3065511446959874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75.562546824544015</v>
      </c>
      <c r="F80" s="55">
        <f>$Y$54</f>
        <v>67.28305618487704</v>
      </c>
      <c r="G80" s="55">
        <f t="shared" si="48"/>
        <v>8.2794906396669745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FDD32-2D1C-4640-A131-343C4862318F}">
  <dimension ref="A1:Z80"/>
  <sheetViews>
    <sheetView tabSelected="1" topLeftCell="A34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6" t="s">
        <v>87</v>
      </c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Q1" s="71" t="s">
        <v>90</v>
      </c>
      <c r="R1" s="72"/>
      <c r="S1" s="72"/>
      <c r="T1" s="72"/>
      <c r="U1" s="72"/>
      <c r="V1" s="72"/>
      <c r="W1" s="72"/>
      <c r="X1" s="72"/>
      <c r="Y1" s="72"/>
      <c r="Z1" s="73"/>
    </row>
    <row r="2" spans="1:26" s="9" customFormat="1" ht="35.549999999999997" customHeight="1" x14ac:dyDescent="0.25">
      <c r="A2" s="7"/>
      <c r="B2" s="67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4" t="s">
        <v>14</v>
      </c>
      <c r="S2" s="74"/>
      <c r="T2" s="74"/>
      <c r="U2" s="75" t="s">
        <v>15</v>
      </c>
      <c r="V2" s="75" t="s">
        <v>16</v>
      </c>
      <c r="W2" s="76" t="s">
        <v>17</v>
      </c>
      <c r="X2" s="76" t="s">
        <v>18</v>
      </c>
      <c r="Y2" s="77" t="s">
        <v>19</v>
      </c>
      <c r="Z2" s="77" t="s">
        <v>20</v>
      </c>
    </row>
    <row r="3" spans="1:26" s="10" customFormat="1" ht="23.25" customHeight="1" thickBot="1" x14ac:dyDescent="0.35">
      <c r="B3" s="68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5"/>
      <c r="V3" s="75"/>
      <c r="W3" s="76"/>
      <c r="X3" s="76"/>
      <c r="Y3" s="77"/>
      <c r="Z3" s="77"/>
    </row>
    <row r="4" spans="1:26" s="2" customFormat="1" x14ac:dyDescent="0.25">
      <c r="A4" s="2">
        <v>1</v>
      </c>
      <c r="B4" s="1">
        <v>0</v>
      </c>
      <c r="C4" s="1">
        <v>1</v>
      </c>
      <c r="D4" s="56">
        <v>191</v>
      </c>
      <c r="E4" s="57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7440614.2068115249</v>
      </c>
      <c r="N4" s="32">
        <f>M4/J4</f>
        <v>74.406142068115244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74.406142068115244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6731977.738277873</v>
      </c>
      <c r="Y4" s="40">
        <f>X4/R4</f>
        <v>67.319777382778724</v>
      </c>
      <c r="Z4" s="36">
        <f>T4-Y4</f>
        <v>7.0863646853365196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989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7340614.2068115249</v>
      </c>
      <c r="N5" s="33">
        <f t="shared" ref="N5:N22" si="10">M5/J5</f>
        <v>73.406142068115244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73.406142068115244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6635297.5441029994</v>
      </c>
      <c r="Y5" s="35">
        <f t="shared" ref="Y5:Y22" si="12">X5/R5</f>
        <v>66.352975441029997</v>
      </c>
      <c r="Z5" s="36">
        <f t="shared" ref="Z5:Z22" si="13">T5-Y5</f>
        <v>7.0531666270852469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1587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6940614.2068115249</v>
      </c>
      <c r="N6" s="33">
        <f t="shared" si="10"/>
        <v>69.406142068115244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69.406142068115244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6248576.7674035048</v>
      </c>
      <c r="Y6" s="35">
        <f t="shared" si="12"/>
        <v>62.485767674035046</v>
      </c>
      <c r="Z6" s="36">
        <f t="shared" si="13"/>
        <v>6.9203743940801985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1894</v>
      </c>
      <c r="E7" s="51">
        <v>2</v>
      </c>
      <c r="F7" s="3">
        <f t="shared" si="5"/>
        <v>1.0559662090813093E-3</v>
      </c>
      <c r="G7" s="2">
        <v>0.5</v>
      </c>
      <c r="H7" s="3">
        <f t="shared" si="6"/>
        <v>5.2659294365455505E-3</v>
      </c>
      <c r="I7" s="3">
        <f t="shared" si="7"/>
        <v>0.99473407056345442</v>
      </c>
      <c r="J7" s="5">
        <f t="shared" si="14"/>
        <v>100000</v>
      </c>
      <c r="K7" s="5">
        <f t="shared" si="8"/>
        <v>526.59294365455503</v>
      </c>
      <c r="L7" s="5">
        <f t="shared" si="9"/>
        <v>498683.51764086355</v>
      </c>
      <c r="M7" s="5">
        <f t="shared" si="0"/>
        <v>6440614.2068115249</v>
      </c>
      <c r="N7" s="33">
        <f t="shared" si="10"/>
        <v>64.406142068115244</v>
      </c>
      <c r="O7" s="4"/>
      <c r="Q7" s="27" t="s">
        <v>40</v>
      </c>
      <c r="R7" s="29">
        <f t="shared" si="1"/>
        <v>100000</v>
      </c>
      <c r="S7" s="29">
        <f t="shared" si="2"/>
        <v>498683.51764086355</v>
      </c>
      <c r="T7" s="35">
        <f t="shared" si="3"/>
        <v>64.406142068115244</v>
      </c>
      <c r="U7" s="42">
        <v>0.96680194174873568</v>
      </c>
      <c r="V7" s="43">
        <f>1-U7</f>
        <v>3.3198058251264317E-2</v>
      </c>
      <c r="W7" s="29">
        <f t="shared" si="11"/>
        <v>482128.19317327678</v>
      </c>
      <c r="X7" s="29">
        <f t="shared" si="4"/>
        <v>5765175.7965291366</v>
      </c>
      <c r="Y7" s="35">
        <f t="shared" si="12"/>
        <v>57.651757965291367</v>
      </c>
      <c r="Z7" s="36">
        <f t="shared" si="13"/>
        <v>6.7543841028238774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1938</v>
      </c>
      <c r="E8" s="51">
        <v>3</v>
      </c>
      <c r="F8" s="3">
        <f t="shared" si="5"/>
        <v>1.5479876160990713E-3</v>
      </c>
      <c r="G8" s="2">
        <v>0.5</v>
      </c>
      <c r="H8" s="3">
        <f t="shared" si="6"/>
        <v>7.7101002313030072E-3</v>
      </c>
      <c r="I8" s="3">
        <f t="shared" si="7"/>
        <v>0.99228989976869697</v>
      </c>
      <c r="J8" s="5">
        <f t="shared" si="14"/>
        <v>99473.407056345444</v>
      </c>
      <c r="K8" s="5">
        <f t="shared" si="8"/>
        <v>766.94993875362718</v>
      </c>
      <c r="L8" s="5">
        <f t="shared" si="9"/>
        <v>495449.6604348431</v>
      </c>
      <c r="M8" s="5">
        <f t="shared" si="0"/>
        <v>5941930.6891706614</v>
      </c>
      <c r="N8" s="33">
        <f t="shared" si="10"/>
        <v>59.733861189704001</v>
      </c>
      <c r="O8" s="4"/>
      <c r="Q8" s="27" t="s">
        <v>42</v>
      </c>
      <c r="R8" s="29">
        <f t="shared" si="1"/>
        <v>99473.407056345444</v>
      </c>
      <c r="S8" s="29">
        <f t="shared" si="2"/>
        <v>495449.6604348431</v>
      </c>
      <c r="T8" s="35">
        <f t="shared" si="3"/>
        <v>59.733861189704001</v>
      </c>
      <c r="U8" s="42">
        <v>0.96680194174873568</v>
      </c>
      <c r="V8" s="43">
        <f>1-U8</f>
        <v>3.3198058251264317E-2</v>
      </c>
      <c r="W8" s="29">
        <f t="shared" si="11"/>
        <v>479001.69374715805</v>
      </c>
      <c r="X8" s="29">
        <f t="shared" si="4"/>
        <v>5283047.6033558594</v>
      </c>
      <c r="Y8" s="35">
        <f t="shared" si="12"/>
        <v>53.110150337600729</v>
      </c>
      <c r="Z8" s="36">
        <f t="shared" si="13"/>
        <v>6.6237108521032724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1813</v>
      </c>
      <c r="E9" s="51">
        <v>2</v>
      </c>
      <c r="F9" s="3">
        <f t="shared" si="5"/>
        <v>1.1031439602868175E-3</v>
      </c>
      <c r="G9" s="2">
        <v>0.5</v>
      </c>
      <c r="H9" s="3">
        <f t="shared" si="6"/>
        <v>5.5005500550055018E-3</v>
      </c>
      <c r="I9" s="3">
        <f t="shared" si="7"/>
        <v>0.99449944994499451</v>
      </c>
      <c r="J9" s="5">
        <f t="shared" si="14"/>
        <v>98706.45711759181</v>
      </c>
      <c r="K9" s="5">
        <f t="shared" si="8"/>
        <v>542.93980812756786</v>
      </c>
      <c r="L9" s="5">
        <f t="shared" si="9"/>
        <v>492174.93606764008</v>
      </c>
      <c r="M9" s="5">
        <f t="shared" si="0"/>
        <v>5446481.0287358183</v>
      </c>
      <c r="N9" s="33">
        <f t="shared" si="10"/>
        <v>55.178568735855556</v>
      </c>
      <c r="O9" s="4"/>
      <c r="Q9" s="27" t="s">
        <v>44</v>
      </c>
      <c r="R9" s="29">
        <f t="shared" si="1"/>
        <v>98706.45711759181</v>
      </c>
      <c r="S9" s="29">
        <f t="shared" si="2"/>
        <v>492174.93606764008</v>
      </c>
      <c r="T9" s="35">
        <f t="shared" si="3"/>
        <v>55.178568735855556</v>
      </c>
      <c r="U9" s="42">
        <v>0.9555940589531835</v>
      </c>
      <c r="V9" s="43">
        <f t="shared" ref="V9:V22" si="15">1-U9</f>
        <v>4.4405941046816499E-2</v>
      </c>
      <c r="W9" s="29">
        <f t="shared" si="11"/>
        <v>470319.44487189979</v>
      </c>
      <c r="X9" s="29">
        <f t="shared" si="4"/>
        <v>4804045.9096087012</v>
      </c>
      <c r="Y9" s="35">
        <f t="shared" si="12"/>
        <v>48.670026763147874</v>
      </c>
      <c r="Z9" s="36">
        <f t="shared" si="13"/>
        <v>6.5085419727076825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2143</v>
      </c>
      <c r="E10" s="51">
        <v>8</v>
      </c>
      <c r="F10" s="3">
        <f t="shared" si="5"/>
        <v>3.733084461035931E-3</v>
      </c>
      <c r="G10" s="2">
        <v>0.5</v>
      </c>
      <c r="H10" s="3">
        <f t="shared" si="6"/>
        <v>1.8492834026814609E-2</v>
      </c>
      <c r="I10" s="3">
        <f t="shared" si="7"/>
        <v>0.98150716597318544</v>
      </c>
      <c r="J10" s="5">
        <f t="shared" si="14"/>
        <v>98163.517309464238</v>
      </c>
      <c r="K10" s="5">
        <f t="shared" si="8"/>
        <v>1815.3216330922651</v>
      </c>
      <c r="L10" s="5">
        <f t="shared" si="9"/>
        <v>486279.28246459056</v>
      </c>
      <c r="M10" s="5">
        <f t="shared" si="0"/>
        <v>4954306.0926681785</v>
      </c>
      <c r="N10" s="33">
        <f t="shared" si="10"/>
        <v>50.469932500987504</v>
      </c>
      <c r="O10" s="4"/>
      <c r="Q10" s="27" t="s">
        <v>46</v>
      </c>
      <c r="R10" s="29">
        <f t="shared" si="1"/>
        <v>98163.517309464238</v>
      </c>
      <c r="S10" s="29">
        <f t="shared" si="2"/>
        <v>486279.28246459056</v>
      </c>
      <c r="T10" s="35">
        <f t="shared" si="3"/>
        <v>50.469932500987504</v>
      </c>
      <c r="U10" s="42">
        <v>0.96363095511775332</v>
      </c>
      <c r="V10" s="43">
        <f t="shared" si="15"/>
        <v>3.6369044882246682E-2</v>
      </c>
      <c r="W10" s="29">
        <f t="shared" si="11"/>
        <v>468593.76941532915</v>
      </c>
      <c r="X10" s="29">
        <f t="shared" si="4"/>
        <v>4333726.4647368016</v>
      </c>
      <c r="Y10" s="35">
        <f t="shared" si="12"/>
        <v>44.148035680858534</v>
      </c>
      <c r="Z10" s="36">
        <f t="shared" si="13"/>
        <v>6.3218968201289698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2395</v>
      </c>
      <c r="E11" s="51">
        <v>4</v>
      </c>
      <c r="F11" s="3">
        <f t="shared" si="5"/>
        <v>1.6701461377870565E-3</v>
      </c>
      <c r="G11" s="2">
        <v>0.5</v>
      </c>
      <c r="H11" s="3">
        <f t="shared" si="6"/>
        <v>8.3160083160083165E-3</v>
      </c>
      <c r="I11" s="3">
        <f t="shared" si="7"/>
        <v>0.99168399168399168</v>
      </c>
      <c r="J11" s="5">
        <f t="shared" si="14"/>
        <v>96348.195676371979</v>
      </c>
      <c r="K11" s="5">
        <f t="shared" si="8"/>
        <v>801.23239647710591</v>
      </c>
      <c r="L11" s="5">
        <f t="shared" si="9"/>
        <v>479737.89739066712</v>
      </c>
      <c r="M11" s="5">
        <f t="shared" si="0"/>
        <v>4468026.8102035876</v>
      </c>
      <c r="N11" s="33">
        <f t="shared" si="10"/>
        <v>46.373746584849719</v>
      </c>
      <c r="O11" s="4"/>
      <c r="Q11" s="27" t="s">
        <v>48</v>
      </c>
      <c r="R11" s="29">
        <f t="shared" si="1"/>
        <v>96348.195676371979</v>
      </c>
      <c r="S11" s="29">
        <f t="shared" si="2"/>
        <v>479737.89739066712</v>
      </c>
      <c r="T11" s="35">
        <f t="shared" si="3"/>
        <v>46.373746584849719</v>
      </c>
      <c r="U11" s="42">
        <v>0.96005435016735896</v>
      </c>
      <c r="V11" s="43">
        <f t="shared" si="15"/>
        <v>3.9945649832641039E-2</v>
      </c>
      <c r="W11" s="29">
        <f t="shared" si="11"/>
        <v>460574.45533005206</v>
      </c>
      <c r="X11" s="29">
        <f t="shared" si="4"/>
        <v>3865132.6953214728</v>
      </c>
      <c r="Y11" s="35">
        <f t="shared" si="12"/>
        <v>40.116295569293591</v>
      </c>
      <c r="Z11" s="36">
        <f t="shared" si="13"/>
        <v>6.2574510155561285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2187</v>
      </c>
      <c r="E12" s="51">
        <v>5</v>
      </c>
      <c r="F12" s="3">
        <f t="shared" si="5"/>
        <v>2.2862368541380889E-3</v>
      </c>
      <c r="G12" s="2">
        <v>0.5</v>
      </c>
      <c r="H12" s="3">
        <f t="shared" si="6"/>
        <v>1.1366219595362584E-2</v>
      </c>
      <c r="I12" s="3">
        <f t="shared" si="7"/>
        <v>0.98863378040463745</v>
      </c>
      <c r="J12" s="5">
        <f t="shared" si="14"/>
        <v>95546.963279894873</v>
      </c>
      <c r="K12" s="5">
        <f t="shared" si="8"/>
        <v>1086.0077663093305</v>
      </c>
      <c r="L12" s="5">
        <f t="shared" si="9"/>
        <v>475019.79698370106</v>
      </c>
      <c r="M12" s="5">
        <f t="shared" si="0"/>
        <v>3988288.9128129208</v>
      </c>
      <c r="N12" s="33">
        <f t="shared" si="10"/>
        <v>41.741660602332736</v>
      </c>
      <c r="O12" s="4"/>
      <c r="Q12" s="27" t="s">
        <v>50</v>
      </c>
      <c r="R12" s="29">
        <f t="shared" si="1"/>
        <v>95546.963279894873</v>
      </c>
      <c r="S12" s="29">
        <f t="shared" si="2"/>
        <v>475019.79698370106</v>
      </c>
      <c r="T12" s="35">
        <f t="shared" si="3"/>
        <v>41.741660602332736</v>
      </c>
      <c r="U12" s="42">
        <v>0.94127750867207383</v>
      </c>
      <c r="V12" s="43">
        <f t="shared" si="15"/>
        <v>5.8722491327926174E-2</v>
      </c>
      <c r="W12" s="29">
        <f t="shared" si="11"/>
        <v>447125.45107473241</v>
      </c>
      <c r="X12" s="29">
        <f t="shared" si="4"/>
        <v>3404558.2399914209</v>
      </c>
      <c r="Y12" s="35">
        <f t="shared" si="12"/>
        <v>35.632301887168538</v>
      </c>
      <c r="Z12" s="36">
        <f t="shared" si="13"/>
        <v>6.1093587151641984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2304</v>
      </c>
      <c r="E13" s="51">
        <v>8</v>
      </c>
      <c r="F13" s="3">
        <f t="shared" si="5"/>
        <v>3.472222222222222E-3</v>
      </c>
      <c r="G13" s="2">
        <v>0.5</v>
      </c>
      <c r="H13" s="3">
        <f t="shared" si="6"/>
        <v>1.7211703958691912E-2</v>
      </c>
      <c r="I13" s="3">
        <f t="shared" si="7"/>
        <v>0.98278829604130813</v>
      </c>
      <c r="J13" s="5">
        <f t="shared" si="14"/>
        <v>94460.955513585548</v>
      </c>
      <c r="K13" s="5">
        <f t="shared" si="8"/>
        <v>1625.834001955001</v>
      </c>
      <c r="L13" s="5">
        <f t="shared" si="9"/>
        <v>468240.19256304024</v>
      </c>
      <c r="M13" s="5">
        <f t="shared" si="0"/>
        <v>3513269.1158292196</v>
      </c>
      <c r="N13" s="33">
        <f t="shared" si="10"/>
        <v>37.19281788679276</v>
      </c>
      <c r="O13" s="4"/>
      <c r="Q13" s="27" t="s">
        <v>52</v>
      </c>
      <c r="R13" s="29">
        <f t="shared" si="1"/>
        <v>94460.955513585548</v>
      </c>
      <c r="S13" s="29">
        <f t="shared" si="2"/>
        <v>468240.19256304024</v>
      </c>
      <c r="T13" s="35">
        <f t="shared" si="3"/>
        <v>37.19281788679276</v>
      </c>
      <c r="U13" s="42">
        <v>0.95386474178345915</v>
      </c>
      <c r="V13" s="43">
        <f t="shared" si="15"/>
        <v>4.6135258216540853E-2</v>
      </c>
      <c r="W13" s="29">
        <f t="shared" si="11"/>
        <v>446637.81037178158</v>
      </c>
      <c r="X13" s="29">
        <f t="shared" si="4"/>
        <v>2957432.7889166884</v>
      </c>
      <c r="Y13" s="35">
        <f t="shared" si="12"/>
        <v>31.30852078339759</v>
      </c>
      <c r="Z13" s="36">
        <f t="shared" si="13"/>
        <v>5.8842971033951699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2479</v>
      </c>
      <c r="E14" s="51">
        <v>17</v>
      </c>
      <c r="F14" s="3">
        <f t="shared" si="5"/>
        <v>6.8576038725292453E-3</v>
      </c>
      <c r="G14" s="2">
        <v>0.5</v>
      </c>
      <c r="H14" s="3">
        <f t="shared" si="6"/>
        <v>3.3710093198492962E-2</v>
      </c>
      <c r="I14" s="3">
        <f t="shared" si="7"/>
        <v>0.96628990680150706</v>
      </c>
      <c r="J14" s="5">
        <f t="shared" si="14"/>
        <v>92835.121511630554</v>
      </c>
      <c r="K14" s="5">
        <f t="shared" si="8"/>
        <v>3129.4805982504849</v>
      </c>
      <c r="L14" s="5">
        <f t="shared" si="9"/>
        <v>456351.90606252663</v>
      </c>
      <c r="M14" s="5">
        <f t="shared" si="0"/>
        <v>3045028.9232661794</v>
      </c>
      <c r="N14" s="33">
        <f t="shared" si="10"/>
        <v>32.800397884810145</v>
      </c>
      <c r="O14" s="4"/>
      <c r="Q14" s="27" t="s">
        <v>54</v>
      </c>
      <c r="R14" s="29">
        <f t="shared" si="1"/>
        <v>92835.121511630554</v>
      </c>
      <c r="S14" s="29">
        <f t="shared" si="2"/>
        <v>456351.90606252663</v>
      </c>
      <c r="T14" s="35">
        <f t="shared" si="3"/>
        <v>32.800397884810145</v>
      </c>
      <c r="U14" s="42">
        <v>0.94210046609890041</v>
      </c>
      <c r="V14" s="43">
        <f t="shared" si="15"/>
        <v>5.7899533901099587E-2</v>
      </c>
      <c r="W14" s="29">
        <f t="shared" si="11"/>
        <v>429929.34340662794</v>
      </c>
      <c r="X14" s="29">
        <f t="shared" si="4"/>
        <v>2510794.9785449067</v>
      </c>
      <c r="Y14" s="35">
        <f t="shared" si="12"/>
        <v>27.045744516318102</v>
      </c>
      <c r="Z14" s="36">
        <f t="shared" si="13"/>
        <v>5.7546533684920433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2461</v>
      </c>
      <c r="E15" s="51">
        <v>17</v>
      </c>
      <c r="F15" s="3">
        <f t="shared" si="5"/>
        <v>6.9077610727346604E-3</v>
      </c>
      <c r="G15" s="2">
        <v>0.5</v>
      </c>
      <c r="H15" s="3">
        <f t="shared" si="6"/>
        <v>3.3952466546834432E-2</v>
      </c>
      <c r="I15" s="3">
        <f t="shared" si="7"/>
        <v>0.96604753345316552</v>
      </c>
      <c r="J15" s="5">
        <f t="shared" si="14"/>
        <v>89705.640913380077</v>
      </c>
      <c r="K15" s="5">
        <f t="shared" si="8"/>
        <v>3045.7277721738792</v>
      </c>
      <c r="L15" s="5">
        <f t="shared" si="9"/>
        <v>440913.88513646566</v>
      </c>
      <c r="M15" s="5">
        <f t="shared" si="0"/>
        <v>2588677.0172036528</v>
      </c>
      <c r="N15" s="33">
        <f t="shared" si="10"/>
        <v>28.857460811224612</v>
      </c>
      <c r="O15" s="4"/>
      <c r="Q15" s="27" t="s">
        <v>56</v>
      </c>
      <c r="R15" s="29">
        <f t="shared" si="1"/>
        <v>89705.640913380077</v>
      </c>
      <c r="S15" s="29">
        <f t="shared" si="2"/>
        <v>440913.88513646566</v>
      </c>
      <c r="T15" s="35">
        <f t="shared" si="3"/>
        <v>28.857460811224612</v>
      </c>
      <c r="U15" s="42">
        <v>0.91645683631107144</v>
      </c>
      <c r="V15" s="43">
        <f t="shared" si="15"/>
        <v>8.3543163688928557E-2</v>
      </c>
      <c r="W15" s="29">
        <f t="shared" si="11"/>
        <v>404078.54425778845</v>
      </c>
      <c r="X15" s="29">
        <f t="shared" si="4"/>
        <v>2080865.6351382786</v>
      </c>
      <c r="Y15" s="35">
        <f t="shared" si="12"/>
        <v>23.196597381736183</v>
      </c>
      <c r="Z15" s="36">
        <f t="shared" si="13"/>
        <v>5.6608634294884297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2229</v>
      </c>
      <c r="E16" s="51">
        <v>24</v>
      </c>
      <c r="F16" s="3">
        <f t="shared" si="5"/>
        <v>1.0767160161507403E-2</v>
      </c>
      <c r="G16" s="2">
        <v>0.5</v>
      </c>
      <c r="H16" s="3">
        <f t="shared" si="6"/>
        <v>5.242463958060288E-2</v>
      </c>
      <c r="I16" s="3">
        <f t="shared" si="7"/>
        <v>0.94757536041939716</v>
      </c>
      <c r="J16" s="5">
        <f t="shared" si="14"/>
        <v>86659.913141206198</v>
      </c>
      <c r="K16" s="5">
        <f t="shared" si="8"/>
        <v>4543.114712514086</v>
      </c>
      <c r="L16" s="5">
        <f t="shared" si="9"/>
        <v>421941.7789247458</v>
      </c>
      <c r="M16" s="5">
        <f t="shared" si="0"/>
        <v>2147763.1320671872</v>
      </c>
      <c r="N16" s="33">
        <f t="shared" si="10"/>
        <v>24.783813579036931</v>
      </c>
      <c r="O16" s="4"/>
      <c r="Q16" s="27" t="s">
        <v>58</v>
      </c>
      <c r="R16" s="29">
        <f t="shared" si="1"/>
        <v>86659.913141206198</v>
      </c>
      <c r="S16" s="29">
        <f t="shared" si="2"/>
        <v>421941.7789247458</v>
      </c>
      <c r="T16" s="35">
        <f t="shared" si="3"/>
        <v>24.783813579036931</v>
      </c>
      <c r="U16" s="42">
        <v>0.8859396016463057</v>
      </c>
      <c r="V16" s="43">
        <f t="shared" si="15"/>
        <v>0.1140603983536943</v>
      </c>
      <c r="W16" s="29">
        <f t="shared" si="11"/>
        <v>373814.93153852288</v>
      </c>
      <c r="X16" s="29">
        <f t="shared" si="4"/>
        <v>1676787.0908804901</v>
      </c>
      <c r="Y16" s="35">
        <f t="shared" si="12"/>
        <v>19.349051136807443</v>
      </c>
      <c r="Z16" s="36">
        <f t="shared" si="13"/>
        <v>5.4347624422294878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1605</v>
      </c>
      <c r="E17" s="51">
        <v>23</v>
      </c>
      <c r="F17" s="3">
        <f t="shared" si="5"/>
        <v>1.4330218068535825E-2</v>
      </c>
      <c r="G17" s="2">
        <v>0.5</v>
      </c>
      <c r="H17" s="3">
        <f t="shared" si="6"/>
        <v>6.9172932330827053E-2</v>
      </c>
      <c r="I17" s="3">
        <f t="shared" si="7"/>
        <v>0.930827067669173</v>
      </c>
      <c r="J17" s="5">
        <f t="shared" si="14"/>
        <v>82116.798428692113</v>
      </c>
      <c r="K17" s="5">
        <f t="shared" si="8"/>
        <v>5680.2597409320852</v>
      </c>
      <c r="L17" s="5">
        <f t="shared" si="9"/>
        <v>396383.34279113042</v>
      </c>
      <c r="M17" s="5">
        <f t="shared" si="0"/>
        <v>1725821.3531424413</v>
      </c>
      <c r="N17" s="33">
        <f t="shared" si="10"/>
        <v>21.01666633583012</v>
      </c>
      <c r="O17" s="4"/>
      <c r="Q17" s="27" t="s">
        <v>60</v>
      </c>
      <c r="R17" s="29">
        <f t="shared" si="1"/>
        <v>82116.798428692113</v>
      </c>
      <c r="S17" s="29">
        <f t="shared" si="2"/>
        <v>396383.34279113042</v>
      </c>
      <c r="T17" s="35">
        <f t="shared" si="3"/>
        <v>21.01666633583012</v>
      </c>
      <c r="U17" s="42">
        <v>0.85631920960893304</v>
      </c>
      <c r="V17" s="43">
        <f t="shared" si="15"/>
        <v>0.14368079039106696</v>
      </c>
      <c r="W17" s="29">
        <f t="shared" si="11"/>
        <v>339430.67080104758</v>
      </c>
      <c r="X17" s="29">
        <f t="shared" si="4"/>
        <v>1302972.1593419672</v>
      </c>
      <c r="Y17" s="35">
        <f t="shared" si="12"/>
        <v>15.867303454036035</v>
      </c>
      <c r="Z17" s="36">
        <f t="shared" si="13"/>
        <v>5.1493628817940849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1121</v>
      </c>
      <c r="E18" s="51">
        <v>20</v>
      </c>
      <c r="F18" s="3">
        <f t="shared" si="5"/>
        <v>1.784121320249777E-2</v>
      </c>
      <c r="G18" s="2">
        <v>0.5</v>
      </c>
      <c r="H18" s="3">
        <f t="shared" si="6"/>
        <v>8.5397096498719044E-2</v>
      </c>
      <c r="I18" s="3">
        <f t="shared" si="7"/>
        <v>0.91460290350128093</v>
      </c>
      <c r="J18" s="5">
        <f t="shared" si="14"/>
        <v>76436.538687760039</v>
      </c>
      <c r="K18" s="5">
        <f t="shared" si="8"/>
        <v>6527.4584703467153</v>
      </c>
      <c r="L18" s="5">
        <f t="shared" si="9"/>
        <v>365864.04726293345</v>
      </c>
      <c r="M18" s="5">
        <f t="shared" si="0"/>
        <v>1329438.0103513109</v>
      </c>
      <c r="N18" s="33">
        <f t="shared" si="10"/>
        <v>17.392702929445928</v>
      </c>
      <c r="O18" s="4"/>
      <c r="Q18" s="27" t="s">
        <v>62</v>
      </c>
      <c r="R18" s="29">
        <f t="shared" si="1"/>
        <v>76436.538687760039</v>
      </c>
      <c r="S18" s="29">
        <f t="shared" si="2"/>
        <v>365864.04726293345</v>
      </c>
      <c r="T18" s="35">
        <f t="shared" si="3"/>
        <v>17.392702929445928</v>
      </c>
      <c r="U18" s="42">
        <v>0.77613843304153718</v>
      </c>
      <c r="V18" s="43">
        <f t="shared" si="15"/>
        <v>0.22386156695846282</v>
      </c>
      <c r="W18" s="29">
        <f t="shared" si="11"/>
        <v>283961.14834888809</v>
      </c>
      <c r="X18" s="29">
        <f t="shared" si="4"/>
        <v>963541.48854091973</v>
      </c>
      <c r="Y18" s="35">
        <f t="shared" si="12"/>
        <v>12.605770814360723</v>
      </c>
      <c r="Z18" s="36">
        <f t="shared" si="13"/>
        <v>4.7869321150852056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766</v>
      </c>
      <c r="E19" s="51">
        <v>25</v>
      </c>
      <c r="F19" s="3">
        <f t="shared" si="5"/>
        <v>3.2637075718015669E-2</v>
      </c>
      <c r="G19" s="2">
        <v>0.5</v>
      </c>
      <c r="H19" s="3">
        <f t="shared" si="6"/>
        <v>0.15087507543753773</v>
      </c>
      <c r="I19" s="3">
        <f t="shared" si="7"/>
        <v>0.84912492456246225</v>
      </c>
      <c r="J19" s="5">
        <f t="shared" si="14"/>
        <v>69909.080217413328</v>
      </c>
      <c r="K19" s="5">
        <f t="shared" si="8"/>
        <v>10547.537751571112</v>
      </c>
      <c r="L19" s="5">
        <f t="shared" si="9"/>
        <v>323176.55670813884</v>
      </c>
      <c r="M19" s="5">
        <f t="shared" si="0"/>
        <v>963573.96308837761</v>
      </c>
      <c r="N19" s="33">
        <f t="shared" si="10"/>
        <v>13.783244752923604</v>
      </c>
      <c r="O19" s="4"/>
      <c r="Q19" s="27" t="s">
        <v>64</v>
      </c>
      <c r="R19" s="29">
        <f t="shared" si="1"/>
        <v>69909.080217413328</v>
      </c>
      <c r="S19" s="29">
        <f t="shared" si="2"/>
        <v>323176.55670813884</v>
      </c>
      <c r="T19" s="35">
        <f t="shared" si="3"/>
        <v>13.783244752923604</v>
      </c>
      <c r="U19" s="42">
        <v>0.73716277889453141</v>
      </c>
      <c r="V19" s="43">
        <f t="shared" si="15"/>
        <v>0.26283722110546859</v>
      </c>
      <c r="W19" s="29">
        <f t="shared" si="11"/>
        <v>238233.72861653776</v>
      </c>
      <c r="X19" s="29">
        <f t="shared" si="4"/>
        <v>679580.34019203158</v>
      </c>
      <c r="Y19" s="35">
        <f t="shared" si="12"/>
        <v>9.7209166259744055</v>
      </c>
      <c r="Z19" s="36">
        <f t="shared" si="13"/>
        <v>4.0623281269491986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471</v>
      </c>
      <c r="E20" s="51">
        <v>28</v>
      </c>
      <c r="F20" s="3">
        <f t="shared" si="5"/>
        <v>5.9447983014861996E-2</v>
      </c>
      <c r="G20" s="2">
        <v>0.5</v>
      </c>
      <c r="H20" s="3">
        <f t="shared" si="6"/>
        <v>0.25878003696857671</v>
      </c>
      <c r="I20" s="3">
        <f t="shared" si="7"/>
        <v>0.74121996303142335</v>
      </c>
      <c r="J20" s="5">
        <f t="shared" si="14"/>
        <v>59361.542465842213</v>
      </c>
      <c r="K20" s="5">
        <f t="shared" si="8"/>
        <v>15361.582153822384</v>
      </c>
      <c r="L20" s="5">
        <f t="shared" si="9"/>
        <v>258403.75694465509</v>
      </c>
      <c r="M20" s="5">
        <f t="shared" si="0"/>
        <v>640397.40638023871</v>
      </c>
      <c r="N20" s="33">
        <f t="shared" si="10"/>
        <v>10.78808568272524</v>
      </c>
      <c r="O20" s="4"/>
      <c r="Q20" s="27" t="s">
        <v>66</v>
      </c>
      <c r="R20" s="29">
        <f t="shared" si="1"/>
        <v>59361.542465842213</v>
      </c>
      <c r="S20" s="29">
        <f t="shared" si="2"/>
        <v>258403.75694465509</v>
      </c>
      <c r="T20" s="35">
        <f t="shared" si="3"/>
        <v>10.78808568272524</v>
      </c>
      <c r="U20" s="42">
        <v>0.7271372759570951</v>
      </c>
      <c r="V20" s="43">
        <f t="shared" si="15"/>
        <v>0.2728627240429049</v>
      </c>
      <c r="W20" s="29">
        <f t="shared" si="11"/>
        <v>187895.00392181581</v>
      </c>
      <c r="X20" s="29">
        <f t="shared" si="4"/>
        <v>441346.61157549382</v>
      </c>
      <c r="Y20" s="35">
        <f t="shared" si="12"/>
        <v>7.4348912316328919</v>
      </c>
      <c r="Z20" s="36">
        <f t="shared" si="13"/>
        <v>3.3531944510923486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225</v>
      </c>
      <c r="E21" s="51">
        <v>21</v>
      </c>
      <c r="F21" s="3">
        <f t="shared" si="5"/>
        <v>9.3333333333333338E-2</v>
      </c>
      <c r="G21" s="2">
        <v>0.5</v>
      </c>
      <c r="H21" s="3">
        <f t="shared" si="6"/>
        <v>0.37837837837837834</v>
      </c>
      <c r="I21" s="3">
        <f t="shared" si="7"/>
        <v>0.62162162162162171</v>
      </c>
      <c r="J21" s="5">
        <f t="shared" si="14"/>
        <v>43999.96031201983</v>
      </c>
      <c r="K21" s="5">
        <f t="shared" si="8"/>
        <v>16648.63363157507</v>
      </c>
      <c r="L21" s="5">
        <f t="shared" si="9"/>
        <v>178378.21748116147</v>
      </c>
      <c r="M21" s="5">
        <f>L21+M22</f>
        <v>381993.64943558362</v>
      </c>
      <c r="N21" s="33">
        <f t="shared" si="10"/>
        <v>8.6816816816816829</v>
      </c>
      <c r="O21" s="4"/>
      <c r="Q21" s="27" t="s">
        <v>68</v>
      </c>
      <c r="R21" s="29">
        <f t="shared" si="1"/>
        <v>43999.96031201983</v>
      </c>
      <c r="S21" s="29">
        <f t="shared" si="2"/>
        <v>178378.21748116147</v>
      </c>
      <c r="T21" s="35">
        <f t="shared" si="3"/>
        <v>8.6816816816816829</v>
      </c>
      <c r="U21" s="42">
        <v>0.68635947845240242</v>
      </c>
      <c r="V21" s="43">
        <f t="shared" si="15"/>
        <v>0.31364052154759758</v>
      </c>
      <c r="W21" s="29">
        <f t="shared" si="11"/>
        <v>122431.58031763919</v>
      </c>
      <c r="X21" s="29">
        <f>X22+W21</f>
        <v>253451.60765367799</v>
      </c>
      <c r="Y21" s="35">
        <f t="shared" si="12"/>
        <v>5.760269006070911</v>
      </c>
      <c r="Z21" s="36">
        <f t="shared" si="13"/>
        <v>2.9214126756107719</v>
      </c>
    </row>
    <row r="22" spans="1:26" s="2" customFormat="1" x14ac:dyDescent="0.25">
      <c r="A22" s="12">
        <v>19</v>
      </c>
      <c r="B22" s="13" t="s">
        <v>69</v>
      </c>
      <c r="C22" s="12"/>
      <c r="D22" s="58">
        <v>134</v>
      </c>
      <c r="E22" s="59">
        <v>18</v>
      </c>
      <c r="F22" s="17">
        <f t="shared" si="5"/>
        <v>0.13432835820895522</v>
      </c>
      <c r="G22" s="12"/>
      <c r="H22" s="17">
        <v>1</v>
      </c>
      <c r="I22" s="17">
        <f t="shared" si="7"/>
        <v>0</v>
      </c>
      <c r="J22" s="21">
        <f t="shared" si="14"/>
        <v>27351.326680444763</v>
      </c>
      <c r="K22" s="21">
        <f t="shared" si="8"/>
        <v>27351.326680444763</v>
      </c>
      <c r="L22" s="21">
        <f>K22/F22</f>
        <v>203615.43195442212</v>
      </c>
      <c r="M22" s="21">
        <f>L22</f>
        <v>203615.43195442212</v>
      </c>
      <c r="N22" s="34">
        <f t="shared" si="10"/>
        <v>7.4444444444444446</v>
      </c>
      <c r="O22" s="4"/>
      <c r="Q22" s="30" t="s">
        <v>69</v>
      </c>
      <c r="R22" s="31">
        <f t="shared" si="1"/>
        <v>27351.326680444763</v>
      </c>
      <c r="S22" s="31">
        <f t="shared" si="2"/>
        <v>203615.43195442212</v>
      </c>
      <c r="T22" s="38">
        <f t="shared" si="3"/>
        <v>7.4444444444444446</v>
      </c>
      <c r="U22" s="44">
        <v>0.64346806172022719</v>
      </c>
      <c r="V22" s="45">
        <f t="shared" si="15"/>
        <v>0.35653193827977281</v>
      </c>
      <c r="W22" s="31">
        <f t="shared" si="11"/>
        <v>131020.02733603881</v>
      </c>
      <c r="X22" s="31">
        <f>W22</f>
        <v>131020.02733603881</v>
      </c>
      <c r="Y22" s="38">
        <f t="shared" si="12"/>
        <v>4.7902622372505803</v>
      </c>
      <c r="Z22" s="37">
        <f t="shared" si="13"/>
        <v>2.6541822071938643</v>
      </c>
    </row>
    <row r="23" spans="1:26" s="2" customFormat="1" ht="13.2" x14ac:dyDescent="0.25">
      <c r="B23" s="2" t="s">
        <v>70</v>
      </c>
      <c r="D23" s="25">
        <f>SUM(D4:D22)</f>
        <v>28932</v>
      </c>
      <c r="E23" s="63">
        <f>SUM(E4:E22)</f>
        <v>225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9" t="s">
        <v>88</v>
      </c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Q26" s="71" t="s">
        <v>91</v>
      </c>
      <c r="R26" s="72"/>
      <c r="S26" s="72"/>
      <c r="T26" s="72"/>
      <c r="U26" s="72"/>
      <c r="V26" s="72"/>
      <c r="W26" s="72"/>
      <c r="X26" s="72"/>
      <c r="Y26" s="72"/>
      <c r="Z26" s="73"/>
    </row>
    <row r="27" spans="1:26" s="9" customFormat="1" ht="14.25" customHeight="1" x14ac:dyDescent="0.35">
      <c r="A27" s="7"/>
      <c r="B27" s="67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8" t="s">
        <v>14</v>
      </c>
      <c r="S27" s="78"/>
      <c r="T27" s="78"/>
      <c r="U27" s="75" t="s">
        <v>15</v>
      </c>
      <c r="V27" s="79" t="s">
        <v>16</v>
      </c>
      <c r="W27" s="80" t="s">
        <v>17</v>
      </c>
      <c r="X27" s="80" t="s">
        <v>18</v>
      </c>
      <c r="Y27" s="81" t="s">
        <v>19</v>
      </c>
      <c r="Z27" s="81" t="s">
        <v>20</v>
      </c>
    </row>
    <row r="28" spans="1:26" s="10" customFormat="1" ht="32.549999999999997" customHeight="1" thickBot="1" x14ac:dyDescent="0.35">
      <c r="B28" s="68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5"/>
      <c r="V28" s="79"/>
      <c r="W28" s="80"/>
      <c r="X28" s="80"/>
      <c r="Y28" s="81"/>
      <c r="Z28" s="81"/>
    </row>
    <row r="29" spans="1:26" s="2" customFormat="1" ht="14.4" x14ac:dyDescent="0.3">
      <c r="A29" s="2">
        <v>1</v>
      </c>
      <c r="B29" s="1">
        <v>0</v>
      </c>
      <c r="C29" s="1">
        <v>1</v>
      </c>
      <c r="D29" s="60">
        <v>185</v>
      </c>
      <c r="E29" s="6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8137950.8205971383</v>
      </c>
      <c r="N29" s="32">
        <f>M29/J29</f>
        <v>81.379508205971376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81.379508205971376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7176337.9287805948</v>
      </c>
      <c r="Y29" s="40">
        <f>X29/R29</f>
        <v>71.763379287805947</v>
      </c>
      <c r="Z29" s="36">
        <f>T29-Y29</f>
        <v>9.6161289181654297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60">
        <v>972</v>
      </c>
      <c r="E30" s="6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8037950.8205971383</v>
      </c>
      <c r="N30" s="33">
        <f t="shared" ref="N30:N47" si="26">M30/J30</f>
        <v>80.379508205971376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80.379508205971376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7080473.2547776308</v>
      </c>
      <c r="Y30" s="35">
        <f t="shared" ref="Y30:Y47" si="28">X30/R30</f>
        <v>70.804732547776311</v>
      </c>
      <c r="Z30" s="36">
        <f t="shared" ref="Z30:Z47" si="29">T30-Y30</f>
        <v>9.5747756581950654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60">
        <v>1515</v>
      </c>
      <c r="E31" s="6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7637950.8205971383</v>
      </c>
      <c r="N31" s="33">
        <f t="shared" si="26"/>
        <v>76.379508205971376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76.379508205971376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6697014.5587657746</v>
      </c>
      <c r="Y31" s="35">
        <f t="shared" si="28"/>
        <v>66.97014558765774</v>
      </c>
      <c r="Z31" s="36">
        <f t="shared" si="29"/>
        <v>9.4093626183136365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60">
        <v>1880</v>
      </c>
      <c r="E32" s="6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7137950.8205971383</v>
      </c>
      <c r="N32" s="33">
        <f t="shared" si="26"/>
        <v>71.379508205971376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71.379508205971376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6217691.1887509534</v>
      </c>
      <c r="Y32" s="35">
        <f t="shared" si="28"/>
        <v>62.176911887509533</v>
      </c>
      <c r="Z32" s="36">
        <f t="shared" si="29"/>
        <v>9.2025963184618433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60">
        <v>1850</v>
      </c>
      <c r="E33" s="6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6637950.8205971383</v>
      </c>
      <c r="N33" s="33">
        <f t="shared" si="26"/>
        <v>66.379508205971376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66.379508205971376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5738367.8187361322</v>
      </c>
      <c r="Y33" s="35">
        <f t="shared" si="28"/>
        <v>57.383678187361319</v>
      </c>
      <c r="Z33" s="36">
        <f t="shared" si="29"/>
        <v>8.9958300186100573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60">
        <v>1858</v>
      </c>
      <c r="E34" s="6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6137950.8205971383</v>
      </c>
      <c r="N34" s="33">
        <f t="shared" si="26"/>
        <v>61.379508205971383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61.379508205971383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5259044.4487213111</v>
      </c>
      <c r="Y34" s="35">
        <f t="shared" si="28"/>
        <v>52.590444487213112</v>
      </c>
      <c r="Z34" s="36">
        <f t="shared" si="29"/>
        <v>8.7890637187582712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60">
        <v>2145</v>
      </c>
      <c r="E35" s="6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100000</v>
      </c>
      <c r="K35" s="5">
        <f t="shared" si="24"/>
        <v>0</v>
      </c>
      <c r="L35" s="5">
        <f t="shared" si="25"/>
        <v>500000</v>
      </c>
      <c r="M35" s="5">
        <f t="shared" si="16"/>
        <v>5637950.8205971383</v>
      </c>
      <c r="N35" s="33">
        <f t="shared" si="26"/>
        <v>56.379508205971383</v>
      </c>
      <c r="O35" s="4"/>
      <c r="Q35" s="27" t="s">
        <v>46</v>
      </c>
      <c r="R35" s="29">
        <f t="shared" si="17"/>
        <v>100000</v>
      </c>
      <c r="S35" s="29">
        <f t="shared" si="18"/>
        <v>500000</v>
      </c>
      <c r="T35" s="35">
        <f t="shared" si="19"/>
        <v>56.379508205971383</v>
      </c>
      <c r="U35" s="42">
        <v>0.96192878092594225</v>
      </c>
      <c r="V35" s="43">
        <f t="shared" si="31"/>
        <v>3.8071219074057749E-2</v>
      </c>
      <c r="W35" s="29">
        <f t="shared" si="27"/>
        <v>480964.39046297112</v>
      </c>
      <c r="X35" s="29">
        <f t="shared" si="20"/>
        <v>4774454.3400893379</v>
      </c>
      <c r="Y35" s="35">
        <f t="shared" si="28"/>
        <v>47.744543400893377</v>
      </c>
      <c r="Z35" s="36">
        <f t="shared" si="29"/>
        <v>8.6349648050780061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60">
        <v>2181</v>
      </c>
      <c r="E36" s="61">
        <v>2</v>
      </c>
      <c r="F36" s="3">
        <f t="shared" si="21"/>
        <v>9.1701054562127462E-4</v>
      </c>
      <c r="G36" s="2">
        <v>0.5</v>
      </c>
      <c r="H36" s="3">
        <f t="shared" si="22"/>
        <v>4.5745654162854523E-3</v>
      </c>
      <c r="I36" s="3">
        <f t="shared" si="23"/>
        <v>0.99542543458371457</v>
      </c>
      <c r="J36" s="5">
        <f t="shared" si="30"/>
        <v>100000</v>
      </c>
      <c r="K36" s="5">
        <f t="shared" si="24"/>
        <v>457.45654162854521</v>
      </c>
      <c r="L36" s="5">
        <f t="shared" si="25"/>
        <v>498856.35864592862</v>
      </c>
      <c r="M36" s="5">
        <f t="shared" si="16"/>
        <v>5137950.8205971383</v>
      </c>
      <c r="N36" s="33">
        <f t="shared" si="26"/>
        <v>51.379508205971383</v>
      </c>
      <c r="O36" s="4"/>
      <c r="Q36" s="27" t="s">
        <v>48</v>
      </c>
      <c r="R36" s="29">
        <f t="shared" si="17"/>
        <v>100000</v>
      </c>
      <c r="S36" s="29">
        <f t="shared" si="18"/>
        <v>498856.35864592862</v>
      </c>
      <c r="T36" s="35">
        <f t="shared" si="19"/>
        <v>51.379508205971383</v>
      </c>
      <c r="U36" s="42">
        <v>0.95558309086652893</v>
      </c>
      <c r="V36" s="43">
        <f t="shared" si="31"/>
        <v>4.4416909133471072E-2</v>
      </c>
      <c r="W36" s="29">
        <f t="shared" si="27"/>
        <v>476698.70109329815</v>
      </c>
      <c r="X36" s="29">
        <f t="shared" si="20"/>
        <v>4293489.9496263666</v>
      </c>
      <c r="Y36" s="35">
        <f t="shared" si="28"/>
        <v>42.934899496263668</v>
      </c>
      <c r="Z36" s="36">
        <f t="shared" si="29"/>
        <v>8.4446087097077154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60">
        <v>2105</v>
      </c>
      <c r="E37" s="61">
        <v>1</v>
      </c>
      <c r="F37" s="3">
        <f t="shared" si="21"/>
        <v>4.7505938242280285E-4</v>
      </c>
      <c r="G37" s="2">
        <v>0.5</v>
      </c>
      <c r="H37" s="3">
        <f t="shared" si="22"/>
        <v>2.3724792408066431E-3</v>
      </c>
      <c r="I37" s="3">
        <f t="shared" si="23"/>
        <v>0.99762752075919336</v>
      </c>
      <c r="J37" s="5">
        <f t="shared" si="30"/>
        <v>99542.543458371452</v>
      </c>
      <c r="K37" s="5">
        <f t="shared" si="24"/>
        <v>236.16261793207937</v>
      </c>
      <c r="L37" s="5">
        <f t="shared" si="25"/>
        <v>497122.31074702705</v>
      </c>
      <c r="M37" s="5">
        <f t="shared" si="16"/>
        <v>4639094.4619512092</v>
      </c>
      <c r="N37" s="33">
        <f t="shared" si="26"/>
        <v>46.604138298829703</v>
      </c>
      <c r="O37" s="4"/>
      <c r="Q37" s="27" t="s">
        <v>50</v>
      </c>
      <c r="R37" s="29">
        <f t="shared" si="17"/>
        <v>99542.543458371452</v>
      </c>
      <c r="S37" s="29">
        <f t="shared" si="18"/>
        <v>497122.31074702705</v>
      </c>
      <c r="T37" s="35">
        <f t="shared" si="19"/>
        <v>46.604138298829703</v>
      </c>
      <c r="U37" s="42">
        <v>0.95343645724036619</v>
      </c>
      <c r="V37" s="43">
        <f t="shared" si="31"/>
        <v>4.6563542759633814E-2</v>
      </c>
      <c r="W37" s="29">
        <f t="shared" si="27"/>
        <v>473974.53477378987</v>
      </c>
      <c r="X37" s="29">
        <f t="shared" si="20"/>
        <v>3816791.2485330682</v>
      </c>
      <c r="Y37" s="35">
        <f t="shared" si="28"/>
        <v>38.343316494914006</v>
      </c>
      <c r="Z37" s="36">
        <f t="shared" si="29"/>
        <v>8.2608218039156966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60">
        <v>2275</v>
      </c>
      <c r="E38" s="61">
        <v>3</v>
      </c>
      <c r="F38" s="3">
        <f t="shared" si="21"/>
        <v>1.3186813186813187E-3</v>
      </c>
      <c r="G38" s="2">
        <v>0.5</v>
      </c>
      <c r="H38" s="3">
        <f t="shared" si="22"/>
        <v>6.5717415115005475E-3</v>
      </c>
      <c r="I38" s="3">
        <f t="shared" si="23"/>
        <v>0.99342825848849947</v>
      </c>
      <c r="J38" s="5">
        <f t="shared" si="30"/>
        <v>99306.380840439379</v>
      </c>
      <c r="K38" s="5">
        <f t="shared" si="24"/>
        <v>652.61586532599813</v>
      </c>
      <c r="L38" s="5">
        <f t="shared" si="25"/>
        <v>494900.36453888193</v>
      </c>
      <c r="M38" s="5">
        <f t="shared" si="16"/>
        <v>4141972.1512041818</v>
      </c>
      <c r="N38" s="33">
        <f t="shared" si="26"/>
        <v>41.709023288838807</v>
      </c>
      <c r="O38" s="4"/>
      <c r="Q38" s="27" t="s">
        <v>52</v>
      </c>
      <c r="R38" s="29">
        <f t="shared" si="17"/>
        <v>99306.380840439379</v>
      </c>
      <c r="S38" s="29">
        <f t="shared" si="18"/>
        <v>494900.36453888193</v>
      </c>
      <c r="T38" s="35">
        <f t="shared" si="19"/>
        <v>41.709023288838807</v>
      </c>
      <c r="U38" s="42">
        <v>0.93748024841036759</v>
      </c>
      <c r="V38" s="43">
        <f t="shared" si="31"/>
        <v>6.2519751589632411E-2</v>
      </c>
      <c r="W38" s="29">
        <f t="shared" si="27"/>
        <v>463959.31668629253</v>
      </c>
      <c r="X38" s="29">
        <f t="shared" si="20"/>
        <v>3342816.7137592784</v>
      </c>
      <c r="Y38" s="35">
        <f t="shared" si="28"/>
        <v>33.661650796944784</v>
      </c>
      <c r="Z38" s="36">
        <f t="shared" si="29"/>
        <v>8.0473724918940235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60">
        <v>2364</v>
      </c>
      <c r="E39" s="61">
        <v>7</v>
      </c>
      <c r="F39" s="3">
        <f t="shared" si="21"/>
        <v>2.9610829103214891E-3</v>
      </c>
      <c r="G39" s="2">
        <v>0.5</v>
      </c>
      <c r="H39" s="3">
        <f t="shared" si="22"/>
        <v>1.4696619777451184E-2</v>
      </c>
      <c r="I39" s="3">
        <f t="shared" si="23"/>
        <v>0.98530338022254882</v>
      </c>
      <c r="J39" s="5">
        <f t="shared" si="30"/>
        <v>98653.764975113387</v>
      </c>
      <c r="K39" s="5">
        <f t="shared" si="24"/>
        <v>1449.8768734532723</v>
      </c>
      <c r="L39" s="5">
        <f t="shared" si="25"/>
        <v>489644.13269193372</v>
      </c>
      <c r="M39" s="5">
        <f t="shared" si="16"/>
        <v>3647071.7866652999</v>
      </c>
      <c r="N39" s="33">
        <f t="shared" si="26"/>
        <v>36.968399407618335</v>
      </c>
      <c r="O39" s="4"/>
      <c r="Q39" s="27" t="s">
        <v>54</v>
      </c>
      <c r="R39" s="29">
        <f t="shared" si="17"/>
        <v>98653.764975113387</v>
      </c>
      <c r="S39" s="29">
        <f t="shared" si="18"/>
        <v>489644.13269193372</v>
      </c>
      <c r="T39" s="35">
        <f t="shared" si="19"/>
        <v>36.968399407618335</v>
      </c>
      <c r="U39" s="42">
        <v>0.91788799906018037</v>
      </c>
      <c r="V39" s="43">
        <f t="shared" si="31"/>
        <v>8.2112000939819629E-2</v>
      </c>
      <c r="W39" s="29">
        <f t="shared" si="27"/>
        <v>449438.47320815647</v>
      </c>
      <c r="X39" s="29">
        <f t="shared" si="20"/>
        <v>2878857.3970729858</v>
      </c>
      <c r="Y39" s="35">
        <f t="shared" si="28"/>
        <v>29.181424528493288</v>
      </c>
      <c r="Z39" s="36">
        <f t="shared" si="29"/>
        <v>7.7869748791250473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60">
        <v>2642</v>
      </c>
      <c r="E40" s="61">
        <v>5</v>
      </c>
      <c r="F40" s="3">
        <f t="shared" si="21"/>
        <v>1.8925056775170325E-3</v>
      </c>
      <c r="G40" s="2">
        <v>0.5</v>
      </c>
      <c r="H40" s="3">
        <f t="shared" si="22"/>
        <v>9.417969485778865E-3</v>
      </c>
      <c r="I40" s="3">
        <f t="shared" si="23"/>
        <v>0.99058203051422111</v>
      </c>
      <c r="J40" s="5">
        <f t="shared" si="30"/>
        <v>97203.888101660108</v>
      </c>
      <c r="K40" s="5">
        <f t="shared" si="24"/>
        <v>915.46325204049822</v>
      </c>
      <c r="L40" s="5">
        <f t="shared" si="25"/>
        <v>483730.78237819928</v>
      </c>
      <c r="M40" s="5">
        <f t="shared" si="16"/>
        <v>3157427.6539733661</v>
      </c>
      <c r="N40" s="33">
        <f t="shared" si="26"/>
        <v>32.482524265605399</v>
      </c>
      <c r="O40" s="4"/>
      <c r="Q40" s="27" t="s">
        <v>56</v>
      </c>
      <c r="R40" s="29">
        <f t="shared" si="17"/>
        <v>97203.888101660108</v>
      </c>
      <c r="S40" s="29">
        <f t="shared" si="18"/>
        <v>483730.78237819928</v>
      </c>
      <c r="T40" s="35">
        <f t="shared" si="19"/>
        <v>32.482524265605399</v>
      </c>
      <c r="U40" s="42">
        <v>0.89571782863194893</v>
      </c>
      <c r="V40" s="43">
        <f t="shared" si="31"/>
        <v>0.10428217136805107</v>
      </c>
      <c r="W40" s="29">
        <f t="shared" si="27"/>
        <v>433286.28603423451</v>
      </c>
      <c r="X40" s="29">
        <f t="shared" si="20"/>
        <v>2429418.9238648294</v>
      </c>
      <c r="Y40" s="35">
        <f t="shared" si="28"/>
        <v>24.99302210343722</v>
      </c>
      <c r="Z40" s="36">
        <f t="shared" si="29"/>
        <v>7.4895021621681792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60">
        <v>2195</v>
      </c>
      <c r="E41" s="61">
        <v>16</v>
      </c>
      <c r="F41" s="3">
        <f t="shared" si="21"/>
        <v>7.2892938496583147E-3</v>
      </c>
      <c r="G41" s="2">
        <v>0.5</v>
      </c>
      <c r="H41" s="3">
        <f t="shared" si="22"/>
        <v>3.5794183445190163E-2</v>
      </c>
      <c r="I41" s="3">
        <f t="shared" si="23"/>
        <v>0.96420581655480986</v>
      </c>
      <c r="J41" s="5">
        <f t="shared" si="30"/>
        <v>96288.424849619609</v>
      </c>
      <c r="K41" s="5">
        <f t="shared" si="24"/>
        <v>3446.5655427156912</v>
      </c>
      <c r="L41" s="5">
        <f t="shared" si="25"/>
        <v>472825.71039130882</v>
      </c>
      <c r="M41" s="5">
        <f t="shared" si="16"/>
        <v>2673696.8715951666</v>
      </c>
      <c r="N41" s="33">
        <f t="shared" si="26"/>
        <v>27.767583442878692</v>
      </c>
      <c r="O41" s="4"/>
      <c r="Q41" s="27" t="s">
        <v>58</v>
      </c>
      <c r="R41" s="29">
        <f t="shared" si="17"/>
        <v>96288.424849619609</v>
      </c>
      <c r="S41" s="29">
        <f t="shared" si="18"/>
        <v>472825.71039130882</v>
      </c>
      <c r="T41" s="35">
        <f t="shared" si="19"/>
        <v>27.767583442878692</v>
      </c>
      <c r="U41" s="42">
        <v>0.86473435856680392</v>
      </c>
      <c r="V41" s="43">
        <f t="shared" si="31"/>
        <v>0.13526564143319608</v>
      </c>
      <c r="W41" s="29">
        <f t="shared" si="27"/>
        <v>408868.63738912181</v>
      </c>
      <c r="X41" s="29">
        <f t="shared" si="20"/>
        <v>1996132.637830595</v>
      </c>
      <c r="Y41" s="35">
        <f t="shared" si="28"/>
        <v>20.730764273567623</v>
      </c>
      <c r="Z41" s="36">
        <f t="shared" si="29"/>
        <v>7.0368191693110695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60">
        <v>1589</v>
      </c>
      <c r="E42" s="61">
        <v>21</v>
      </c>
      <c r="F42" s="3">
        <f t="shared" si="21"/>
        <v>1.3215859030837005E-2</v>
      </c>
      <c r="G42" s="2">
        <v>0.5</v>
      </c>
      <c r="H42" s="3">
        <f t="shared" si="22"/>
        <v>6.3965884861407252E-2</v>
      </c>
      <c r="I42" s="3">
        <f t="shared" si="23"/>
        <v>0.93603411513859269</v>
      </c>
      <c r="J42" s="5">
        <f t="shared" si="30"/>
        <v>92841.85930690392</v>
      </c>
      <c r="K42" s="5">
        <f t="shared" si="24"/>
        <v>5938.711682744387</v>
      </c>
      <c r="L42" s="5">
        <f t="shared" si="25"/>
        <v>449362.5173276586</v>
      </c>
      <c r="M42" s="5">
        <f t="shared" si="16"/>
        <v>2200871.161203858</v>
      </c>
      <c r="N42" s="33">
        <f t="shared" si="26"/>
        <v>23.705591180897393</v>
      </c>
      <c r="O42" s="4"/>
      <c r="Q42" s="27" t="s">
        <v>60</v>
      </c>
      <c r="R42" s="29">
        <f t="shared" si="17"/>
        <v>92841.85930690392</v>
      </c>
      <c r="S42" s="29">
        <f t="shared" si="18"/>
        <v>449362.5173276586</v>
      </c>
      <c r="T42" s="35">
        <f t="shared" si="19"/>
        <v>23.705591180897393</v>
      </c>
      <c r="U42" s="42">
        <v>0.81758889711164551</v>
      </c>
      <c r="V42" s="43">
        <f t="shared" si="31"/>
        <v>0.18241110288835449</v>
      </c>
      <c r="W42" s="29">
        <f t="shared" si="27"/>
        <v>367393.8049452331</v>
      </c>
      <c r="X42" s="29">
        <f t="shared" si="20"/>
        <v>1587264.0004414732</v>
      </c>
      <c r="Y42" s="35">
        <f t="shared" si="28"/>
        <v>17.096426248794877</v>
      </c>
      <c r="Z42" s="36">
        <f t="shared" si="29"/>
        <v>6.6091649321025159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60">
        <v>1134</v>
      </c>
      <c r="E43" s="61">
        <v>16</v>
      </c>
      <c r="F43" s="3">
        <f t="shared" si="21"/>
        <v>1.4109347442680775E-2</v>
      </c>
      <c r="G43" s="2">
        <v>0.5</v>
      </c>
      <c r="H43" s="3">
        <f t="shared" si="22"/>
        <v>6.8143100511073251E-2</v>
      </c>
      <c r="I43" s="3">
        <f t="shared" si="23"/>
        <v>0.93185689948892669</v>
      </c>
      <c r="J43" s="5">
        <f t="shared" si="30"/>
        <v>86903.147624159523</v>
      </c>
      <c r="K43" s="5">
        <f t="shared" si="24"/>
        <v>5921.8499232817394</v>
      </c>
      <c r="L43" s="5">
        <f t="shared" si="25"/>
        <v>419711.1133125932</v>
      </c>
      <c r="M43" s="5">
        <f t="shared" si="16"/>
        <v>1751508.6438761994</v>
      </c>
      <c r="N43" s="33">
        <f t="shared" si="26"/>
        <v>20.15472041877193</v>
      </c>
      <c r="O43" s="4"/>
      <c r="Q43" s="27" t="s">
        <v>62</v>
      </c>
      <c r="R43" s="29">
        <f t="shared" si="17"/>
        <v>86903.147624159523</v>
      </c>
      <c r="S43" s="29">
        <f t="shared" si="18"/>
        <v>419711.1133125932</v>
      </c>
      <c r="T43" s="35">
        <f t="shared" si="19"/>
        <v>20.15472041877193</v>
      </c>
      <c r="U43" s="42">
        <v>0.77888026534586052</v>
      </c>
      <c r="V43" s="43">
        <f t="shared" si="31"/>
        <v>0.22111973465413948</v>
      </c>
      <c r="W43" s="29">
        <f t="shared" si="27"/>
        <v>326904.70330551913</v>
      </c>
      <c r="X43" s="29">
        <f t="shared" si="20"/>
        <v>1219870.1954962402</v>
      </c>
      <c r="Y43" s="35">
        <f t="shared" si="28"/>
        <v>14.03712326706461</v>
      </c>
      <c r="Z43" s="36">
        <f t="shared" si="29"/>
        <v>6.1175971517073204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60">
        <v>881</v>
      </c>
      <c r="E44" s="61">
        <v>17</v>
      </c>
      <c r="F44" s="3">
        <f t="shared" si="21"/>
        <v>1.9296254256526674E-2</v>
      </c>
      <c r="G44" s="2">
        <v>0.5</v>
      </c>
      <c r="H44" s="3">
        <f t="shared" si="22"/>
        <v>9.2041147807255003E-2</v>
      </c>
      <c r="I44" s="3">
        <f t="shared" si="23"/>
        <v>0.90795885219274497</v>
      </c>
      <c r="J44" s="5">
        <f t="shared" si="30"/>
        <v>80981.297700877782</v>
      </c>
      <c r="K44" s="5">
        <f t="shared" si="24"/>
        <v>7453.611591309812</v>
      </c>
      <c r="L44" s="5">
        <f t="shared" si="25"/>
        <v>386272.45952611434</v>
      </c>
      <c r="M44" s="5">
        <f t="shared" si="16"/>
        <v>1331797.5305636062</v>
      </c>
      <c r="N44" s="33">
        <f t="shared" si="26"/>
        <v>16.445742021607174</v>
      </c>
      <c r="O44" s="4"/>
      <c r="Q44" s="27" t="s">
        <v>64</v>
      </c>
      <c r="R44" s="29">
        <f t="shared" si="17"/>
        <v>80981.297700877782</v>
      </c>
      <c r="S44" s="29">
        <f t="shared" si="18"/>
        <v>386272.45952611434</v>
      </c>
      <c r="T44" s="35">
        <f t="shared" si="19"/>
        <v>16.445742021607174</v>
      </c>
      <c r="U44" s="42">
        <v>0.71980976748499381</v>
      </c>
      <c r="V44" s="43">
        <f t="shared" si="31"/>
        <v>0.28019023251500619</v>
      </c>
      <c r="W44" s="29">
        <f t="shared" si="27"/>
        <v>278042.68927734904</v>
      </c>
      <c r="X44" s="29">
        <f t="shared" si="20"/>
        <v>892965.49219072098</v>
      </c>
      <c r="Y44" s="35">
        <f t="shared" si="28"/>
        <v>11.026811344627808</v>
      </c>
      <c r="Z44" s="36">
        <f t="shared" si="29"/>
        <v>5.4189306769793664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60">
        <v>594</v>
      </c>
      <c r="E45" s="61">
        <v>19</v>
      </c>
      <c r="F45" s="3">
        <f t="shared" si="21"/>
        <v>3.1986531986531987E-2</v>
      </c>
      <c r="G45" s="2">
        <v>0.5</v>
      </c>
      <c r="H45" s="3">
        <f t="shared" si="22"/>
        <v>0.1480904130943102</v>
      </c>
      <c r="I45" s="3">
        <f t="shared" si="23"/>
        <v>0.85190958690568985</v>
      </c>
      <c r="J45" s="5">
        <f t="shared" si="30"/>
        <v>73527.686109567963</v>
      </c>
      <c r="K45" s="5">
        <f t="shared" si="24"/>
        <v>10888.745409834693</v>
      </c>
      <c r="L45" s="5">
        <f t="shared" si="25"/>
        <v>340416.56702325307</v>
      </c>
      <c r="M45" s="5">
        <f t="shared" si="16"/>
        <v>945525.07103749178</v>
      </c>
      <c r="N45" s="33">
        <f t="shared" si="26"/>
        <v>12.859442763213149</v>
      </c>
      <c r="O45" s="4"/>
      <c r="Q45" s="27" t="s">
        <v>66</v>
      </c>
      <c r="R45" s="29">
        <f t="shared" si="17"/>
        <v>73527.686109567963</v>
      </c>
      <c r="S45" s="29">
        <f t="shared" si="18"/>
        <v>340416.56702325307</v>
      </c>
      <c r="T45" s="35">
        <f t="shared" si="19"/>
        <v>12.859442763213149</v>
      </c>
      <c r="U45" s="42">
        <v>0.68480776711742686</v>
      </c>
      <c r="V45" s="43">
        <f t="shared" si="31"/>
        <v>0.31519223288257314</v>
      </c>
      <c r="W45" s="29">
        <f t="shared" si="27"/>
        <v>233119.90915297382</v>
      </c>
      <c r="X45" s="29">
        <f t="shared" si="20"/>
        <v>614922.80291337194</v>
      </c>
      <c r="Y45" s="35">
        <f t="shared" si="28"/>
        <v>8.3631463935508457</v>
      </c>
      <c r="Z45" s="36">
        <f t="shared" si="29"/>
        <v>4.4962963696623035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60">
        <v>310</v>
      </c>
      <c r="E46" s="61">
        <v>17</v>
      </c>
      <c r="F46" s="3">
        <f t="shared" si="21"/>
        <v>5.4838709677419356E-2</v>
      </c>
      <c r="G46" s="2">
        <v>0.5</v>
      </c>
      <c r="H46" s="3">
        <f t="shared" si="22"/>
        <v>0.2411347517730496</v>
      </c>
      <c r="I46" s="3">
        <f t="shared" si="23"/>
        <v>0.75886524822695045</v>
      </c>
      <c r="J46" s="5">
        <f t="shared" si="30"/>
        <v>62638.94069973327</v>
      </c>
      <c r="K46" s="5">
        <f t="shared" si="24"/>
        <v>15104.425416956956</v>
      </c>
      <c r="L46" s="5">
        <f t="shared" si="25"/>
        <v>275433.63995627395</v>
      </c>
      <c r="M46" s="5">
        <f>L46+M47</f>
        <v>605108.50401423872</v>
      </c>
      <c r="N46" s="33">
        <f t="shared" si="26"/>
        <v>9.6602608098833223</v>
      </c>
      <c r="O46" s="4"/>
      <c r="Q46" s="27" t="s">
        <v>68</v>
      </c>
      <c r="R46" s="29">
        <f t="shared" si="17"/>
        <v>62638.94069973327</v>
      </c>
      <c r="S46" s="29">
        <f t="shared" si="18"/>
        <v>275433.63995627395</v>
      </c>
      <c r="T46" s="35">
        <f t="shared" si="19"/>
        <v>9.6602608098833223</v>
      </c>
      <c r="U46" s="42">
        <v>0.65629805890441617</v>
      </c>
      <c r="V46" s="43">
        <f t="shared" si="31"/>
        <v>0.34370194109558383</v>
      </c>
      <c r="W46" s="29">
        <f t="shared" si="27"/>
        <v>180766.56326028044</v>
      </c>
      <c r="X46" s="29">
        <f>X47+W46</f>
        <v>381802.89376039815</v>
      </c>
      <c r="Y46" s="35">
        <f t="shared" si="28"/>
        <v>6.0952961447833669</v>
      </c>
      <c r="Z46" s="36">
        <f t="shared" si="29"/>
        <v>3.5649646650999554</v>
      </c>
    </row>
    <row r="47" spans="1:26" s="2" customFormat="1" ht="14.4" x14ac:dyDescent="0.3">
      <c r="A47" s="12">
        <v>19</v>
      </c>
      <c r="B47" s="13" t="s">
        <v>69</v>
      </c>
      <c r="C47" s="12"/>
      <c r="D47" s="64">
        <v>215</v>
      </c>
      <c r="E47" s="65">
        <v>31</v>
      </c>
      <c r="F47" s="17">
        <f t="shared" si="21"/>
        <v>0.14418604651162792</v>
      </c>
      <c r="G47" s="12"/>
      <c r="H47" s="17">
        <v>1</v>
      </c>
      <c r="I47" s="17">
        <f t="shared" si="23"/>
        <v>0</v>
      </c>
      <c r="J47" s="21">
        <f t="shared" si="30"/>
        <v>47534.515282776316</v>
      </c>
      <c r="K47" s="21">
        <f t="shared" si="24"/>
        <v>47534.515282776316</v>
      </c>
      <c r="L47" s="21">
        <f>K47/F47</f>
        <v>329674.86405796476</v>
      </c>
      <c r="M47" s="21">
        <f>L47</f>
        <v>329674.86405796476</v>
      </c>
      <c r="N47" s="34">
        <f t="shared" si="26"/>
        <v>6.935483870967742</v>
      </c>
      <c r="O47" s="4"/>
      <c r="Q47" s="30" t="s">
        <v>69</v>
      </c>
      <c r="R47" s="31">
        <f t="shared" si="17"/>
        <v>47534.515282776316</v>
      </c>
      <c r="S47" s="31">
        <f t="shared" si="18"/>
        <v>329674.86405796476</v>
      </c>
      <c r="T47" s="38">
        <f t="shared" si="19"/>
        <v>6.935483870967742</v>
      </c>
      <c r="U47" s="44">
        <v>0.6098018151143324</v>
      </c>
      <c r="V47" s="45">
        <f t="shared" si="31"/>
        <v>0.3901981848856676</v>
      </c>
      <c r="W47" s="31">
        <f t="shared" si="27"/>
        <v>201036.33050011771</v>
      </c>
      <c r="X47" s="31">
        <f>W47</f>
        <v>201036.33050011771</v>
      </c>
      <c r="Y47" s="38">
        <f t="shared" si="28"/>
        <v>4.2292706532123052</v>
      </c>
      <c r="Z47" s="37">
        <f t="shared" si="29"/>
        <v>2.7062132177554368</v>
      </c>
    </row>
    <row r="48" spans="1:26" s="2" customFormat="1" ht="13.2" x14ac:dyDescent="0.25">
      <c r="B48" s="2" t="s">
        <v>70</v>
      </c>
      <c r="D48" s="25">
        <f>SUM(D29:D47)</f>
        <v>28890</v>
      </c>
      <c r="E48" s="62">
        <f>SUM(E29:E47)</f>
        <v>155</v>
      </c>
    </row>
    <row r="51" spans="1:26" s="2" customFormat="1" ht="18" thickBot="1" x14ac:dyDescent="0.35">
      <c r="B51" s="70" t="s">
        <v>89</v>
      </c>
      <c r="C51" s="70"/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Q51" s="71" t="s">
        <v>92</v>
      </c>
      <c r="R51" s="72"/>
      <c r="S51" s="72"/>
      <c r="T51" s="72"/>
      <c r="U51" s="72"/>
      <c r="V51" s="72"/>
      <c r="W51" s="72"/>
      <c r="X51" s="72"/>
      <c r="Y51" s="72"/>
      <c r="Z51" s="73"/>
    </row>
    <row r="52" spans="1:26" s="9" customFormat="1" ht="14.25" customHeight="1" x14ac:dyDescent="0.35">
      <c r="A52" s="7"/>
      <c r="B52" s="67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8" t="s">
        <v>14</v>
      </c>
      <c r="S52" s="78"/>
      <c r="T52" s="78"/>
      <c r="U52" s="75" t="s">
        <v>15</v>
      </c>
      <c r="V52" s="79" t="s">
        <v>16</v>
      </c>
      <c r="W52" s="80" t="s">
        <v>17</v>
      </c>
      <c r="X52" s="80" t="s">
        <v>18</v>
      </c>
      <c r="Y52" s="81" t="s">
        <v>19</v>
      </c>
      <c r="Z52" s="81" t="s">
        <v>20</v>
      </c>
    </row>
    <row r="53" spans="1:26" s="10" customFormat="1" ht="35.549999999999997" customHeight="1" thickBot="1" x14ac:dyDescent="0.35">
      <c r="B53" s="68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5"/>
      <c r="V53" s="79"/>
      <c r="W53" s="80"/>
      <c r="X53" s="80"/>
      <c r="Y53" s="81"/>
      <c r="Z53" s="81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376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7778053.6493871454</v>
      </c>
      <c r="N54" s="32">
        <f>M54/J54</f>
        <v>77.780536493871452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77.780536493871452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6876529.4265823103</v>
      </c>
      <c r="Y54" s="40">
        <f>X54/R54</f>
        <v>68.765294265823101</v>
      </c>
      <c r="Z54" s="36">
        <f>T54-Y54</f>
        <v>9.0152422280483506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1961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7678053.6493871454</v>
      </c>
      <c r="N55" s="33">
        <f t="shared" ref="N55:N72" si="42">M55/J55</f>
        <v>76.780536493871452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76.780536493871452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6780358.5401100246</v>
      </c>
      <c r="Y55" s="35">
        <f t="shared" ref="Y55:Y72" si="44">X55/R55</f>
        <v>67.80358540110025</v>
      </c>
      <c r="Z55" s="36">
        <f t="shared" ref="Z55:Z72" si="45">T55-Y55</f>
        <v>8.976951092771202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3102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100000</v>
      </c>
      <c r="K56" s="5">
        <f t="shared" si="40"/>
        <v>0</v>
      </c>
      <c r="L56" s="5">
        <f t="shared" si="41"/>
        <v>500000</v>
      </c>
      <c r="M56" s="5">
        <f t="shared" si="32"/>
        <v>7278053.6493871454</v>
      </c>
      <c r="N56" s="33">
        <f t="shared" si="42"/>
        <v>72.780536493871452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72.780536493871452</v>
      </c>
      <c r="U56" s="42">
        <v>0.96170886472285344</v>
      </c>
      <c r="V56" s="43">
        <f>1-U56</f>
        <v>3.829113527714656E-2</v>
      </c>
      <c r="W56" s="29">
        <f t="shared" si="43"/>
        <v>480854.43236142671</v>
      </c>
      <c r="X56" s="29">
        <f t="shared" si="36"/>
        <v>6395674.9942208836</v>
      </c>
      <c r="Y56" s="35">
        <f t="shared" si="44"/>
        <v>63.956749942208837</v>
      </c>
      <c r="Z56" s="36">
        <f t="shared" si="45"/>
        <v>8.8237865516626144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3774</v>
      </c>
      <c r="E57" s="49">
        <v>2</v>
      </c>
      <c r="F57" s="3">
        <f t="shared" si="37"/>
        <v>5.2994170641229468E-4</v>
      </c>
      <c r="G57" s="2">
        <v>0.5</v>
      </c>
      <c r="H57" s="3">
        <f t="shared" si="38"/>
        <v>2.6462026991267537E-3</v>
      </c>
      <c r="I57" s="3">
        <f t="shared" si="39"/>
        <v>0.99735379730087326</v>
      </c>
      <c r="J57" s="5">
        <f t="shared" si="46"/>
        <v>100000</v>
      </c>
      <c r="K57" s="5">
        <f t="shared" si="40"/>
        <v>264.62026991267538</v>
      </c>
      <c r="L57" s="5">
        <f t="shared" si="41"/>
        <v>499338.44932521833</v>
      </c>
      <c r="M57" s="5">
        <f t="shared" si="32"/>
        <v>6778053.6493871454</v>
      </c>
      <c r="N57" s="33">
        <f t="shared" si="42"/>
        <v>67.780536493871452</v>
      </c>
      <c r="O57" s="4"/>
      <c r="Q57" s="27" t="s">
        <v>40</v>
      </c>
      <c r="R57" s="29">
        <f t="shared" si="33"/>
        <v>100000</v>
      </c>
      <c r="S57" s="29">
        <f t="shared" si="34"/>
        <v>499338.44932521833</v>
      </c>
      <c r="T57" s="35">
        <f t="shared" si="35"/>
        <v>67.780536493871452</v>
      </c>
      <c r="U57" s="42">
        <v>0.96170886472285344</v>
      </c>
      <c r="V57" s="43">
        <f>1-U57</f>
        <v>3.829113527714656E-2</v>
      </c>
      <c r="W57" s="29">
        <f t="shared" si="43"/>
        <v>480218.21321302583</v>
      </c>
      <c r="X57" s="29">
        <f t="shared" si="36"/>
        <v>5914820.5618594568</v>
      </c>
      <c r="Y57" s="35">
        <f t="shared" si="44"/>
        <v>59.148205618594567</v>
      </c>
      <c r="Z57" s="36">
        <f t="shared" si="45"/>
        <v>8.6323308752768853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3788</v>
      </c>
      <c r="E58" s="49">
        <v>3</v>
      </c>
      <c r="F58" s="3">
        <f t="shared" si="37"/>
        <v>7.919746568109821E-4</v>
      </c>
      <c r="G58" s="2">
        <v>0.5</v>
      </c>
      <c r="H58" s="3">
        <f t="shared" si="38"/>
        <v>3.9520484784613362E-3</v>
      </c>
      <c r="I58" s="3">
        <f t="shared" si="39"/>
        <v>0.99604795152153869</v>
      </c>
      <c r="J58" s="5">
        <f t="shared" si="46"/>
        <v>99735.379730087327</v>
      </c>
      <c r="K58" s="5">
        <f t="shared" si="40"/>
        <v>394.1590557110552</v>
      </c>
      <c r="L58" s="5">
        <f t="shared" si="41"/>
        <v>497691.50101115904</v>
      </c>
      <c r="M58" s="5">
        <f t="shared" si="32"/>
        <v>6278715.2000619266</v>
      </c>
      <c r="N58" s="33">
        <f t="shared" si="42"/>
        <v>62.953740358275461</v>
      </c>
      <c r="O58" s="4"/>
      <c r="Q58" s="27" t="s">
        <v>42</v>
      </c>
      <c r="R58" s="29">
        <f t="shared" si="33"/>
        <v>99735.379730087327</v>
      </c>
      <c r="S58" s="29">
        <f t="shared" si="34"/>
        <v>497691.50101115904</v>
      </c>
      <c r="T58" s="35">
        <f t="shared" si="35"/>
        <v>62.953740358275461</v>
      </c>
      <c r="U58" s="42">
        <v>0.96170886472285344</v>
      </c>
      <c r="V58" s="43">
        <f>1-U58</f>
        <v>3.829113527714656E-2</v>
      </c>
      <c r="W58" s="29">
        <f t="shared" si="43"/>
        <v>478634.32841965463</v>
      </c>
      <c r="X58" s="29">
        <f t="shared" si="36"/>
        <v>5434602.3486464312</v>
      </c>
      <c r="Y58" s="35">
        <f t="shared" si="44"/>
        <v>54.490215642172629</v>
      </c>
      <c r="Z58" s="36">
        <f t="shared" si="45"/>
        <v>8.4635247161028317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3671</v>
      </c>
      <c r="E59" s="49">
        <v>2</v>
      </c>
      <c r="F59" s="3">
        <f t="shared" si="37"/>
        <v>5.4481067828929448E-4</v>
      </c>
      <c r="G59" s="2">
        <v>0.5</v>
      </c>
      <c r="H59" s="3">
        <f t="shared" si="38"/>
        <v>2.7203482045701846E-3</v>
      </c>
      <c r="I59" s="3">
        <f t="shared" si="39"/>
        <v>0.99727965179542977</v>
      </c>
      <c r="J59" s="5">
        <f t="shared" si="46"/>
        <v>99341.22067437628</v>
      </c>
      <c r="K59" s="5">
        <f t="shared" si="40"/>
        <v>270.24271130135003</v>
      </c>
      <c r="L59" s="5">
        <f t="shared" si="41"/>
        <v>496030.49659362796</v>
      </c>
      <c r="M59" s="5">
        <f t="shared" si="32"/>
        <v>5781023.6990507673</v>
      </c>
      <c r="N59" s="33">
        <f t="shared" si="42"/>
        <v>58.193604425296776</v>
      </c>
      <c r="O59" s="4"/>
      <c r="Q59" s="27" t="s">
        <v>44</v>
      </c>
      <c r="R59" s="29">
        <f t="shared" si="33"/>
        <v>99341.22067437628</v>
      </c>
      <c r="S59" s="29">
        <f t="shared" si="34"/>
        <v>496030.49659362796</v>
      </c>
      <c r="T59" s="35">
        <f t="shared" si="35"/>
        <v>58.193604425296776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477722.84881455527</v>
      </c>
      <c r="X59" s="29">
        <f t="shared" si="36"/>
        <v>4955968.0202267766</v>
      </c>
      <c r="Y59" s="35">
        <f t="shared" si="44"/>
        <v>49.888334234100078</v>
      </c>
      <c r="Z59" s="36">
        <f t="shared" si="45"/>
        <v>8.3052701911966977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4288</v>
      </c>
      <c r="E60" s="49">
        <v>8</v>
      </c>
      <c r="F60" s="3">
        <f t="shared" si="37"/>
        <v>1.8656716417910447E-3</v>
      </c>
      <c r="G60" s="2">
        <v>0.5</v>
      </c>
      <c r="H60" s="3">
        <f t="shared" si="38"/>
        <v>9.285051067780872E-3</v>
      </c>
      <c r="I60" s="3">
        <f t="shared" si="39"/>
        <v>0.99071494893221912</v>
      </c>
      <c r="J60" s="5">
        <f t="shared" si="46"/>
        <v>99070.977963074925</v>
      </c>
      <c r="K60" s="5">
        <f t="shared" si="40"/>
        <v>919.87908972214404</v>
      </c>
      <c r="L60" s="5">
        <f t="shared" si="41"/>
        <v>493055.19209106924</v>
      </c>
      <c r="M60" s="5">
        <f t="shared" si="32"/>
        <v>5284993.2024571393</v>
      </c>
      <c r="N60" s="33">
        <f t="shared" si="42"/>
        <v>53.345523695414883</v>
      </c>
      <c r="O60" s="4"/>
      <c r="Q60" s="27" t="s">
        <v>46</v>
      </c>
      <c r="R60" s="29">
        <f t="shared" si="33"/>
        <v>99070.977963074925</v>
      </c>
      <c r="S60" s="29">
        <f t="shared" si="34"/>
        <v>493055.19209106924</v>
      </c>
      <c r="T60" s="35">
        <f t="shared" si="35"/>
        <v>53.345523695414883</v>
      </c>
      <c r="U60" s="42">
        <v>0.95736753435116873</v>
      </c>
      <c r="V60" s="43">
        <f t="shared" si="47"/>
        <v>4.2632465648831275E-2</v>
      </c>
      <c r="W60" s="29">
        <f t="shared" si="43"/>
        <v>472035.0335512688</v>
      </c>
      <c r="X60" s="29">
        <f t="shared" si="36"/>
        <v>4478245.1714122212</v>
      </c>
      <c r="Y60" s="35">
        <f t="shared" si="44"/>
        <v>45.202391896053783</v>
      </c>
      <c r="Z60" s="36">
        <f t="shared" si="45"/>
        <v>8.1431317993611003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4576</v>
      </c>
      <c r="E61" s="49">
        <v>6</v>
      </c>
      <c r="F61" s="3">
        <f t="shared" si="37"/>
        <v>1.3111888111888112E-3</v>
      </c>
      <c r="G61" s="2">
        <v>0.5</v>
      </c>
      <c r="H61" s="3">
        <f t="shared" si="38"/>
        <v>6.5345240688303198E-3</v>
      </c>
      <c r="I61" s="3">
        <f t="shared" si="39"/>
        <v>0.99346547593116963</v>
      </c>
      <c r="J61" s="5">
        <f t="shared" si="46"/>
        <v>98151.098873352777</v>
      </c>
      <c r="K61" s="5">
        <f t="shared" si="40"/>
        <v>641.3707179700682</v>
      </c>
      <c r="L61" s="5">
        <f t="shared" si="41"/>
        <v>489152.06757183874</v>
      </c>
      <c r="M61" s="5">
        <f t="shared" si="32"/>
        <v>4791938.0103660701</v>
      </c>
      <c r="N61" s="33">
        <f t="shared" si="42"/>
        <v>48.822051565100125</v>
      </c>
      <c r="O61" s="4"/>
      <c r="Q61" s="27" t="s">
        <v>48</v>
      </c>
      <c r="R61" s="29">
        <f t="shared" si="33"/>
        <v>98151.098873352777</v>
      </c>
      <c r="S61" s="29">
        <f t="shared" si="34"/>
        <v>489152.06757183874</v>
      </c>
      <c r="T61" s="35">
        <f t="shared" si="35"/>
        <v>48.822051565100125</v>
      </c>
      <c r="U61" s="42">
        <v>0.95681081085376496</v>
      </c>
      <c r="V61" s="43">
        <f t="shared" si="47"/>
        <v>4.3189189146235041E-2</v>
      </c>
      <c r="W61" s="29">
        <f t="shared" si="43"/>
        <v>468025.98640420666</v>
      </c>
      <c r="X61" s="29">
        <f t="shared" si="36"/>
        <v>4006210.1378609524</v>
      </c>
      <c r="Y61" s="35">
        <f t="shared" si="44"/>
        <v>40.816762969004373</v>
      </c>
      <c r="Z61" s="36">
        <f t="shared" si="45"/>
        <v>8.0052885960957525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4292</v>
      </c>
      <c r="E62" s="49">
        <v>6</v>
      </c>
      <c r="F62" s="3">
        <f t="shared" si="37"/>
        <v>1.3979496738117428E-3</v>
      </c>
      <c r="G62" s="2">
        <v>0.5</v>
      </c>
      <c r="H62" s="3">
        <f t="shared" si="38"/>
        <v>6.965405154399815E-3</v>
      </c>
      <c r="I62" s="3">
        <f t="shared" si="39"/>
        <v>0.99303459484560019</v>
      </c>
      <c r="J62" s="5">
        <f t="shared" si="46"/>
        <v>97509.728155382705</v>
      </c>
      <c r="K62" s="5">
        <f t="shared" si="40"/>
        <v>679.19476309762751</v>
      </c>
      <c r="L62" s="5">
        <f t="shared" si="41"/>
        <v>485850.65386916947</v>
      </c>
      <c r="M62" s="5">
        <f t="shared" si="32"/>
        <v>4302785.9427942317</v>
      </c>
      <c r="N62" s="33">
        <f t="shared" si="42"/>
        <v>44.126735087782215</v>
      </c>
      <c r="O62" s="4"/>
      <c r="Q62" s="27" t="s">
        <v>50</v>
      </c>
      <c r="R62" s="29">
        <f t="shared" si="33"/>
        <v>97509.728155382705</v>
      </c>
      <c r="S62" s="29">
        <f t="shared" si="34"/>
        <v>485850.65386916947</v>
      </c>
      <c r="T62" s="35">
        <f t="shared" si="35"/>
        <v>44.126735087782215</v>
      </c>
      <c r="U62" s="42">
        <v>0.94800928093814252</v>
      </c>
      <c r="V62" s="43">
        <f t="shared" si="47"/>
        <v>5.1990719061857482E-2</v>
      </c>
      <c r="W62" s="29">
        <f t="shared" si="43"/>
        <v>460590.92901783774</v>
      </c>
      <c r="X62" s="29">
        <f t="shared" si="36"/>
        <v>3538184.1514567458</v>
      </c>
      <c r="Y62" s="35">
        <f t="shared" si="44"/>
        <v>36.285447804947367</v>
      </c>
      <c r="Z62" s="36">
        <f t="shared" si="45"/>
        <v>7.8412872828348483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4579</v>
      </c>
      <c r="E63" s="49">
        <v>11</v>
      </c>
      <c r="F63" s="3">
        <f t="shared" si="37"/>
        <v>2.4022712382616293E-3</v>
      </c>
      <c r="G63" s="2">
        <v>0.5</v>
      </c>
      <c r="H63" s="3">
        <f t="shared" si="38"/>
        <v>1.1939650493867362E-2</v>
      </c>
      <c r="I63" s="3">
        <f t="shared" si="39"/>
        <v>0.98806034950613264</v>
      </c>
      <c r="J63" s="5">
        <f t="shared" si="46"/>
        <v>96830.533392285084</v>
      </c>
      <c r="K63" s="5">
        <f t="shared" si="40"/>
        <v>1156.1227258386366</v>
      </c>
      <c r="L63" s="5">
        <f t="shared" si="41"/>
        <v>481262.36014682887</v>
      </c>
      <c r="M63" s="5">
        <f t="shared" si="32"/>
        <v>3816935.2889250619</v>
      </c>
      <c r="N63" s="33">
        <f t="shared" si="42"/>
        <v>39.418715927771331</v>
      </c>
      <c r="O63" s="4"/>
      <c r="Q63" s="27" t="s">
        <v>52</v>
      </c>
      <c r="R63" s="29">
        <f t="shared" si="33"/>
        <v>96830.533392285084</v>
      </c>
      <c r="S63" s="29">
        <f t="shared" si="34"/>
        <v>481262.36014682887</v>
      </c>
      <c r="T63" s="35">
        <f t="shared" si="35"/>
        <v>39.418715927771331</v>
      </c>
      <c r="U63" s="42">
        <v>0.94216194080535964</v>
      </c>
      <c r="V63" s="43">
        <f t="shared" si="47"/>
        <v>5.7838059194640357E-2</v>
      </c>
      <c r="W63" s="29">
        <f t="shared" si="43"/>
        <v>453427.07927250426</v>
      </c>
      <c r="X63" s="29">
        <f t="shared" si="36"/>
        <v>3077593.2224389082</v>
      </c>
      <c r="Y63" s="35">
        <f t="shared" si="44"/>
        <v>31.783293085568335</v>
      </c>
      <c r="Z63" s="36">
        <f t="shared" si="45"/>
        <v>7.6354228422029955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4843</v>
      </c>
      <c r="E64" s="49">
        <v>24</v>
      </c>
      <c r="F64" s="3">
        <f t="shared" si="37"/>
        <v>4.9556060293206687E-3</v>
      </c>
      <c r="G64" s="2">
        <v>0.5</v>
      </c>
      <c r="H64" s="3">
        <f t="shared" si="38"/>
        <v>2.4474811339995919E-2</v>
      </c>
      <c r="I64" s="3">
        <f t="shared" si="39"/>
        <v>0.97552518866000404</v>
      </c>
      <c r="J64" s="5">
        <f t="shared" si="46"/>
        <v>95674.410666446449</v>
      </c>
      <c r="K64" s="5">
        <f t="shared" si="40"/>
        <v>2341.6131511265703</v>
      </c>
      <c r="L64" s="5">
        <f t="shared" si="41"/>
        <v>472518.02045441582</v>
      </c>
      <c r="M64" s="5">
        <f t="shared" si="32"/>
        <v>3335672.928778233</v>
      </c>
      <c r="N64" s="33">
        <f t="shared" si="42"/>
        <v>34.864839046749125</v>
      </c>
      <c r="O64" s="4"/>
      <c r="Q64" s="27" t="s">
        <v>54</v>
      </c>
      <c r="R64" s="29">
        <f t="shared" si="33"/>
        <v>95674.410666446449</v>
      </c>
      <c r="S64" s="29">
        <f t="shared" si="34"/>
        <v>472518.02045441582</v>
      </c>
      <c r="T64" s="35">
        <f t="shared" si="35"/>
        <v>34.864839046749125</v>
      </c>
      <c r="U64" s="42">
        <v>0.92489605986448908</v>
      </c>
      <c r="V64" s="43">
        <f t="shared" si="47"/>
        <v>7.5103940135510916E-2</v>
      </c>
      <c r="W64" s="29">
        <f t="shared" si="43"/>
        <v>437030.05533325725</v>
      </c>
      <c r="X64" s="29">
        <f t="shared" si="36"/>
        <v>2624166.1431664038</v>
      </c>
      <c r="Y64" s="35">
        <f t="shared" si="44"/>
        <v>27.428087875190993</v>
      </c>
      <c r="Z64" s="36">
        <f t="shared" si="45"/>
        <v>7.4367511715581323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5103</v>
      </c>
      <c r="E65" s="49">
        <v>22</v>
      </c>
      <c r="F65" s="3">
        <f t="shared" si="37"/>
        <v>4.3111894963746818E-3</v>
      </c>
      <c r="G65" s="2">
        <v>0.5</v>
      </c>
      <c r="H65" s="3">
        <f t="shared" si="38"/>
        <v>2.1326095385808451E-2</v>
      </c>
      <c r="I65" s="3">
        <f t="shared" si="39"/>
        <v>0.97867390461419157</v>
      </c>
      <c r="J65" s="5">
        <f t="shared" si="46"/>
        <v>93332.797515319879</v>
      </c>
      <c r="K65" s="5">
        <f t="shared" si="40"/>
        <v>1990.4241424360578</v>
      </c>
      <c r="L65" s="5">
        <f t="shared" si="41"/>
        <v>461687.92722050927</v>
      </c>
      <c r="M65" s="5">
        <f t="shared" si="32"/>
        <v>2863154.9083238174</v>
      </c>
      <c r="N65" s="33">
        <f t="shared" si="42"/>
        <v>30.676835844911345</v>
      </c>
      <c r="O65" s="4"/>
      <c r="Q65" s="27" t="s">
        <v>56</v>
      </c>
      <c r="R65" s="29">
        <f t="shared" si="33"/>
        <v>93332.797515319879</v>
      </c>
      <c r="S65" s="29">
        <f t="shared" si="34"/>
        <v>461687.92722050927</v>
      </c>
      <c r="T65" s="35">
        <f t="shared" si="35"/>
        <v>30.676835844911345</v>
      </c>
      <c r="U65" s="42">
        <v>0.89970667843387275</v>
      </c>
      <c r="V65" s="43">
        <f t="shared" si="47"/>
        <v>0.10029332156612725</v>
      </c>
      <c r="W65" s="29">
        <f t="shared" si="43"/>
        <v>415383.71147258399</v>
      </c>
      <c r="X65" s="29">
        <f t="shared" si="36"/>
        <v>2187136.0878331466</v>
      </c>
      <c r="Y65" s="35">
        <f t="shared" si="44"/>
        <v>23.43373547197216</v>
      </c>
      <c r="Z65" s="36">
        <f t="shared" si="45"/>
        <v>7.2431003729391854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4424</v>
      </c>
      <c r="E66" s="49">
        <v>40</v>
      </c>
      <c r="F66" s="3">
        <f t="shared" si="37"/>
        <v>9.0415913200723331E-3</v>
      </c>
      <c r="G66" s="2">
        <v>0.5</v>
      </c>
      <c r="H66" s="3">
        <f t="shared" si="38"/>
        <v>4.4208664898320073E-2</v>
      </c>
      <c r="I66" s="3">
        <f t="shared" si="39"/>
        <v>0.95579133510167991</v>
      </c>
      <c r="J66" s="5">
        <f t="shared" si="46"/>
        <v>91342.373372883827</v>
      </c>
      <c r="K66" s="5">
        <f t="shared" si="40"/>
        <v>4038.1243754590555</v>
      </c>
      <c r="L66" s="5">
        <f t="shared" si="41"/>
        <v>446616.55592577154</v>
      </c>
      <c r="M66" s="5">
        <f t="shared" si="32"/>
        <v>2401466.981103308</v>
      </c>
      <c r="N66" s="33">
        <f t="shared" si="42"/>
        <v>26.290831871642769</v>
      </c>
      <c r="O66" s="4"/>
      <c r="Q66" s="27" t="s">
        <v>58</v>
      </c>
      <c r="R66" s="29">
        <f t="shared" si="33"/>
        <v>91342.373372883827</v>
      </c>
      <c r="S66" s="29">
        <f t="shared" si="34"/>
        <v>446616.55592577154</v>
      </c>
      <c r="T66" s="35">
        <f t="shared" si="35"/>
        <v>26.290831871642769</v>
      </c>
      <c r="U66" s="42">
        <v>0.86438699185239576</v>
      </c>
      <c r="V66" s="43">
        <f t="shared" si="47"/>
        <v>0.13561300814760424</v>
      </c>
      <c r="W66" s="29">
        <f t="shared" si="43"/>
        <v>386049.54128815496</v>
      </c>
      <c r="X66" s="29">
        <f t="shared" si="36"/>
        <v>1771752.3763605624</v>
      </c>
      <c r="Y66" s="35">
        <f t="shared" si="44"/>
        <v>19.396828776583227</v>
      </c>
      <c r="Z66" s="36">
        <f t="shared" si="45"/>
        <v>6.8940030950595421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3194</v>
      </c>
      <c r="E67" s="49">
        <v>44</v>
      </c>
      <c r="F67" s="3">
        <f t="shared" si="37"/>
        <v>1.3775829680651221E-2</v>
      </c>
      <c r="G67" s="2">
        <v>0.5</v>
      </c>
      <c r="H67" s="3">
        <f t="shared" si="38"/>
        <v>6.6585956416464892E-2</v>
      </c>
      <c r="I67" s="3">
        <f t="shared" si="39"/>
        <v>0.93341404358353508</v>
      </c>
      <c r="J67" s="5">
        <f t="shared" si="46"/>
        <v>87304.248997424773</v>
      </c>
      <c r="K67" s="5">
        <f t="shared" si="40"/>
        <v>5813.2369187147251</v>
      </c>
      <c r="L67" s="5">
        <f t="shared" si="41"/>
        <v>421988.15269033704</v>
      </c>
      <c r="M67" s="5">
        <f t="shared" si="32"/>
        <v>1954850.4251775367</v>
      </c>
      <c r="N67" s="33">
        <f t="shared" si="42"/>
        <v>22.391240376344101</v>
      </c>
      <c r="O67" s="4"/>
      <c r="Q67" s="27" t="s">
        <v>60</v>
      </c>
      <c r="R67" s="29">
        <f t="shared" si="33"/>
        <v>87304.248997424773</v>
      </c>
      <c r="S67" s="29">
        <f t="shared" si="34"/>
        <v>421988.15269033704</v>
      </c>
      <c r="T67" s="35">
        <f t="shared" si="35"/>
        <v>22.391240376344101</v>
      </c>
      <c r="U67" s="42">
        <v>0.82345390469096191</v>
      </c>
      <c r="V67" s="43">
        <f t="shared" si="47"/>
        <v>0.17654609530903809</v>
      </c>
      <c r="W67" s="29">
        <f t="shared" si="43"/>
        <v>347487.79206618387</v>
      </c>
      <c r="X67" s="29">
        <f t="shared" si="36"/>
        <v>1385702.8350724075</v>
      </c>
      <c r="Y67" s="35">
        <f t="shared" si="44"/>
        <v>15.872112193683515</v>
      </c>
      <c r="Z67" s="36">
        <f t="shared" si="45"/>
        <v>6.5191281826605856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2255</v>
      </c>
      <c r="E68" s="49">
        <v>36</v>
      </c>
      <c r="F68" s="3">
        <f t="shared" si="37"/>
        <v>1.5964523281596452E-2</v>
      </c>
      <c r="G68" s="2">
        <v>0.5</v>
      </c>
      <c r="H68" s="3">
        <f t="shared" si="38"/>
        <v>7.6759061833688705E-2</v>
      </c>
      <c r="I68" s="3">
        <f t="shared" si="39"/>
        <v>0.92324093816631125</v>
      </c>
      <c r="J68" s="5">
        <f t="shared" si="46"/>
        <v>81491.012078710046</v>
      </c>
      <c r="K68" s="5">
        <f t="shared" si="40"/>
        <v>6255.1736350395777</v>
      </c>
      <c r="L68" s="5">
        <f t="shared" si="41"/>
        <v>391817.12630595127</v>
      </c>
      <c r="M68" s="5">
        <f t="shared" si="32"/>
        <v>1532862.2724871996</v>
      </c>
      <c r="N68" s="33">
        <f t="shared" si="42"/>
        <v>18.810200455071634</v>
      </c>
      <c r="O68" s="4"/>
      <c r="Q68" s="27" t="s">
        <v>62</v>
      </c>
      <c r="R68" s="29">
        <f t="shared" si="33"/>
        <v>81491.012078710046</v>
      </c>
      <c r="S68" s="29">
        <f t="shared" si="34"/>
        <v>391817.12630595127</v>
      </c>
      <c r="T68" s="35">
        <f t="shared" si="35"/>
        <v>18.810200455071634</v>
      </c>
      <c r="U68" s="42">
        <v>0.7557222850963411</v>
      </c>
      <c r="V68" s="43">
        <f t="shared" si="47"/>
        <v>0.2442777149036589</v>
      </c>
      <c r="W68" s="29">
        <f t="shared" si="43"/>
        <v>296104.93403181521</v>
      </c>
      <c r="X68" s="29">
        <f t="shared" si="36"/>
        <v>1038215.0430062236</v>
      </c>
      <c r="Y68" s="35">
        <f t="shared" si="44"/>
        <v>12.74023989300119</v>
      </c>
      <c r="Z68" s="36">
        <f t="shared" si="45"/>
        <v>6.0699605620704435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1647</v>
      </c>
      <c r="E69" s="49">
        <v>42</v>
      </c>
      <c r="F69" s="3">
        <f t="shared" si="37"/>
        <v>2.5500910746812388E-2</v>
      </c>
      <c r="G69" s="2">
        <v>0.5</v>
      </c>
      <c r="H69" s="3">
        <f t="shared" si="38"/>
        <v>0.11986301369863016</v>
      </c>
      <c r="I69" s="3">
        <f t="shared" si="39"/>
        <v>0.88013698630136983</v>
      </c>
      <c r="J69" s="5">
        <f t="shared" si="46"/>
        <v>75235.838443670465</v>
      </c>
      <c r="K69" s="5">
        <f t="shared" si="40"/>
        <v>9017.994334001598</v>
      </c>
      <c r="L69" s="5">
        <f t="shared" si="41"/>
        <v>353634.20638334827</v>
      </c>
      <c r="M69" s="5">
        <f t="shared" si="32"/>
        <v>1141045.1461812484</v>
      </c>
      <c r="N69" s="33">
        <f t="shared" si="42"/>
        <v>15.166244834708074</v>
      </c>
      <c r="O69" s="4"/>
      <c r="Q69" s="27" t="s">
        <v>64</v>
      </c>
      <c r="R69" s="29">
        <f t="shared" si="33"/>
        <v>75235.838443670465</v>
      </c>
      <c r="S69" s="29">
        <f t="shared" si="34"/>
        <v>353634.20638334827</v>
      </c>
      <c r="T69" s="35">
        <f t="shared" si="35"/>
        <v>15.166244834708074</v>
      </c>
      <c r="U69" s="42">
        <v>0.69850988448397933</v>
      </c>
      <c r="V69" s="43">
        <f t="shared" si="47"/>
        <v>0.30149011551602067</v>
      </c>
      <c r="W69" s="29">
        <f t="shared" si="43"/>
        <v>247016.98865041632</v>
      </c>
      <c r="X69" s="29">
        <f t="shared" si="36"/>
        <v>742110.10897440847</v>
      </c>
      <c r="Y69" s="35">
        <f t="shared" si="44"/>
        <v>9.8637846580261197</v>
      </c>
      <c r="Z69" s="36">
        <f t="shared" si="45"/>
        <v>5.3024601766819544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1065</v>
      </c>
      <c r="E70" s="49">
        <v>47</v>
      </c>
      <c r="F70" s="3">
        <f t="shared" si="37"/>
        <v>4.4131455399061034E-2</v>
      </c>
      <c r="G70" s="2">
        <v>0.5</v>
      </c>
      <c r="H70" s="3">
        <f t="shared" si="38"/>
        <v>0.19873150105708248</v>
      </c>
      <c r="I70" s="3">
        <f t="shared" si="39"/>
        <v>0.80126849894291752</v>
      </c>
      <c r="J70" s="5">
        <f t="shared" si="46"/>
        <v>66217.844109668862</v>
      </c>
      <c r="K70" s="5">
        <f t="shared" si="40"/>
        <v>13159.57155667838</v>
      </c>
      <c r="L70" s="5">
        <f t="shared" si="41"/>
        <v>298190.29165664833</v>
      </c>
      <c r="M70" s="5">
        <f t="shared" si="32"/>
        <v>787410.93979790015</v>
      </c>
      <c r="N70" s="33">
        <f t="shared" si="42"/>
        <v>11.891219812197503</v>
      </c>
      <c r="O70" s="4"/>
      <c r="Q70" s="27" t="s">
        <v>66</v>
      </c>
      <c r="R70" s="29">
        <f t="shared" si="33"/>
        <v>66217.844109668862</v>
      </c>
      <c r="S70" s="29">
        <f t="shared" si="34"/>
        <v>298190.29165664833</v>
      </c>
      <c r="T70" s="35">
        <f t="shared" si="35"/>
        <v>11.891219812197503</v>
      </c>
      <c r="U70" s="42">
        <v>0.67065690345363116</v>
      </c>
      <c r="V70" s="43">
        <f t="shared" si="47"/>
        <v>0.32934309654636884</v>
      </c>
      <c r="W70" s="29">
        <f t="shared" si="43"/>
        <v>199983.37764238293</v>
      </c>
      <c r="X70" s="29">
        <f t="shared" si="36"/>
        <v>495093.12032399216</v>
      </c>
      <c r="Y70" s="35">
        <f t="shared" si="44"/>
        <v>7.4767326991804115</v>
      </c>
      <c r="Z70" s="36">
        <f t="shared" si="45"/>
        <v>4.414487113017092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535</v>
      </c>
      <c r="E71" s="49">
        <v>38</v>
      </c>
      <c r="F71" s="3">
        <f t="shared" si="37"/>
        <v>7.1028037383177575E-2</v>
      </c>
      <c r="G71" s="2">
        <v>0.5</v>
      </c>
      <c r="H71" s="3">
        <f t="shared" si="38"/>
        <v>0.30158730158730163</v>
      </c>
      <c r="I71" s="3">
        <f t="shared" si="39"/>
        <v>0.69841269841269837</v>
      </c>
      <c r="J71" s="5">
        <f t="shared" si="46"/>
        <v>53058.272552990478</v>
      </c>
      <c r="K71" s="5">
        <f t="shared" si="40"/>
        <v>16001.701246139988</v>
      </c>
      <c r="L71" s="5">
        <f t="shared" si="41"/>
        <v>225287.10964960244</v>
      </c>
      <c r="M71" s="5">
        <f>L71+M72</f>
        <v>489220.64814125188</v>
      </c>
      <c r="N71" s="33">
        <f t="shared" si="42"/>
        <v>9.2204405571752517</v>
      </c>
      <c r="O71" s="4"/>
      <c r="Q71" s="27" t="s">
        <v>68</v>
      </c>
      <c r="R71" s="29">
        <f t="shared" si="33"/>
        <v>53058.272552990478</v>
      </c>
      <c r="S71" s="29">
        <f t="shared" si="34"/>
        <v>225287.10964960244</v>
      </c>
      <c r="T71" s="35">
        <f t="shared" si="35"/>
        <v>9.2204405571752517</v>
      </c>
      <c r="U71" s="42">
        <v>0.63527807449444496</v>
      </c>
      <c r="V71" s="43">
        <f t="shared" si="47"/>
        <v>0.36472192550555504</v>
      </c>
      <c r="W71" s="29">
        <f t="shared" si="43"/>
        <v>143119.96122661832</v>
      </c>
      <c r="X71" s="29">
        <f>X72+W71</f>
        <v>295109.74268160923</v>
      </c>
      <c r="Y71" s="35">
        <f t="shared" si="44"/>
        <v>5.5619930405174154</v>
      </c>
      <c r="Z71" s="36">
        <f t="shared" si="45"/>
        <v>3.6584475166578363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349</v>
      </c>
      <c r="E72" s="50">
        <v>49</v>
      </c>
      <c r="F72" s="17">
        <f t="shared" si="37"/>
        <v>0.14040114613180515</v>
      </c>
      <c r="G72" s="12"/>
      <c r="H72" s="17">
        <v>1</v>
      </c>
      <c r="I72" s="17">
        <f t="shared" si="39"/>
        <v>0</v>
      </c>
      <c r="J72" s="21">
        <f t="shared" si="46"/>
        <v>37056.571306850492</v>
      </c>
      <c r="K72" s="21">
        <f t="shared" si="40"/>
        <v>37056.571306850492</v>
      </c>
      <c r="L72" s="21">
        <f>K72/F72</f>
        <v>263933.53849164944</v>
      </c>
      <c r="M72" s="21">
        <f>L72</f>
        <v>263933.53849164944</v>
      </c>
      <c r="N72" s="34">
        <f t="shared" si="42"/>
        <v>7.1224489795918373</v>
      </c>
      <c r="O72" s="4"/>
      <c r="Q72" s="30" t="s">
        <v>69</v>
      </c>
      <c r="R72" s="31">
        <f t="shared" si="33"/>
        <v>37056.571306850492</v>
      </c>
      <c r="S72" s="31">
        <f t="shared" si="34"/>
        <v>263933.53849164944</v>
      </c>
      <c r="T72" s="38">
        <f t="shared" si="35"/>
        <v>7.1224489795918373</v>
      </c>
      <c r="U72" s="44">
        <v>0.57586384179742911</v>
      </c>
      <c r="V72" s="45">
        <f t="shared" si="47"/>
        <v>0.42413615820257089</v>
      </c>
      <c r="W72" s="31">
        <f t="shared" si="43"/>
        <v>151989.78145499088</v>
      </c>
      <c r="X72" s="31">
        <f>W72</f>
        <v>151989.78145499088</v>
      </c>
      <c r="Y72" s="38">
        <f t="shared" si="44"/>
        <v>4.1015608323939343</v>
      </c>
      <c r="Z72" s="37">
        <f t="shared" si="45"/>
        <v>3.020888147197903</v>
      </c>
    </row>
    <row r="73" spans="1:26" s="2" customFormat="1" ht="13.2" x14ac:dyDescent="0.25">
      <c r="B73" s="2" t="s">
        <v>70</v>
      </c>
      <c r="D73" s="25">
        <f>SUM(D54:D72)</f>
        <v>57822</v>
      </c>
      <c r="E73" s="25">
        <f>SUM(E54:E72)</f>
        <v>380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74.406142068115244</v>
      </c>
      <c r="F78" s="55">
        <f>$Y$4</f>
        <v>67.319777382778724</v>
      </c>
      <c r="G78" s="55">
        <f>E78-F78</f>
        <v>7.0863646853365196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81.379508205971376</v>
      </c>
      <c r="F79" s="55">
        <f>$Y$29</f>
        <v>71.763379287805947</v>
      </c>
      <c r="G79" s="55">
        <f t="shared" ref="G79:G80" si="48">E79-F79</f>
        <v>9.6161289181654297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77.780536493871452</v>
      </c>
      <c r="F80" s="55">
        <f>$Y$54</f>
        <v>68.765294265823101</v>
      </c>
      <c r="G80" s="55">
        <f t="shared" si="48"/>
        <v>9.0152422280483506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2026-01-22T14:28:15Z</dcterms:modified>
  <cp:category/>
  <cp:contentStatus/>
</cp:coreProperties>
</file>