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C6E6E036-0CCA-4821-A265-14BD10644667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F69" i="16"/>
  <c r="H69" i="16" s="1"/>
  <c r="I69" i="16" s="1"/>
  <c r="V68" i="16"/>
  <c r="V67" i="16"/>
  <c r="V66" i="16"/>
  <c r="V65" i="16"/>
  <c r="F65" i="16"/>
  <c r="H65" i="16" s="1"/>
  <c r="I65" i="16" s="1"/>
  <c r="V64" i="16"/>
  <c r="V63" i="16"/>
  <c r="V62" i="16"/>
  <c r="V61" i="16"/>
  <c r="F61" i="16"/>
  <c r="H61" i="16" s="1"/>
  <c r="I61" i="16" s="1"/>
  <c r="V60" i="16"/>
  <c r="V59" i="16"/>
  <c r="F59" i="16"/>
  <c r="H59" i="16" s="1"/>
  <c r="I59" i="16" s="1"/>
  <c r="V58" i="16"/>
  <c r="V57" i="16"/>
  <c r="F57" i="16"/>
  <c r="H57" i="16" s="1"/>
  <c r="I57" i="16" s="1"/>
  <c r="V56" i="16"/>
  <c r="F56" i="16"/>
  <c r="H56" i="16" s="1"/>
  <c r="I56" i="16" s="1"/>
  <c r="V55" i="16"/>
  <c r="F55" i="16"/>
  <c r="H55" i="16" s="1"/>
  <c r="I55" i="16" s="1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H44" i="16"/>
  <c r="I44" i="16" s="1"/>
  <c r="F44" i="16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H38" i="16"/>
  <c r="I38" i="16" s="1"/>
  <c r="F38" i="16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H33" i="16"/>
  <c r="I33" i="16" s="1"/>
  <c r="F33" i="16"/>
  <c r="V32" i="16"/>
  <c r="H32" i="16"/>
  <c r="I32" i="16" s="1"/>
  <c r="F32" i="16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H21" i="16"/>
  <c r="I21" i="16" s="1"/>
  <c r="F21" i="16"/>
  <c r="V20" i="16"/>
  <c r="H20" i="16"/>
  <c r="I20" i="16" s="1"/>
  <c r="F20" i="16"/>
  <c r="V19" i="16"/>
  <c r="H19" i="16"/>
  <c r="I19" i="16" s="1"/>
  <c r="F19" i="16"/>
  <c r="V18" i="16"/>
  <c r="H18" i="16"/>
  <c r="I18" i="16" s="1"/>
  <c r="F18" i="16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H13" i="16"/>
  <c r="I13" i="16" s="1"/>
  <c r="F13" i="16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H6" i="16"/>
  <c r="I6" i="16" s="1"/>
  <c r="F6" i="16"/>
  <c r="V5" i="16"/>
  <c r="F5" i="16"/>
  <c r="H5" i="16" s="1"/>
  <c r="I5" i="16" s="1"/>
  <c r="V4" i="16"/>
  <c r="R4" i="16"/>
  <c r="F4" i="16"/>
  <c r="H4" i="16" s="1"/>
  <c r="V72" i="15"/>
  <c r="I72" i="15"/>
  <c r="V71" i="15"/>
  <c r="V70" i="15"/>
  <c r="V69" i="15"/>
  <c r="V68" i="15"/>
  <c r="F68" i="15"/>
  <c r="H68" i="15" s="1"/>
  <c r="I68" i="15" s="1"/>
  <c r="V67" i="15"/>
  <c r="F67" i="15"/>
  <c r="H67" i="15" s="1"/>
  <c r="I67" i="15" s="1"/>
  <c r="V66" i="15"/>
  <c r="V65" i="15"/>
  <c r="V64" i="15"/>
  <c r="F64" i="15"/>
  <c r="H64" i="15" s="1"/>
  <c r="I64" i="15" s="1"/>
  <c r="V63" i="15"/>
  <c r="F63" i="15"/>
  <c r="H63" i="15" s="1"/>
  <c r="I63" i="15" s="1"/>
  <c r="V62" i="15"/>
  <c r="V61" i="15"/>
  <c r="V60" i="15"/>
  <c r="F60" i="15"/>
  <c r="H60" i="15" s="1"/>
  <c r="I60" i="15" s="1"/>
  <c r="V59" i="15"/>
  <c r="F59" i="15"/>
  <c r="H59" i="15" s="1"/>
  <c r="I59" i="15" s="1"/>
  <c r="V58" i="15"/>
  <c r="V57" i="15"/>
  <c r="V56" i="15"/>
  <c r="F56" i="15"/>
  <c r="H56" i="15" s="1"/>
  <c r="I56" i="15" s="1"/>
  <c r="V55" i="15"/>
  <c r="F55" i="15"/>
  <c r="H55" i="15" s="1"/>
  <c r="I55" i="15" s="1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K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H10" i="15"/>
  <c r="I10" i="15" s="1"/>
  <c r="F10" i="15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F69" i="14" s="1"/>
  <c r="H69" i="14" s="1"/>
  <c r="I69" i="14" s="1"/>
  <c r="D69" i="14"/>
  <c r="V68" i="14"/>
  <c r="E68" i="14"/>
  <c r="D68" i="14"/>
  <c r="V67" i="14"/>
  <c r="E67" i="14"/>
  <c r="D67" i="14"/>
  <c r="V66" i="14"/>
  <c r="E66" i="14"/>
  <c r="D66" i="14"/>
  <c r="V65" i="14"/>
  <c r="E65" i="14"/>
  <c r="F65" i="14" s="1"/>
  <c r="H65" i="14" s="1"/>
  <c r="I65" i="14" s="1"/>
  <c r="D65" i="14"/>
  <c r="V64" i="14"/>
  <c r="E64" i="14"/>
  <c r="D64" i="14"/>
  <c r="V63" i="14"/>
  <c r="E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F57" i="14" s="1"/>
  <c r="H57" i="14" s="1"/>
  <c r="I57" i="14" s="1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H45" i="14"/>
  <c r="I45" i="14" s="1"/>
  <c r="F45" i="14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I4" i="14" s="1"/>
  <c r="J5" i="14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H7" i="11"/>
  <c r="I7" i="11" s="1"/>
  <c r="F7" i="1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H6" i="9"/>
  <c r="I6" i="9" s="1"/>
  <c r="F6" i="9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F65" i="8" s="1"/>
  <c r="H65" i="8" s="1"/>
  <c r="I65" i="8" s="1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D66" i="7"/>
  <c r="V65" i="7"/>
  <c r="E65" i="7"/>
  <c r="D65" i="7"/>
  <c r="V64" i="7"/>
  <c r="E64" i="7"/>
  <c r="D64" i="7"/>
  <c r="V63" i="7"/>
  <c r="E63" i="7"/>
  <c r="D63" i="7"/>
  <c r="V62" i="7"/>
  <c r="E62" i="7"/>
  <c r="D62" i="7"/>
  <c r="V61" i="7"/>
  <c r="E61" i="7"/>
  <c r="D61" i="7"/>
  <c r="V60" i="7"/>
  <c r="E60" i="7"/>
  <c r="D60" i="7"/>
  <c r="V59" i="7"/>
  <c r="E59" i="7"/>
  <c r="D59" i="7"/>
  <c r="V58" i="7"/>
  <c r="E58" i="7"/>
  <c r="D58" i="7"/>
  <c r="V57" i="7"/>
  <c r="E57" i="7"/>
  <c r="D57" i="7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E73" i="16" l="1"/>
  <c r="F63" i="16"/>
  <c r="H63" i="16" s="1"/>
  <c r="I63" i="16" s="1"/>
  <c r="F67" i="16"/>
  <c r="H67" i="16" s="1"/>
  <c r="I67" i="16" s="1"/>
  <c r="F71" i="16"/>
  <c r="H71" i="16" s="1"/>
  <c r="I71" i="16" s="1"/>
  <c r="F60" i="16"/>
  <c r="H60" i="16" s="1"/>
  <c r="I60" i="16" s="1"/>
  <c r="F64" i="16"/>
  <c r="H64" i="16" s="1"/>
  <c r="I64" i="16" s="1"/>
  <c r="F68" i="16"/>
  <c r="H68" i="16" s="1"/>
  <c r="I68" i="16" s="1"/>
  <c r="F72" i="16"/>
  <c r="F58" i="16"/>
  <c r="H58" i="16" s="1"/>
  <c r="I58" i="16" s="1"/>
  <c r="F62" i="16"/>
  <c r="H62" i="16" s="1"/>
  <c r="I62" i="16" s="1"/>
  <c r="F66" i="16"/>
  <c r="H66" i="16" s="1"/>
  <c r="I66" i="16" s="1"/>
  <c r="F70" i="16"/>
  <c r="H70" i="16" s="1"/>
  <c r="I70" i="16" s="1"/>
  <c r="F54" i="16"/>
  <c r="H54" i="16" s="1"/>
  <c r="K54" i="16" s="1"/>
  <c r="D73" i="16"/>
  <c r="F72" i="15"/>
  <c r="F57" i="15"/>
  <c r="H57" i="15" s="1"/>
  <c r="I57" i="15" s="1"/>
  <c r="F61" i="15"/>
  <c r="H61" i="15" s="1"/>
  <c r="I61" i="15" s="1"/>
  <c r="F65" i="15"/>
  <c r="H65" i="15" s="1"/>
  <c r="I65" i="15" s="1"/>
  <c r="F69" i="15"/>
  <c r="H69" i="15" s="1"/>
  <c r="I69" i="15" s="1"/>
  <c r="F54" i="15"/>
  <c r="H54" i="15" s="1"/>
  <c r="K54" i="15" s="1"/>
  <c r="F71" i="15"/>
  <c r="H71" i="15" s="1"/>
  <c r="I71" i="15" s="1"/>
  <c r="D73" i="15"/>
  <c r="F58" i="15"/>
  <c r="H58" i="15" s="1"/>
  <c r="I58" i="15" s="1"/>
  <c r="F62" i="15"/>
  <c r="H62" i="15" s="1"/>
  <c r="I62" i="15" s="1"/>
  <c r="F66" i="15"/>
  <c r="H66" i="15" s="1"/>
  <c r="I66" i="15" s="1"/>
  <c r="F70" i="15"/>
  <c r="H70" i="15" s="1"/>
  <c r="I70" i="15" s="1"/>
  <c r="K4" i="16"/>
  <c r="I4" i="16"/>
  <c r="J5" i="16" s="1"/>
  <c r="K29" i="16"/>
  <c r="I29" i="16"/>
  <c r="J30" i="16" s="1"/>
  <c r="I29" i="15"/>
  <c r="J30" i="15" s="1"/>
  <c r="K4" i="15"/>
  <c r="I4" i="15"/>
  <c r="J5" i="15" s="1"/>
  <c r="J6" i="15"/>
  <c r="J7" i="15" s="1"/>
  <c r="E73" i="15"/>
  <c r="D73" i="14"/>
  <c r="F60" i="14"/>
  <c r="H60" i="14" s="1"/>
  <c r="I60" i="14" s="1"/>
  <c r="F68" i="14"/>
  <c r="H68" i="14" s="1"/>
  <c r="I68" i="14" s="1"/>
  <c r="F72" i="14"/>
  <c r="F54" i="14"/>
  <c r="H54" i="14" s="1"/>
  <c r="I54" i="14" s="1"/>
  <c r="J55" i="14" s="1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F61" i="14"/>
  <c r="H61" i="14" s="1"/>
  <c r="I61" i="14" s="1"/>
  <c r="K4" i="14"/>
  <c r="F58" i="14"/>
  <c r="H58" i="14" s="1"/>
  <c r="I58" i="14" s="1"/>
  <c r="F66" i="14"/>
  <c r="H66" i="14" s="1"/>
  <c r="I66" i="14" s="1"/>
  <c r="F71" i="14"/>
  <c r="H71" i="14" s="1"/>
  <c r="I71" i="14" s="1"/>
  <c r="F56" i="14"/>
  <c r="H56" i="14" s="1"/>
  <c r="I56" i="14" s="1"/>
  <c r="F64" i="14"/>
  <c r="H64" i="14" s="1"/>
  <c r="I64" i="14" s="1"/>
  <c r="F62" i="14"/>
  <c r="H62" i="14" s="1"/>
  <c r="I62" i="14" s="1"/>
  <c r="F70" i="14"/>
  <c r="H70" i="14" s="1"/>
  <c r="I70" i="14" s="1"/>
  <c r="L4" i="14"/>
  <c r="K5" i="14"/>
  <c r="R5" i="14"/>
  <c r="J6" i="14"/>
  <c r="K29" i="14"/>
  <c r="I29" i="14"/>
  <c r="J30" i="14" s="1"/>
  <c r="J31" i="14" s="1"/>
  <c r="J32" i="14" s="1"/>
  <c r="K54" i="14"/>
  <c r="E73" i="14"/>
  <c r="F59" i="7"/>
  <c r="H59" i="7" s="1"/>
  <c r="I59" i="7" s="1"/>
  <c r="F63" i="7"/>
  <c r="H63" i="7" s="1"/>
  <c r="I63" i="7" s="1"/>
  <c r="F67" i="7"/>
  <c r="H67" i="7" s="1"/>
  <c r="I67" i="7" s="1"/>
  <c r="F71" i="7"/>
  <c r="H71" i="7" s="1"/>
  <c r="I71" i="7" s="1"/>
  <c r="F56" i="7"/>
  <c r="H56" i="7" s="1"/>
  <c r="I56" i="7" s="1"/>
  <c r="F57" i="7"/>
  <c r="H57" i="7" s="1"/>
  <c r="I57" i="7" s="1"/>
  <c r="F62" i="7"/>
  <c r="H62" i="7" s="1"/>
  <c r="I62" i="7" s="1"/>
  <c r="F66" i="7"/>
  <c r="H66" i="7" s="1"/>
  <c r="I66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72" i="6" s="1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D68" i="8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1" i="10" s="1"/>
  <c r="H71" i="10" s="1"/>
  <c r="I71" i="10" s="1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F58" i="6"/>
  <c r="H58" i="6" s="1"/>
  <c r="I58" i="6" s="1"/>
  <c r="D62" i="6"/>
  <c r="F62" i="6" s="1"/>
  <c r="H62" i="6" s="1"/>
  <c r="I62" i="6" s="1"/>
  <c r="D66" i="6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D59" i="8"/>
  <c r="D63" i="8"/>
  <c r="F63" i="8" s="1"/>
  <c r="H63" i="8" s="1"/>
  <c r="I63" i="8" s="1"/>
  <c r="F64" i="8"/>
  <c r="H64" i="8" s="1"/>
  <c r="I64" i="8" s="1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3" i="12"/>
  <c r="H63" i="12" s="1"/>
  <c r="I63" i="12" s="1"/>
  <c r="D66" i="12"/>
  <c r="F67" i="12"/>
  <c r="H67" i="12" s="1"/>
  <c r="I67" i="12" s="1"/>
  <c r="D70" i="12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F66" i="6"/>
  <c r="H66" i="6" s="1"/>
  <c r="I66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F55" i="8"/>
  <c r="H55" i="8" s="1"/>
  <c r="I55" i="8" s="1"/>
  <c r="D58" i="8"/>
  <c r="F59" i="8"/>
  <c r="H59" i="8" s="1"/>
  <c r="I59" i="8" s="1"/>
  <c r="D62" i="8"/>
  <c r="D66" i="8"/>
  <c r="F66" i="8" s="1"/>
  <c r="H66" i="8" s="1"/>
  <c r="I66" i="8" s="1"/>
  <c r="F67" i="8"/>
  <c r="H67" i="8" s="1"/>
  <c r="I67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F66" i="10"/>
  <c r="H66" i="10" s="1"/>
  <c r="I66" i="10" s="1"/>
  <c r="D69" i="10"/>
  <c r="F69" i="10" s="1"/>
  <c r="H69" i="10" s="1"/>
  <c r="I69" i="10" s="1"/>
  <c r="F70" i="10"/>
  <c r="H70" i="10" s="1"/>
  <c r="I70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8" i="8"/>
  <c r="H58" i="8" s="1"/>
  <c r="I58" i="8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61" i="5"/>
  <c r="H61" i="5" s="1"/>
  <c r="I61" i="5" s="1"/>
  <c r="F56" i="6"/>
  <c r="H56" i="6" s="1"/>
  <c r="I56" i="6" s="1"/>
  <c r="F64" i="6"/>
  <c r="H64" i="6" s="1"/>
  <c r="I64" i="6" s="1"/>
  <c r="F64" i="7"/>
  <c r="H64" i="7" s="1"/>
  <c r="I64" i="7" s="1"/>
  <c r="F62" i="8"/>
  <c r="H62" i="8" s="1"/>
  <c r="I62" i="8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62" i="12"/>
  <c r="H62" i="12" s="1"/>
  <c r="I62" i="12" s="1"/>
  <c r="F70" i="12"/>
  <c r="H70" i="12" s="1"/>
  <c r="I70" i="12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56" i="12"/>
  <c r="H56" i="12" s="1"/>
  <c r="I56" i="12" s="1"/>
  <c r="F66" i="12"/>
  <c r="H66" i="12" s="1"/>
  <c r="I6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D23" i="6"/>
  <c r="D54" i="6"/>
  <c r="F54" i="6" s="1"/>
  <c r="H54" i="6" s="1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I54" i="16" l="1"/>
  <c r="J55" i="16" s="1"/>
  <c r="J56" i="16" s="1"/>
  <c r="J57" i="16" s="1"/>
  <c r="I54" i="15"/>
  <c r="J55" i="15" s="1"/>
  <c r="L29" i="16"/>
  <c r="R30" i="16"/>
  <c r="K30" i="16"/>
  <c r="K5" i="16"/>
  <c r="L4" i="16"/>
  <c r="R5" i="16"/>
  <c r="K57" i="16"/>
  <c r="L56" i="16"/>
  <c r="R57" i="16"/>
  <c r="K55" i="16"/>
  <c r="L55" i="16" s="1"/>
  <c r="L54" i="16"/>
  <c r="K56" i="16"/>
  <c r="R56" i="16"/>
  <c r="J58" i="16"/>
  <c r="J31" i="16"/>
  <c r="J6" i="16"/>
  <c r="K7" i="15"/>
  <c r="J8" i="15"/>
  <c r="R7" i="15"/>
  <c r="L54" i="15"/>
  <c r="R55" i="15"/>
  <c r="K55" i="15"/>
  <c r="L29" i="15"/>
  <c r="R30" i="15"/>
  <c r="K30" i="15"/>
  <c r="R6" i="15"/>
  <c r="K6" i="15"/>
  <c r="L6" i="15" s="1"/>
  <c r="J31" i="15"/>
  <c r="L4" i="15"/>
  <c r="R5" i="15"/>
  <c r="K5" i="15"/>
  <c r="L5" i="15" s="1"/>
  <c r="J56" i="15"/>
  <c r="L54" i="14"/>
  <c r="R55" i="14"/>
  <c r="K55" i="14"/>
  <c r="S4" i="14"/>
  <c r="W4" i="14" s="1"/>
  <c r="R32" i="14"/>
  <c r="K32" i="14"/>
  <c r="R31" i="14"/>
  <c r="K31" i="14"/>
  <c r="L31" i="14" s="1"/>
  <c r="L5" i="14"/>
  <c r="R6" i="14"/>
  <c r="K6" i="14"/>
  <c r="J7" i="14"/>
  <c r="R30" i="14"/>
  <c r="K30" i="14"/>
  <c r="L30" i="14" s="1"/>
  <c r="L29" i="14"/>
  <c r="J56" i="14"/>
  <c r="J33" i="14"/>
  <c r="I4" i="11"/>
  <c r="J5" i="11" s="1"/>
  <c r="J6" i="11" s="1"/>
  <c r="D73" i="5"/>
  <c r="D73" i="6"/>
  <c r="D73" i="8"/>
  <c r="D73" i="12"/>
  <c r="D73" i="10"/>
  <c r="I4" i="10"/>
  <c r="J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R5" i="10"/>
  <c r="K5" i="10"/>
  <c r="L4" i="10"/>
  <c r="J6" i="10"/>
  <c r="R5" i="9"/>
  <c r="K5" i="9"/>
  <c r="J6" i="9"/>
  <c r="L4" i="8"/>
  <c r="J6" i="8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R55" i="16" l="1"/>
  <c r="S55" i="16"/>
  <c r="W55" i="16" s="1"/>
  <c r="S54" i="16"/>
  <c r="W54" i="16" s="1"/>
  <c r="L5" i="16"/>
  <c r="R6" i="16"/>
  <c r="K6" i="16"/>
  <c r="J7" i="16"/>
  <c r="R31" i="16"/>
  <c r="K31" i="16"/>
  <c r="L30" i="16"/>
  <c r="J32" i="16"/>
  <c r="K58" i="16"/>
  <c r="L57" i="16"/>
  <c r="R58" i="16"/>
  <c r="J59" i="16"/>
  <c r="S56" i="16"/>
  <c r="W56" i="16" s="1"/>
  <c r="S4" i="16"/>
  <c r="W4" i="16" s="1"/>
  <c r="S29" i="16"/>
  <c r="W29" i="16" s="1"/>
  <c r="S6" i="15"/>
  <c r="W6" i="15" s="1"/>
  <c r="S29" i="15"/>
  <c r="W29" i="15" s="1"/>
  <c r="S5" i="15"/>
  <c r="W5" i="15" s="1"/>
  <c r="L55" i="15"/>
  <c r="R56" i="15"/>
  <c r="K56" i="15"/>
  <c r="J57" i="15"/>
  <c r="S54" i="15"/>
  <c r="W54" i="15" s="1"/>
  <c r="S4" i="15"/>
  <c r="W4" i="15" s="1"/>
  <c r="L7" i="15"/>
  <c r="R8" i="15"/>
  <c r="K8" i="15"/>
  <c r="J9" i="15"/>
  <c r="K31" i="15"/>
  <c r="L30" i="15"/>
  <c r="R31" i="15"/>
  <c r="J32" i="15"/>
  <c r="S31" i="14"/>
  <c r="W31" i="14" s="1"/>
  <c r="R56" i="14"/>
  <c r="K56" i="14"/>
  <c r="L55" i="14"/>
  <c r="J57" i="14"/>
  <c r="L6" i="14"/>
  <c r="R7" i="14"/>
  <c r="K7" i="14"/>
  <c r="J8" i="14"/>
  <c r="S30" i="14"/>
  <c r="W30" i="14" s="1"/>
  <c r="R33" i="14"/>
  <c r="K33" i="14"/>
  <c r="L32" i="14"/>
  <c r="J34" i="14"/>
  <c r="S5" i="14"/>
  <c r="W5" i="14" s="1"/>
  <c r="S29" i="14"/>
  <c r="W29" i="14" s="1"/>
  <c r="S54" i="14"/>
  <c r="W54" i="14" s="1"/>
  <c r="J57" i="10"/>
  <c r="L55" i="10"/>
  <c r="I54" i="9"/>
  <c r="J55" i="9" s="1"/>
  <c r="J56" i="9" s="1"/>
  <c r="R56" i="9" s="1"/>
  <c r="K5" i="8"/>
  <c r="J7" i="13"/>
  <c r="R7" i="13" s="1"/>
  <c r="L4" i="6"/>
  <c r="K6" i="13"/>
  <c r="J6" i="6"/>
  <c r="J7" i="6" s="1"/>
  <c r="R5" i="6"/>
  <c r="K54" i="5"/>
  <c r="I54" i="11"/>
  <c r="J55" i="11" s="1"/>
  <c r="K55" i="11" s="1"/>
  <c r="K5" i="13"/>
  <c r="L5" i="13" s="1"/>
  <c r="S5" i="13" s="1"/>
  <c r="W5" i="13" s="1"/>
  <c r="R5" i="13"/>
  <c r="I54" i="8"/>
  <c r="J55" i="8" s="1"/>
  <c r="I54" i="13"/>
  <c r="J55" i="13" s="1"/>
  <c r="J56" i="13" s="1"/>
  <c r="J57" i="13" s="1"/>
  <c r="R57" i="13" s="1"/>
  <c r="J32" i="12"/>
  <c r="K31" i="12"/>
  <c r="R31" i="12"/>
  <c r="K56" i="13"/>
  <c r="L56" i="13" s="1"/>
  <c r="S56" i="13" s="1"/>
  <c r="W56" i="13" s="1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K55" i="9"/>
  <c r="L55" i="9" s="1"/>
  <c r="S55" i="9" s="1"/>
  <c r="W55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S5" i="11"/>
  <c r="W5" i="11" s="1"/>
  <c r="R7" i="11"/>
  <c r="K7" i="11"/>
  <c r="L6" i="11"/>
  <c r="J8" i="11"/>
  <c r="S4" i="11"/>
  <c r="W4" i="11" s="1"/>
  <c r="L54" i="11"/>
  <c r="R55" i="11"/>
  <c r="J56" i="1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L54" i="8"/>
  <c r="R55" i="8"/>
  <c r="K55" i="8"/>
  <c r="J56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K6" i="6"/>
  <c r="R6" i="6"/>
  <c r="L5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S30" i="16" l="1"/>
  <c r="W30" i="16" s="1"/>
  <c r="K32" i="16"/>
  <c r="L31" i="16"/>
  <c r="R32" i="16"/>
  <c r="J33" i="16"/>
  <c r="K59" i="16"/>
  <c r="L58" i="16"/>
  <c r="R59" i="16"/>
  <c r="J60" i="16"/>
  <c r="S57" i="16"/>
  <c r="W57" i="16" s="1"/>
  <c r="R7" i="16"/>
  <c r="K7" i="16"/>
  <c r="L6" i="16"/>
  <c r="J8" i="16"/>
  <c r="S5" i="16"/>
  <c r="W5" i="16" s="1"/>
  <c r="L31" i="15"/>
  <c r="R32" i="15"/>
  <c r="K32" i="15"/>
  <c r="J33" i="15"/>
  <c r="L56" i="15"/>
  <c r="K57" i="15"/>
  <c r="R57" i="15"/>
  <c r="J58" i="15"/>
  <c r="S30" i="15"/>
  <c r="W30" i="15" s="1"/>
  <c r="L8" i="15"/>
  <c r="R9" i="15"/>
  <c r="K9" i="15"/>
  <c r="J10" i="15"/>
  <c r="S55" i="15"/>
  <c r="W55" i="15" s="1"/>
  <c r="S7" i="15"/>
  <c r="W7" i="15" s="1"/>
  <c r="R34" i="14"/>
  <c r="K34" i="14"/>
  <c r="L33" i="14"/>
  <c r="J35" i="14"/>
  <c r="S32" i="14"/>
  <c r="W32" i="14" s="1"/>
  <c r="L7" i="14"/>
  <c r="R8" i="14"/>
  <c r="K8" i="14"/>
  <c r="J9" i="14"/>
  <c r="L56" i="14"/>
  <c r="R57" i="14"/>
  <c r="K57" i="14"/>
  <c r="J58" i="14"/>
  <c r="S6" i="14"/>
  <c r="W6" i="14" s="1"/>
  <c r="S55" i="14"/>
  <c r="W55" i="14" s="1"/>
  <c r="L54" i="13"/>
  <c r="S54" i="13" s="1"/>
  <c r="W54" i="13" s="1"/>
  <c r="R55" i="12"/>
  <c r="R55" i="9"/>
  <c r="J57" i="9"/>
  <c r="L54" i="9"/>
  <c r="S54" i="9" s="1"/>
  <c r="W54" i="9" s="1"/>
  <c r="K56" i="9"/>
  <c r="R33" i="9"/>
  <c r="K7" i="13"/>
  <c r="L6" i="13"/>
  <c r="S6" i="13" s="1"/>
  <c r="W6" i="13" s="1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L56" i="9"/>
  <c r="S56" i="9" s="1"/>
  <c r="W56" i="9" s="1"/>
  <c r="R58" i="13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L7" i="13"/>
  <c r="J9" i="13"/>
  <c r="L32" i="13"/>
  <c r="R33" i="13"/>
  <c r="K33" i="13"/>
  <c r="J34" i="13"/>
  <c r="S31" i="13"/>
  <c r="W31" i="13" s="1"/>
  <c r="S54" i="12"/>
  <c r="W54" i="12" s="1"/>
  <c r="J57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L59" i="16" l="1"/>
  <c r="R60" i="16"/>
  <c r="K60" i="16"/>
  <c r="J61" i="16"/>
  <c r="S58" i="16"/>
  <c r="W58" i="16" s="1"/>
  <c r="K8" i="16"/>
  <c r="L7" i="16"/>
  <c r="R8" i="16"/>
  <c r="J9" i="16"/>
  <c r="S31" i="16"/>
  <c r="W31" i="16" s="1"/>
  <c r="S6" i="16"/>
  <c r="W6" i="16" s="1"/>
  <c r="L32" i="16"/>
  <c r="R33" i="16"/>
  <c r="K33" i="16"/>
  <c r="J34" i="16"/>
  <c r="S8" i="15"/>
  <c r="W8" i="15" s="1"/>
  <c r="S56" i="15"/>
  <c r="W56" i="15" s="1"/>
  <c r="L32" i="15"/>
  <c r="R33" i="15"/>
  <c r="K33" i="15"/>
  <c r="J34" i="15"/>
  <c r="L57" i="15"/>
  <c r="R58" i="15"/>
  <c r="K58" i="15"/>
  <c r="J59" i="15"/>
  <c r="K10" i="15"/>
  <c r="L9" i="15"/>
  <c r="R10" i="15"/>
  <c r="J11" i="15"/>
  <c r="S31" i="15"/>
  <c r="W31" i="15" s="1"/>
  <c r="R35" i="14"/>
  <c r="K35" i="14"/>
  <c r="L34" i="14"/>
  <c r="J36" i="14"/>
  <c r="S56" i="14"/>
  <c r="W56" i="14" s="1"/>
  <c r="S7" i="14"/>
  <c r="W7" i="14" s="1"/>
  <c r="S33" i="14"/>
  <c r="W33" i="14" s="1"/>
  <c r="R58" i="14"/>
  <c r="K58" i="14"/>
  <c r="L57" i="14"/>
  <c r="J59" i="14"/>
  <c r="L8" i="14"/>
  <c r="R9" i="14"/>
  <c r="K9" i="14"/>
  <c r="J10" i="14"/>
  <c r="K56" i="12"/>
  <c r="L56" i="12" s="1"/>
  <c r="L55" i="12"/>
  <c r="K57" i="9"/>
  <c r="J58" i="9"/>
  <c r="R57" i="9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R57" i="12"/>
  <c r="K57" i="12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K34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L8" i="16" l="1"/>
  <c r="R9" i="16"/>
  <c r="K9" i="16"/>
  <c r="J10" i="16"/>
  <c r="R34" i="16"/>
  <c r="K34" i="16"/>
  <c r="L33" i="16"/>
  <c r="J35" i="16"/>
  <c r="K61" i="16"/>
  <c r="L60" i="16"/>
  <c r="R61" i="16"/>
  <c r="J62" i="16"/>
  <c r="S32" i="16"/>
  <c r="W32" i="16" s="1"/>
  <c r="S7" i="16"/>
  <c r="W7" i="16" s="1"/>
  <c r="S59" i="16"/>
  <c r="W59" i="16" s="1"/>
  <c r="K34" i="15"/>
  <c r="L33" i="15"/>
  <c r="R34" i="15"/>
  <c r="J35" i="15"/>
  <c r="S32" i="15"/>
  <c r="W32" i="15" s="1"/>
  <c r="S57" i="15"/>
  <c r="W57" i="15" s="1"/>
  <c r="L10" i="15"/>
  <c r="R11" i="15"/>
  <c r="K11" i="15"/>
  <c r="J12" i="15"/>
  <c r="L58" i="15"/>
  <c r="K59" i="15"/>
  <c r="R59" i="15"/>
  <c r="J60" i="15"/>
  <c r="S9" i="15"/>
  <c r="W9" i="15" s="1"/>
  <c r="R36" i="14"/>
  <c r="K36" i="14"/>
  <c r="L35" i="14"/>
  <c r="J37" i="14"/>
  <c r="S8" i="14"/>
  <c r="W8" i="14" s="1"/>
  <c r="S34" i="14"/>
  <c r="W34" i="14" s="1"/>
  <c r="L9" i="14"/>
  <c r="R10" i="14"/>
  <c r="K10" i="14"/>
  <c r="J11" i="14"/>
  <c r="L58" i="14"/>
  <c r="R59" i="14"/>
  <c r="K59" i="14"/>
  <c r="J60" i="14"/>
  <c r="S57" i="14"/>
  <c r="W57" i="14" s="1"/>
  <c r="J59" i="9"/>
  <c r="R58" i="9"/>
  <c r="L57" i="9"/>
  <c r="S57" i="9" s="1"/>
  <c r="W57" i="9" s="1"/>
  <c r="K58" i="9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L61" i="16" l="1"/>
  <c r="R62" i="16"/>
  <c r="K62" i="16"/>
  <c r="J63" i="16"/>
  <c r="S33" i="16"/>
  <c r="W33" i="16" s="1"/>
  <c r="S60" i="16"/>
  <c r="W60" i="16" s="1"/>
  <c r="R10" i="16"/>
  <c r="K10" i="16"/>
  <c r="L9" i="16"/>
  <c r="J11" i="16"/>
  <c r="K35" i="16"/>
  <c r="L34" i="16"/>
  <c r="R35" i="16"/>
  <c r="J36" i="16"/>
  <c r="S8" i="16"/>
  <c r="W8" i="16" s="1"/>
  <c r="S10" i="15"/>
  <c r="W10" i="15" s="1"/>
  <c r="L59" i="15"/>
  <c r="R60" i="15"/>
  <c r="K60" i="15"/>
  <c r="J61" i="15"/>
  <c r="L34" i="15"/>
  <c r="R35" i="15"/>
  <c r="K35" i="15"/>
  <c r="J36" i="15"/>
  <c r="L11" i="15"/>
  <c r="R12" i="15"/>
  <c r="K12" i="15"/>
  <c r="J13" i="15"/>
  <c r="S33" i="15"/>
  <c r="W33" i="15" s="1"/>
  <c r="S58" i="15"/>
  <c r="W58" i="15" s="1"/>
  <c r="R60" i="14"/>
  <c r="K60" i="14"/>
  <c r="L59" i="14"/>
  <c r="J61" i="14"/>
  <c r="L10" i="14"/>
  <c r="R11" i="14"/>
  <c r="K11" i="14"/>
  <c r="J12" i="14"/>
  <c r="R37" i="14"/>
  <c r="K37" i="14"/>
  <c r="L36" i="14"/>
  <c r="J38" i="14"/>
  <c r="S35" i="14"/>
  <c r="W35" i="14" s="1"/>
  <c r="S58" i="14"/>
  <c r="W58" i="14" s="1"/>
  <c r="S9" i="14"/>
  <c r="W9" i="14" s="1"/>
  <c r="J60" i="9"/>
  <c r="L58" i="9"/>
  <c r="S58" i="9" s="1"/>
  <c r="W58" i="9" s="1"/>
  <c r="R59" i="9"/>
  <c r="K59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S9" i="16" l="1"/>
  <c r="W9" i="16" s="1"/>
  <c r="K11" i="16"/>
  <c r="L10" i="16"/>
  <c r="R11" i="16"/>
  <c r="J12" i="16"/>
  <c r="L35" i="16"/>
  <c r="R36" i="16"/>
  <c r="K36" i="16"/>
  <c r="J37" i="16"/>
  <c r="K63" i="16"/>
  <c r="L62" i="16"/>
  <c r="R63" i="16"/>
  <c r="J64" i="16"/>
  <c r="S34" i="16"/>
  <c r="W34" i="16" s="1"/>
  <c r="S61" i="16"/>
  <c r="W61" i="16" s="1"/>
  <c r="S11" i="15"/>
  <c r="W11" i="15" s="1"/>
  <c r="K61" i="15"/>
  <c r="L60" i="15"/>
  <c r="R61" i="15"/>
  <c r="J62" i="15"/>
  <c r="L35" i="15"/>
  <c r="R36" i="15"/>
  <c r="K36" i="15"/>
  <c r="J37" i="15"/>
  <c r="S34" i="15"/>
  <c r="W34" i="15" s="1"/>
  <c r="S59" i="15"/>
  <c r="W59" i="15" s="1"/>
  <c r="K13" i="15"/>
  <c r="L12" i="15"/>
  <c r="R13" i="15"/>
  <c r="J14" i="15"/>
  <c r="R38" i="14"/>
  <c r="K38" i="14"/>
  <c r="L37" i="14"/>
  <c r="J39" i="14"/>
  <c r="L60" i="14"/>
  <c r="R61" i="14"/>
  <c r="K61" i="14"/>
  <c r="J62" i="14"/>
  <c r="S59" i="14"/>
  <c r="W59" i="14" s="1"/>
  <c r="L11" i="14"/>
  <c r="R12" i="14"/>
  <c r="K12" i="14"/>
  <c r="J13" i="14"/>
  <c r="S36" i="14"/>
  <c r="W36" i="14" s="1"/>
  <c r="S10" i="14"/>
  <c r="W10" i="14" s="1"/>
  <c r="R60" i="9"/>
  <c r="K60" i="9"/>
  <c r="J61" i="9"/>
  <c r="L59" i="9"/>
  <c r="S59" i="9" s="1"/>
  <c r="W59" i="9" s="1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R37" i="16" l="1"/>
  <c r="K37" i="16"/>
  <c r="L36" i="16"/>
  <c r="J38" i="16"/>
  <c r="S35" i="16"/>
  <c r="W35" i="16" s="1"/>
  <c r="S62" i="16"/>
  <c r="W62" i="16" s="1"/>
  <c r="L11" i="16"/>
  <c r="R12" i="16"/>
  <c r="K12" i="16"/>
  <c r="J13" i="16"/>
  <c r="S10" i="16"/>
  <c r="W10" i="16" s="1"/>
  <c r="L63" i="16"/>
  <c r="K64" i="16"/>
  <c r="R64" i="16"/>
  <c r="J65" i="16"/>
  <c r="K37" i="15"/>
  <c r="L36" i="15"/>
  <c r="R37" i="15"/>
  <c r="J38" i="15"/>
  <c r="S35" i="15"/>
  <c r="W35" i="15" s="1"/>
  <c r="L61" i="15"/>
  <c r="R62" i="15"/>
  <c r="K62" i="15"/>
  <c r="J63" i="15"/>
  <c r="S12" i="15"/>
  <c r="W12" i="15" s="1"/>
  <c r="S60" i="15"/>
  <c r="W60" i="15" s="1"/>
  <c r="L13" i="15"/>
  <c r="R14" i="15"/>
  <c r="K14" i="15"/>
  <c r="J15" i="15"/>
  <c r="R62" i="14"/>
  <c r="K62" i="14"/>
  <c r="L61" i="14"/>
  <c r="J63" i="14"/>
  <c r="R39" i="14"/>
  <c r="K39" i="14"/>
  <c r="L38" i="14"/>
  <c r="J40" i="14"/>
  <c r="S37" i="14"/>
  <c r="W37" i="14" s="1"/>
  <c r="R13" i="14"/>
  <c r="L12" i="14"/>
  <c r="K13" i="14"/>
  <c r="J14" i="14"/>
  <c r="S11" i="14"/>
  <c r="W11" i="14" s="1"/>
  <c r="S60" i="14"/>
  <c r="W60" i="14" s="1"/>
  <c r="R61" i="9"/>
  <c r="L60" i="9"/>
  <c r="S60" i="9" s="1"/>
  <c r="W60" i="9" s="1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R13" i="16" l="1"/>
  <c r="K13" i="16"/>
  <c r="L12" i="16"/>
  <c r="J14" i="16"/>
  <c r="S11" i="16"/>
  <c r="W11" i="16" s="1"/>
  <c r="K65" i="16"/>
  <c r="L64" i="16"/>
  <c r="R65" i="16"/>
  <c r="J66" i="16"/>
  <c r="K38" i="16"/>
  <c r="L37" i="16"/>
  <c r="R38" i="16"/>
  <c r="J39" i="16"/>
  <c r="S63" i="16"/>
  <c r="W63" i="16" s="1"/>
  <c r="S36" i="16"/>
  <c r="W36" i="16" s="1"/>
  <c r="L14" i="15"/>
  <c r="R15" i="15"/>
  <c r="K15" i="15"/>
  <c r="J16" i="15"/>
  <c r="S61" i="15"/>
  <c r="W61" i="15" s="1"/>
  <c r="L37" i="15"/>
  <c r="R38" i="15"/>
  <c r="K38" i="15"/>
  <c r="J39" i="15"/>
  <c r="K63" i="15"/>
  <c r="L62" i="15"/>
  <c r="R63" i="15"/>
  <c r="J64" i="15"/>
  <c r="S13" i="15"/>
  <c r="W13" i="15" s="1"/>
  <c r="S36" i="15"/>
  <c r="W36" i="15" s="1"/>
  <c r="S12" i="14"/>
  <c r="W12" i="14" s="1"/>
  <c r="R40" i="14"/>
  <c r="K40" i="14"/>
  <c r="L39" i="14"/>
  <c r="J41" i="14"/>
  <c r="L62" i="14"/>
  <c r="R63" i="14"/>
  <c r="K63" i="14"/>
  <c r="J64" i="14"/>
  <c r="S61" i="14"/>
  <c r="W61" i="14" s="1"/>
  <c r="R14" i="14"/>
  <c r="K14" i="14"/>
  <c r="L13" i="14"/>
  <c r="J15" i="14"/>
  <c r="S38" i="14"/>
  <c r="W38" i="14" s="1"/>
  <c r="R62" i="9"/>
  <c r="L61" i="9"/>
  <c r="S61" i="9" s="1"/>
  <c r="W61" i="9" s="1"/>
  <c r="J63" i="9"/>
  <c r="K62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L65" i="16" l="1"/>
  <c r="K66" i="16"/>
  <c r="R66" i="16"/>
  <c r="J67" i="16"/>
  <c r="S37" i="16"/>
  <c r="W37" i="16" s="1"/>
  <c r="K14" i="16"/>
  <c r="L13" i="16"/>
  <c r="R14" i="16"/>
  <c r="J15" i="16"/>
  <c r="S64" i="16"/>
  <c r="W64" i="16" s="1"/>
  <c r="S12" i="16"/>
  <c r="W12" i="16" s="1"/>
  <c r="L38" i="16"/>
  <c r="R39" i="16"/>
  <c r="K39" i="16"/>
  <c r="J40" i="16"/>
  <c r="S62" i="15"/>
  <c r="W62" i="15" s="1"/>
  <c r="L38" i="15"/>
  <c r="R39" i="15"/>
  <c r="K39" i="15"/>
  <c r="J40" i="15"/>
  <c r="K16" i="15"/>
  <c r="L15" i="15"/>
  <c r="R16" i="15"/>
  <c r="J17" i="15"/>
  <c r="S37" i="15"/>
  <c r="W37" i="15" s="1"/>
  <c r="L63" i="15"/>
  <c r="R64" i="15"/>
  <c r="K64" i="15"/>
  <c r="J65" i="15"/>
  <c r="S14" i="15"/>
  <c r="W14" i="15" s="1"/>
  <c r="S62" i="14"/>
  <c r="W62" i="14" s="1"/>
  <c r="R15" i="14"/>
  <c r="K15" i="14"/>
  <c r="L14" i="14"/>
  <c r="J16" i="14"/>
  <c r="S13" i="14"/>
  <c r="W13" i="14" s="1"/>
  <c r="R64" i="14"/>
  <c r="K64" i="14"/>
  <c r="L63" i="14"/>
  <c r="J65" i="14"/>
  <c r="R41" i="14"/>
  <c r="K41" i="14"/>
  <c r="L40" i="14"/>
  <c r="J42" i="14"/>
  <c r="S39" i="14"/>
  <c r="W39" i="14" s="1"/>
  <c r="L62" i="9"/>
  <c r="S62" i="9" s="1"/>
  <c r="W62" i="9" s="1"/>
  <c r="J64" i="9"/>
  <c r="K63" i="9"/>
  <c r="R63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L14" i="16" l="1"/>
  <c r="R15" i="16"/>
  <c r="K15" i="16"/>
  <c r="J16" i="16"/>
  <c r="S13" i="16"/>
  <c r="W13" i="16" s="1"/>
  <c r="R40" i="16"/>
  <c r="K40" i="16"/>
  <c r="L39" i="16"/>
  <c r="J41" i="16"/>
  <c r="K67" i="16"/>
  <c r="L66" i="16"/>
  <c r="R67" i="16"/>
  <c r="J68" i="16"/>
  <c r="S38" i="16"/>
  <c r="W38" i="16" s="1"/>
  <c r="S65" i="16"/>
  <c r="W65" i="16" s="1"/>
  <c r="K65" i="15"/>
  <c r="L64" i="15"/>
  <c r="R65" i="15"/>
  <c r="J66" i="15"/>
  <c r="S38" i="15"/>
  <c r="W38" i="15" s="1"/>
  <c r="L16" i="15"/>
  <c r="R17" i="15"/>
  <c r="K17" i="15"/>
  <c r="J18" i="15"/>
  <c r="K40" i="15"/>
  <c r="L39" i="15"/>
  <c r="R40" i="15"/>
  <c r="J41" i="15"/>
  <c r="S15" i="15"/>
  <c r="W15" i="15" s="1"/>
  <c r="S63" i="15"/>
  <c r="W63" i="15" s="1"/>
  <c r="S14" i="14"/>
  <c r="W14" i="14" s="1"/>
  <c r="L64" i="14"/>
  <c r="R65" i="14"/>
  <c r="K65" i="14"/>
  <c r="J66" i="14"/>
  <c r="S40" i="14"/>
  <c r="W40" i="14" s="1"/>
  <c r="S63" i="14"/>
  <c r="W63" i="14" s="1"/>
  <c r="R42" i="14"/>
  <c r="K42" i="14"/>
  <c r="L41" i="14"/>
  <c r="J43" i="14"/>
  <c r="R16" i="14"/>
  <c r="K16" i="14"/>
  <c r="L15" i="14"/>
  <c r="J17" i="14"/>
  <c r="L63" i="9"/>
  <c r="S63" i="9" s="1"/>
  <c r="W63" i="9" s="1"/>
  <c r="R64" i="9"/>
  <c r="J65" i="9"/>
  <c r="K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S66" i="16" l="1"/>
  <c r="W66" i="16" s="1"/>
  <c r="K41" i="16"/>
  <c r="L40" i="16"/>
  <c r="R41" i="16"/>
  <c r="J42" i="16"/>
  <c r="S39" i="16"/>
  <c r="W39" i="16" s="1"/>
  <c r="R16" i="16"/>
  <c r="K16" i="16"/>
  <c r="L15" i="16"/>
  <c r="J17" i="16"/>
  <c r="L67" i="16"/>
  <c r="R68" i="16"/>
  <c r="K68" i="16"/>
  <c r="J69" i="16"/>
  <c r="S14" i="16"/>
  <c r="W14" i="16" s="1"/>
  <c r="S39" i="15"/>
  <c r="W39" i="15" s="1"/>
  <c r="L17" i="15"/>
  <c r="R18" i="15"/>
  <c r="K18" i="15"/>
  <c r="J19" i="15"/>
  <c r="L65" i="15"/>
  <c r="R66" i="15"/>
  <c r="K66" i="15"/>
  <c r="J67" i="15"/>
  <c r="L40" i="15"/>
  <c r="R41" i="15"/>
  <c r="K41" i="15"/>
  <c r="J42" i="15"/>
  <c r="S64" i="15"/>
  <c r="W64" i="15" s="1"/>
  <c r="S16" i="15"/>
  <c r="W16" i="15" s="1"/>
  <c r="S64" i="14"/>
  <c r="W64" i="14" s="1"/>
  <c r="R17" i="14"/>
  <c r="K17" i="14"/>
  <c r="L16" i="14"/>
  <c r="J18" i="14"/>
  <c r="R43" i="14"/>
  <c r="K43" i="14"/>
  <c r="L42" i="14"/>
  <c r="J44" i="14"/>
  <c r="R66" i="14"/>
  <c r="K66" i="14"/>
  <c r="L65" i="14"/>
  <c r="J67" i="14"/>
  <c r="S15" i="14"/>
  <c r="W15" i="14" s="1"/>
  <c r="S41" i="14"/>
  <c r="W41" i="14" s="1"/>
  <c r="R65" i="9"/>
  <c r="K65" i="9"/>
  <c r="L64" i="9"/>
  <c r="S64" i="9" s="1"/>
  <c r="W64" i="9" s="1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L41" i="16" l="1"/>
  <c r="R42" i="16"/>
  <c r="K42" i="16"/>
  <c r="J43" i="16"/>
  <c r="K17" i="16"/>
  <c r="L16" i="16"/>
  <c r="R17" i="16"/>
  <c r="J18" i="16"/>
  <c r="K69" i="16"/>
  <c r="L68" i="16"/>
  <c r="R69" i="16"/>
  <c r="J70" i="16"/>
  <c r="S40" i="16"/>
  <c r="W40" i="16" s="1"/>
  <c r="S15" i="16"/>
  <c r="W15" i="16" s="1"/>
  <c r="S67" i="16"/>
  <c r="W67" i="16" s="1"/>
  <c r="L66" i="15"/>
  <c r="R67" i="15"/>
  <c r="K67" i="15"/>
  <c r="J68" i="15"/>
  <c r="K19" i="15"/>
  <c r="L18" i="15"/>
  <c r="R19" i="15"/>
  <c r="J20" i="15"/>
  <c r="S17" i="15"/>
  <c r="W17" i="15" s="1"/>
  <c r="S65" i="15"/>
  <c r="W65" i="15" s="1"/>
  <c r="L41" i="15"/>
  <c r="R42" i="15"/>
  <c r="K42" i="15"/>
  <c r="J43" i="15"/>
  <c r="S40" i="15"/>
  <c r="W40" i="15" s="1"/>
  <c r="L66" i="14"/>
  <c r="R67" i="14"/>
  <c r="K67" i="14"/>
  <c r="J68" i="14"/>
  <c r="R44" i="14"/>
  <c r="K44" i="14"/>
  <c r="L43" i="14"/>
  <c r="J45" i="14"/>
  <c r="R18" i="14"/>
  <c r="K18" i="14"/>
  <c r="L17" i="14"/>
  <c r="J19" i="14"/>
  <c r="S65" i="14"/>
  <c r="W65" i="14" s="1"/>
  <c r="S42" i="14"/>
  <c r="W42" i="14" s="1"/>
  <c r="S16" i="14"/>
  <c r="W16" i="14" s="1"/>
  <c r="J67" i="9"/>
  <c r="R66" i="9"/>
  <c r="K66" i="9"/>
  <c r="L65" i="9"/>
  <c r="S65" i="9" s="1"/>
  <c r="W65" i="9" s="1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L69" i="16" l="1"/>
  <c r="K70" i="16"/>
  <c r="R70" i="16"/>
  <c r="J71" i="16"/>
  <c r="S68" i="16"/>
  <c r="W68" i="16" s="1"/>
  <c r="S16" i="16"/>
  <c r="W16" i="16" s="1"/>
  <c r="L17" i="16"/>
  <c r="R18" i="16"/>
  <c r="K18" i="16"/>
  <c r="J19" i="16"/>
  <c r="R43" i="16"/>
  <c r="K43" i="16"/>
  <c r="L42" i="16"/>
  <c r="J44" i="16"/>
  <c r="S41" i="16"/>
  <c r="W41" i="16" s="1"/>
  <c r="S18" i="15"/>
  <c r="W18" i="15" s="1"/>
  <c r="K43" i="15"/>
  <c r="L42" i="15"/>
  <c r="J44" i="15"/>
  <c r="R43" i="15"/>
  <c r="L67" i="15"/>
  <c r="R68" i="15"/>
  <c r="K68" i="15"/>
  <c r="J69" i="15"/>
  <c r="L19" i="15"/>
  <c r="R20" i="15"/>
  <c r="K20" i="15"/>
  <c r="J21" i="15"/>
  <c r="S41" i="15"/>
  <c r="W41" i="15" s="1"/>
  <c r="S66" i="15"/>
  <c r="W66" i="15" s="1"/>
  <c r="R19" i="14"/>
  <c r="K19" i="14"/>
  <c r="L18" i="14"/>
  <c r="J20" i="14"/>
  <c r="K45" i="14"/>
  <c r="R45" i="14"/>
  <c r="L44" i="14"/>
  <c r="J46" i="14"/>
  <c r="R68" i="14"/>
  <c r="K68" i="14"/>
  <c r="L67" i="14"/>
  <c r="J69" i="14"/>
  <c r="S43" i="14"/>
  <c r="W43" i="14" s="1"/>
  <c r="S17" i="14"/>
  <c r="W17" i="14" s="1"/>
  <c r="S66" i="14"/>
  <c r="W66" i="14" s="1"/>
  <c r="J68" i="9"/>
  <c r="K67" i="9"/>
  <c r="L66" i="9"/>
  <c r="S66" i="9" s="1"/>
  <c r="W66" i="9" s="1"/>
  <c r="R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R19" i="16" l="1"/>
  <c r="K19" i="16"/>
  <c r="L18" i="16"/>
  <c r="J20" i="16"/>
  <c r="S17" i="16"/>
  <c r="W17" i="16" s="1"/>
  <c r="K44" i="16"/>
  <c r="L43" i="16"/>
  <c r="R44" i="16"/>
  <c r="J45" i="16"/>
  <c r="K71" i="16"/>
  <c r="L70" i="16"/>
  <c r="R71" i="16"/>
  <c r="J72" i="16"/>
  <c r="S42" i="16"/>
  <c r="W42" i="16" s="1"/>
  <c r="S69" i="16"/>
  <c r="W69" i="16" s="1"/>
  <c r="S67" i="15"/>
  <c r="W67" i="15" s="1"/>
  <c r="S19" i="15"/>
  <c r="W19" i="15" s="1"/>
  <c r="L43" i="15"/>
  <c r="R44" i="15"/>
  <c r="K44" i="15"/>
  <c r="J45" i="15"/>
  <c r="S42" i="15"/>
  <c r="W42" i="15" s="1"/>
  <c r="L20" i="15"/>
  <c r="R21" i="15"/>
  <c r="K21" i="15"/>
  <c r="J22" i="15"/>
  <c r="K69" i="15"/>
  <c r="L68" i="15"/>
  <c r="R69" i="15"/>
  <c r="J70" i="15"/>
  <c r="S18" i="14"/>
  <c r="W18" i="14" s="1"/>
  <c r="L68" i="14"/>
  <c r="R69" i="14"/>
  <c r="K69" i="14"/>
  <c r="J70" i="14"/>
  <c r="K46" i="14"/>
  <c r="R46" i="14"/>
  <c r="L45" i="14"/>
  <c r="J47" i="14"/>
  <c r="R20" i="14"/>
  <c r="K20" i="14"/>
  <c r="L19" i="14"/>
  <c r="J21" i="14"/>
  <c r="S67" i="14"/>
  <c r="W67" i="14" s="1"/>
  <c r="S44" i="14"/>
  <c r="W44" i="14" s="1"/>
  <c r="J69" i="9"/>
  <c r="K68" i="9"/>
  <c r="R68" i="9"/>
  <c r="L67" i="9"/>
  <c r="S67" i="9" s="1"/>
  <c r="W67" i="9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L44" i="16" l="1"/>
  <c r="R45" i="16"/>
  <c r="K45" i="16"/>
  <c r="J46" i="16"/>
  <c r="S43" i="16"/>
  <c r="W43" i="16" s="1"/>
  <c r="K20" i="16"/>
  <c r="L19" i="16"/>
  <c r="R20" i="16"/>
  <c r="J21" i="16"/>
  <c r="S18" i="16"/>
  <c r="W18" i="16" s="1"/>
  <c r="L71" i="16"/>
  <c r="R72" i="16"/>
  <c r="K72" i="16"/>
  <c r="L72" i="16" s="1"/>
  <c r="S70" i="16"/>
  <c r="W70" i="16" s="1"/>
  <c r="L44" i="15"/>
  <c r="R45" i="15"/>
  <c r="K45" i="15"/>
  <c r="J46" i="15"/>
  <c r="L69" i="15"/>
  <c r="R70" i="15"/>
  <c r="K70" i="15"/>
  <c r="J71" i="15"/>
  <c r="S43" i="15"/>
  <c r="W43" i="15" s="1"/>
  <c r="S20" i="15"/>
  <c r="W20" i="15" s="1"/>
  <c r="S68" i="15"/>
  <c r="W68" i="15" s="1"/>
  <c r="K22" i="15"/>
  <c r="L22" i="15" s="1"/>
  <c r="L21" i="15"/>
  <c r="R22" i="15"/>
  <c r="R47" i="14"/>
  <c r="K47" i="14"/>
  <c r="L47" i="14" s="1"/>
  <c r="L46" i="14"/>
  <c r="S68" i="14"/>
  <c r="W68" i="14" s="1"/>
  <c r="R21" i="14"/>
  <c r="K21" i="14"/>
  <c r="L20" i="14"/>
  <c r="J22" i="14"/>
  <c r="R70" i="14"/>
  <c r="K70" i="14"/>
  <c r="L69" i="14"/>
  <c r="J71" i="14"/>
  <c r="S19" i="14"/>
  <c r="W19" i="14" s="1"/>
  <c r="S45" i="14"/>
  <c r="W45" i="14" s="1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L20" i="16" l="1"/>
  <c r="R21" i="16"/>
  <c r="K21" i="16"/>
  <c r="J22" i="16"/>
  <c r="S19" i="16"/>
  <c r="W19" i="16" s="1"/>
  <c r="R46" i="16"/>
  <c r="K46" i="16"/>
  <c r="L45" i="16"/>
  <c r="J47" i="16"/>
  <c r="S72" i="16"/>
  <c r="W72" i="16" s="1"/>
  <c r="X72" i="16" s="1"/>
  <c r="M72" i="16"/>
  <c r="N72" i="16" s="1"/>
  <c r="T72" i="16" s="1"/>
  <c r="S71" i="16"/>
  <c r="W71" i="16" s="1"/>
  <c r="S44" i="16"/>
  <c r="W44" i="16" s="1"/>
  <c r="L70" i="15"/>
  <c r="K71" i="15"/>
  <c r="R71" i="15"/>
  <c r="J72" i="15"/>
  <c r="S69" i="15"/>
  <c r="W69" i="15" s="1"/>
  <c r="S21" i="15"/>
  <c r="W21" i="15" s="1"/>
  <c r="M21" i="15"/>
  <c r="K46" i="15"/>
  <c r="L45" i="15"/>
  <c r="R46" i="15"/>
  <c r="J47" i="15"/>
  <c r="M22" i="15"/>
  <c r="N22" i="15" s="1"/>
  <c r="T22" i="15" s="1"/>
  <c r="S22" i="15"/>
  <c r="W22" i="15" s="1"/>
  <c r="X22" i="15" s="1"/>
  <c r="S44" i="15"/>
  <c r="W44" i="15" s="1"/>
  <c r="S69" i="14"/>
  <c r="W69" i="14" s="1"/>
  <c r="S20" i="14"/>
  <c r="W20" i="14" s="1"/>
  <c r="S46" i="14"/>
  <c r="W46" i="14" s="1"/>
  <c r="M47" i="14"/>
  <c r="N47" i="14" s="1"/>
  <c r="T47" i="14" s="1"/>
  <c r="S47" i="14"/>
  <c r="W47" i="14" s="1"/>
  <c r="X47" i="14" s="1"/>
  <c r="L70" i="14"/>
  <c r="R71" i="14"/>
  <c r="K71" i="14"/>
  <c r="J72" i="14"/>
  <c r="K22" i="14"/>
  <c r="L22" i="14" s="1"/>
  <c r="L21" i="14"/>
  <c r="R22" i="14"/>
  <c r="J71" i="9"/>
  <c r="L69" i="9"/>
  <c r="S69" i="9" s="1"/>
  <c r="W69" i="9" s="1"/>
  <c r="R70" i="9"/>
  <c r="K70" i="9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Y72" i="16" l="1"/>
  <c r="Z72" i="16" s="1"/>
  <c r="X71" i="16"/>
  <c r="R47" i="16"/>
  <c r="K47" i="16"/>
  <c r="L47" i="16" s="1"/>
  <c r="L46" i="16"/>
  <c r="S45" i="16"/>
  <c r="W45" i="16" s="1"/>
  <c r="R22" i="16"/>
  <c r="K22" i="16"/>
  <c r="L22" i="16" s="1"/>
  <c r="L21" i="16"/>
  <c r="M71" i="16"/>
  <c r="S20" i="16"/>
  <c r="W20" i="16" s="1"/>
  <c r="N21" i="15"/>
  <c r="T21" i="15" s="1"/>
  <c r="M20" i="15"/>
  <c r="S45" i="15"/>
  <c r="W45" i="15" s="1"/>
  <c r="L71" i="15"/>
  <c r="R72" i="15"/>
  <c r="K72" i="15"/>
  <c r="L72" i="15" s="1"/>
  <c r="R47" i="15"/>
  <c r="L46" i="15"/>
  <c r="K47" i="15"/>
  <c r="L47" i="15" s="1"/>
  <c r="X21" i="15"/>
  <c r="Y22" i="15"/>
  <c r="Z22" i="15" s="1"/>
  <c r="S70" i="15"/>
  <c r="W70" i="15" s="1"/>
  <c r="R72" i="14"/>
  <c r="K72" i="14"/>
  <c r="L72" i="14" s="1"/>
  <c r="L71" i="14"/>
  <c r="S21" i="14"/>
  <c r="W21" i="14" s="1"/>
  <c r="Y47" i="14"/>
  <c r="Z47" i="14" s="1"/>
  <c r="X46" i="14"/>
  <c r="S22" i="14"/>
  <c r="W22" i="14" s="1"/>
  <c r="X22" i="14" s="1"/>
  <c r="M22" i="14"/>
  <c r="N22" i="14" s="1"/>
  <c r="T22" i="14" s="1"/>
  <c r="S70" i="14"/>
  <c r="W70" i="14" s="1"/>
  <c r="M46" i="14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N71" i="16" l="1"/>
  <c r="T71" i="16" s="1"/>
  <c r="M70" i="16"/>
  <c r="S21" i="16"/>
  <c r="W21" i="16" s="1"/>
  <c r="S22" i="16"/>
  <c r="W22" i="16" s="1"/>
  <c r="X22" i="16" s="1"/>
  <c r="M22" i="16"/>
  <c r="N22" i="16" s="1"/>
  <c r="T22" i="16" s="1"/>
  <c r="S46" i="16"/>
  <c r="W46" i="16" s="1"/>
  <c r="M47" i="16"/>
  <c r="N47" i="16" s="1"/>
  <c r="T47" i="16" s="1"/>
  <c r="S47" i="16"/>
  <c r="W47" i="16" s="1"/>
  <c r="X47" i="16" s="1"/>
  <c r="X70" i="16"/>
  <c r="Y71" i="16"/>
  <c r="Y21" i="15"/>
  <c r="Z21" i="15" s="1"/>
  <c r="X20" i="15"/>
  <c r="S71" i="15"/>
  <c r="W71" i="15" s="1"/>
  <c r="S46" i="15"/>
  <c r="W46" i="15" s="1"/>
  <c r="N20" i="15"/>
  <c r="T20" i="15" s="1"/>
  <c r="M19" i="15"/>
  <c r="M47" i="15"/>
  <c r="N47" i="15" s="1"/>
  <c r="T47" i="15" s="1"/>
  <c r="S47" i="15"/>
  <c r="W47" i="15" s="1"/>
  <c r="X47" i="15" s="1"/>
  <c r="S72" i="15"/>
  <c r="W72" i="15" s="1"/>
  <c r="X72" i="15" s="1"/>
  <c r="M72" i="15"/>
  <c r="N72" i="15" s="1"/>
  <c r="T72" i="15" s="1"/>
  <c r="M21" i="14"/>
  <c r="Y46" i="14"/>
  <c r="X45" i="14"/>
  <c r="S71" i="14"/>
  <c r="W71" i="14" s="1"/>
  <c r="M72" i="14"/>
  <c r="N72" i="14" s="1"/>
  <c r="T72" i="14" s="1"/>
  <c r="S72" i="14"/>
  <c r="W72" i="14" s="1"/>
  <c r="X72" i="14" s="1"/>
  <c r="N46" i="14"/>
  <c r="T46" i="14" s="1"/>
  <c r="M45" i="14"/>
  <c r="Y22" i="14"/>
  <c r="Z22" i="14" s="1"/>
  <c r="X21" i="14"/>
  <c r="R72" i="9"/>
  <c r="K72" i="9"/>
  <c r="L72" i="9" s="1"/>
  <c r="L71" i="9"/>
  <c r="S71" i="9" s="1"/>
  <c r="W71" i="9" s="1"/>
  <c r="M21" i="11"/>
  <c r="M20" i="11" s="1"/>
  <c r="M72" i="13"/>
  <c r="S72" i="13"/>
  <c r="W72" i="13" s="1"/>
  <c r="X72" i="13" s="1"/>
  <c r="S47" i="12"/>
  <c r="W47" i="12" s="1"/>
  <c r="X47" i="12" s="1"/>
  <c r="M47" i="12"/>
  <c r="M46" i="5"/>
  <c r="M45" i="5" s="1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N46" i="13"/>
  <c r="T46" i="13" s="1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S70" i="5"/>
  <c r="W70" i="5" s="1"/>
  <c r="M46" i="16" l="1"/>
  <c r="N46" i="16" s="1"/>
  <c r="T46" i="16" s="1"/>
  <c r="X69" i="16"/>
  <c r="Y70" i="16"/>
  <c r="M45" i="16"/>
  <c r="X21" i="16"/>
  <c r="Y22" i="16"/>
  <c r="Z22" i="16" s="1"/>
  <c r="M21" i="16"/>
  <c r="N70" i="16"/>
  <c r="T70" i="16" s="1"/>
  <c r="Z70" i="16" s="1"/>
  <c r="M69" i="16"/>
  <c r="Y47" i="16"/>
  <c r="Z47" i="16" s="1"/>
  <c r="X46" i="16"/>
  <c r="Z71" i="16"/>
  <c r="Y72" i="15"/>
  <c r="Z72" i="15" s="1"/>
  <c r="X71" i="15"/>
  <c r="M71" i="15"/>
  <c r="Y20" i="15"/>
  <c r="Z20" i="15" s="1"/>
  <c r="X19" i="15"/>
  <c r="Y47" i="15"/>
  <c r="Z47" i="15" s="1"/>
  <c r="X46" i="15"/>
  <c r="N19" i="15"/>
  <c r="T19" i="15" s="1"/>
  <c r="M18" i="15"/>
  <c r="M46" i="15"/>
  <c r="X20" i="14"/>
  <c r="Y21" i="14"/>
  <c r="Y72" i="14"/>
  <c r="Z72" i="14" s="1"/>
  <c r="X71" i="14"/>
  <c r="M71" i="14"/>
  <c r="Y45" i="14"/>
  <c r="X44" i="14"/>
  <c r="N45" i="14"/>
  <c r="T45" i="14" s="1"/>
  <c r="M44" i="14"/>
  <c r="Z46" i="14"/>
  <c r="N21" i="14"/>
  <c r="T21" i="14" s="1"/>
  <c r="M20" i="14"/>
  <c r="N21" i="11"/>
  <c r="T21" i="11" s="1"/>
  <c r="M72" i="9"/>
  <c r="N72" i="9" s="1"/>
  <c r="T72" i="9" s="1"/>
  <c r="S72" i="9"/>
  <c r="W72" i="9" s="1"/>
  <c r="X72" i="9" s="1"/>
  <c r="M71" i="9"/>
  <c r="N71" i="9" s="1"/>
  <c r="T71" i="9" s="1"/>
  <c r="X71" i="13"/>
  <c r="Y72" i="13"/>
  <c r="N72" i="13"/>
  <c r="T72" i="13" s="1"/>
  <c r="M71" i="13"/>
  <c r="N47" i="12"/>
  <c r="T47" i="12" s="1"/>
  <c r="M46" i="12"/>
  <c r="X46" i="12"/>
  <c r="Y47" i="12"/>
  <c r="M70" i="9"/>
  <c r="N70" i="9" s="1"/>
  <c r="T70" i="9" s="1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N46" i="10" s="1"/>
  <c r="T46" i="10" s="1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N21" i="16" l="1"/>
  <c r="T21" i="16" s="1"/>
  <c r="M20" i="16"/>
  <c r="Y21" i="16"/>
  <c r="X20" i="16"/>
  <c r="N45" i="16"/>
  <c r="T45" i="16" s="1"/>
  <c r="M44" i="16"/>
  <c r="N69" i="16"/>
  <c r="T69" i="16" s="1"/>
  <c r="M68" i="16"/>
  <c r="X45" i="16"/>
  <c r="Y46" i="16"/>
  <c r="Z46" i="16" s="1"/>
  <c r="X68" i="16"/>
  <c r="Y69" i="16"/>
  <c r="X45" i="15"/>
  <c r="Y46" i="15"/>
  <c r="N18" i="15"/>
  <c r="T18" i="15" s="1"/>
  <c r="M17" i="15"/>
  <c r="N71" i="15"/>
  <c r="T71" i="15" s="1"/>
  <c r="M70" i="15"/>
  <c r="X70" i="15"/>
  <c r="Y71" i="15"/>
  <c r="X18" i="15"/>
  <c r="Y19" i="15"/>
  <c r="Z19" i="15" s="1"/>
  <c r="N46" i="15"/>
  <c r="T46" i="15" s="1"/>
  <c r="Z46" i="15" s="1"/>
  <c r="M45" i="15"/>
  <c r="Z45" i="14"/>
  <c r="Z21" i="14"/>
  <c r="X70" i="14"/>
  <c r="Y71" i="14"/>
  <c r="Y44" i="14"/>
  <c r="X43" i="14"/>
  <c r="N44" i="14"/>
  <c r="T44" i="14" s="1"/>
  <c r="M43" i="14"/>
  <c r="N20" i="14"/>
  <c r="T20" i="14" s="1"/>
  <c r="M19" i="14"/>
  <c r="N71" i="14"/>
  <c r="T71" i="14" s="1"/>
  <c r="M70" i="14"/>
  <c r="X19" i="14"/>
  <c r="Y20" i="14"/>
  <c r="X71" i="9"/>
  <c r="Y72" i="9"/>
  <c r="Z72" i="9" s="1"/>
  <c r="Z45" i="9"/>
  <c r="M44" i="8"/>
  <c r="N44" i="8" s="1"/>
  <c r="T44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69" i="9"/>
  <c r="M68" i="9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N69" i="9"/>
  <c r="T69" i="9" s="1"/>
  <c r="Y45" i="8"/>
  <c r="Z45" i="8" s="1"/>
  <c r="X44" i="8"/>
  <c r="M71" i="8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M70" i="5"/>
  <c r="X44" i="5"/>
  <c r="Y45" i="5"/>
  <c r="Z45" i="5" s="1"/>
  <c r="N20" i="5"/>
  <c r="T20" i="5" s="1"/>
  <c r="M19" i="5"/>
  <c r="Y72" i="5"/>
  <c r="Z72" i="5" s="1"/>
  <c r="X71" i="5"/>
  <c r="Z69" i="16" l="1"/>
  <c r="Y45" i="16"/>
  <c r="X44" i="16"/>
  <c r="N68" i="16"/>
  <c r="T68" i="16" s="1"/>
  <c r="M67" i="16"/>
  <c r="X67" i="16"/>
  <c r="Y68" i="16"/>
  <c r="N44" i="16"/>
  <c r="T44" i="16" s="1"/>
  <c r="M43" i="16"/>
  <c r="Z45" i="16"/>
  <c r="Y20" i="16"/>
  <c r="X19" i="16"/>
  <c r="N20" i="16"/>
  <c r="T20" i="16" s="1"/>
  <c r="M19" i="16"/>
  <c r="Z21" i="16"/>
  <c r="Y18" i="15"/>
  <c r="X17" i="15"/>
  <c r="N70" i="15"/>
  <c r="T70" i="15" s="1"/>
  <c r="M69" i="15"/>
  <c r="N17" i="15"/>
  <c r="T17" i="15" s="1"/>
  <c r="M16" i="15"/>
  <c r="Z18" i="15"/>
  <c r="X69" i="15"/>
  <c r="Y70" i="15"/>
  <c r="Z71" i="15"/>
  <c r="N45" i="15"/>
  <c r="T45" i="15" s="1"/>
  <c r="M44" i="15"/>
  <c r="Y45" i="15"/>
  <c r="X44" i="15"/>
  <c r="Z20" i="14"/>
  <c r="Z71" i="14"/>
  <c r="N19" i="14"/>
  <c r="T19" i="14" s="1"/>
  <c r="M18" i="14"/>
  <c r="Y43" i="14"/>
  <c r="X42" i="14"/>
  <c r="Y19" i="14"/>
  <c r="X18" i="14"/>
  <c r="N70" i="14"/>
  <c r="T70" i="14" s="1"/>
  <c r="M69" i="14"/>
  <c r="N43" i="14"/>
  <c r="T43" i="14" s="1"/>
  <c r="M42" i="14"/>
  <c r="Z44" i="14"/>
  <c r="X69" i="14"/>
  <c r="Y70" i="14"/>
  <c r="X70" i="9"/>
  <c r="Y71" i="9"/>
  <c r="Z71" i="9" s="1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Z20" i="16" l="1"/>
  <c r="Z45" i="15"/>
  <c r="N43" i="16"/>
  <c r="T43" i="16" s="1"/>
  <c r="M42" i="16"/>
  <c r="X66" i="16"/>
  <c r="Y67" i="16"/>
  <c r="X18" i="16"/>
  <c r="Y19" i="16"/>
  <c r="N67" i="16"/>
  <c r="T67" i="16" s="1"/>
  <c r="M66" i="16"/>
  <c r="Z68" i="16"/>
  <c r="Y44" i="16"/>
  <c r="Z44" i="16" s="1"/>
  <c r="X43" i="16"/>
  <c r="N19" i="16"/>
  <c r="T19" i="16" s="1"/>
  <c r="M18" i="16"/>
  <c r="N16" i="15"/>
  <c r="T16" i="15" s="1"/>
  <c r="M15" i="15"/>
  <c r="Z17" i="15"/>
  <c r="N44" i="15"/>
  <c r="T44" i="15" s="1"/>
  <c r="M43" i="15"/>
  <c r="X68" i="15"/>
  <c r="Y69" i="15"/>
  <c r="N69" i="15"/>
  <c r="T69" i="15" s="1"/>
  <c r="Z69" i="15" s="1"/>
  <c r="M68" i="15"/>
  <c r="Z70" i="15"/>
  <c r="Y44" i="15"/>
  <c r="X43" i="15"/>
  <c r="Y17" i="15"/>
  <c r="X16" i="15"/>
  <c r="Z70" i="14"/>
  <c r="N69" i="14"/>
  <c r="T69" i="14" s="1"/>
  <c r="M68" i="14"/>
  <c r="X68" i="14"/>
  <c r="Y69" i="14"/>
  <c r="N18" i="14"/>
  <c r="T18" i="14" s="1"/>
  <c r="M17" i="14"/>
  <c r="Y42" i="14"/>
  <c r="X41" i="14"/>
  <c r="N42" i="14"/>
  <c r="T42" i="14" s="1"/>
  <c r="M41" i="14"/>
  <c r="Y18" i="14"/>
  <c r="X17" i="14"/>
  <c r="Z43" i="14"/>
  <c r="Z19" i="14"/>
  <c r="X69" i="9"/>
  <c r="Y70" i="9"/>
  <c r="Z70" i="9" s="1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N67" i="9"/>
  <c r="T67" i="9" s="1"/>
  <c r="M66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67" i="16" l="1"/>
  <c r="N66" i="16"/>
  <c r="T66" i="16" s="1"/>
  <c r="M65" i="16"/>
  <c r="Y18" i="16"/>
  <c r="X17" i="16"/>
  <c r="X42" i="16"/>
  <c r="Y43" i="16"/>
  <c r="Z43" i="16" s="1"/>
  <c r="X65" i="16"/>
  <c r="Y66" i="16"/>
  <c r="N18" i="16"/>
  <c r="T18" i="16" s="1"/>
  <c r="Z18" i="16" s="1"/>
  <c r="M17" i="16"/>
  <c r="N42" i="16"/>
  <c r="T42" i="16" s="1"/>
  <c r="M41" i="16"/>
  <c r="Z19" i="16"/>
  <c r="N68" i="15"/>
  <c r="T68" i="15" s="1"/>
  <c r="M67" i="15"/>
  <c r="X67" i="15"/>
  <c r="Y68" i="15"/>
  <c r="N43" i="15"/>
  <c r="T43" i="15" s="1"/>
  <c r="M42" i="15"/>
  <c r="Z44" i="15"/>
  <c r="X42" i="15"/>
  <c r="Y43" i="15"/>
  <c r="X15" i="15"/>
  <c r="Y16" i="15"/>
  <c r="Z16" i="15" s="1"/>
  <c r="N15" i="15"/>
  <c r="T15" i="15" s="1"/>
  <c r="M14" i="15"/>
  <c r="X16" i="14"/>
  <c r="Y17" i="14"/>
  <c r="Y41" i="14"/>
  <c r="X40" i="14"/>
  <c r="X67" i="14"/>
  <c r="Y68" i="14"/>
  <c r="N41" i="14"/>
  <c r="T41" i="14" s="1"/>
  <c r="M40" i="14"/>
  <c r="N17" i="14"/>
  <c r="T17" i="14" s="1"/>
  <c r="M16" i="14"/>
  <c r="N68" i="14"/>
  <c r="T68" i="14" s="1"/>
  <c r="M67" i="14"/>
  <c r="Z42" i="14"/>
  <c r="Z18" i="14"/>
  <c r="Z69" i="14"/>
  <c r="X68" i="9"/>
  <c r="Y69" i="9"/>
  <c r="Z69" i="9" s="1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N17" i="16" l="1"/>
  <c r="T17" i="16" s="1"/>
  <c r="M16" i="16"/>
  <c r="Y42" i="16"/>
  <c r="Z42" i="16" s="1"/>
  <c r="X41" i="16"/>
  <c r="Y17" i="16"/>
  <c r="X16" i="16"/>
  <c r="X64" i="16"/>
  <c r="Y65" i="16"/>
  <c r="N65" i="16"/>
  <c r="T65" i="16" s="1"/>
  <c r="M64" i="16"/>
  <c r="N41" i="16"/>
  <c r="T41" i="16" s="1"/>
  <c r="M40" i="16"/>
  <c r="Z66" i="16"/>
  <c r="Y42" i="15"/>
  <c r="X41" i="15"/>
  <c r="N42" i="15"/>
  <c r="T42" i="15" s="1"/>
  <c r="Z42" i="15" s="1"/>
  <c r="M41" i="15"/>
  <c r="Z43" i="15"/>
  <c r="Y15" i="15"/>
  <c r="Z15" i="15" s="1"/>
  <c r="X14" i="15"/>
  <c r="X66" i="15"/>
  <c r="Y67" i="15"/>
  <c r="N67" i="15"/>
  <c r="T67" i="15" s="1"/>
  <c r="M66" i="15"/>
  <c r="N14" i="15"/>
  <c r="T14" i="15" s="1"/>
  <c r="M13" i="15"/>
  <c r="Z68" i="15"/>
  <c r="Z41" i="14"/>
  <c r="Z68" i="14"/>
  <c r="Z17" i="14"/>
  <c r="N67" i="14"/>
  <c r="T67" i="14" s="1"/>
  <c r="M66" i="14"/>
  <c r="N40" i="14"/>
  <c r="T40" i="14" s="1"/>
  <c r="M39" i="14"/>
  <c r="Y40" i="14"/>
  <c r="X39" i="14"/>
  <c r="N16" i="14"/>
  <c r="T16" i="14" s="1"/>
  <c r="M15" i="14"/>
  <c r="X66" i="14"/>
  <c r="Y67" i="14"/>
  <c r="X15" i="14"/>
  <c r="Y16" i="14"/>
  <c r="X67" i="9"/>
  <c r="Y68" i="9"/>
  <c r="Z68" i="9" s="1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65" i="9"/>
  <c r="T65" i="9" s="1"/>
  <c r="M64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Z65" i="16" l="1"/>
  <c r="Z67" i="15"/>
  <c r="N64" i="16"/>
  <c r="T64" i="16" s="1"/>
  <c r="M63" i="16"/>
  <c r="X15" i="16"/>
  <c r="Y16" i="16"/>
  <c r="Y41" i="16"/>
  <c r="Z41" i="16" s="1"/>
  <c r="X40" i="16"/>
  <c r="X63" i="16"/>
  <c r="Y64" i="16"/>
  <c r="N16" i="16"/>
  <c r="T16" i="16" s="1"/>
  <c r="Z16" i="16" s="1"/>
  <c r="M15" i="16"/>
  <c r="N40" i="16"/>
  <c r="T40" i="16" s="1"/>
  <c r="M39" i="16"/>
  <c r="Z17" i="16"/>
  <c r="N41" i="15"/>
  <c r="T41" i="15" s="1"/>
  <c r="M40" i="15"/>
  <c r="N66" i="15"/>
  <c r="T66" i="15" s="1"/>
  <c r="M65" i="15"/>
  <c r="Y14" i="15"/>
  <c r="Z14" i="15" s="1"/>
  <c r="X13" i="15"/>
  <c r="N13" i="15"/>
  <c r="T13" i="15" s="1"/>
  <c r="M12" i="15"/>
  <c r="Y41" i="15"/>
  <c r="X40" i="15"/>
  <c r="X65" i="15"/>
  <c r="Y66" i="15"/>
  <c r="Z40" i="14"/>
  <c r="Y15" i="14"/>
  <c r="X14" i="14"/>
  <c r="N66" i="14"/>
  <c r="T66" i="14" s="1"/>
  <c r="M65" i="14"/>
  <c r="N15" i="14"/>
  <c r="T15" i="14" s="1"/>
  <c r="Z15" i="14" s="1"/>
  <c r="M14" i="14"/>
  <c r="N39" i="14"/>
  <c r="T39" i="14" s="1"/>
  <c r="Z39" i="14" s="1"/>
  <c r="M38" i="14"/>
  <c r="Z16" i="14"/>
  <c r="Y39" i="14"/>
  <c r="X38" i="14"/>
  <c r="X65" i="14"/>
  <c r="Y66" i="14"/>
  <c r="Z67" i="14"/>
  <c r="Y67" i="9"/>
  <c r="Z67" i="9" s="1"/>
  <c r="X66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N15" i="16" l="1"/>
  <c r="T15" i="16" s="1"/>
  <c r="M14" i="16"/>
  <c r="X39" i="16"/>
  <c r="Y40" i="16"/>
  <c r="Z40" i="16" s="1"/>
  <c r="Y15" i="16"/>
  <c r="X14" i="16"/>
  <c r="X62" i="16"/>
  <c r="Y63" i="16"/>
  <c r="N63" i="16"/>
  <c r="T63" i="16" s="1"/>
  <c r="M62" i="16"/>
  <c r="Z64" i="16"/>
  <c r="N39" i="16"/>
  <c r="T39" i="16" s="1"/>
  <c r="M38" i="16"/>
  <c r="X12" i="15"/>
  <c r="Y13" i="15"/>
  <c r="Z13" i="15" s="1"/>
  <c r="N65" i="15"/>
  <c r="T65" i="15" s="1"/>
  <c r="M64" i="15"/>
  <c r="Z66" i="15"/>
  <c r="X64" i="15"/>
  <c r="Y65" i="15"/>
  <c r="N12" i="15"/>
  <c r="T12" i="15" s="1"/>
  <c r="M11" i="15"/>
  <c r="N40" i="15"/>
  <c r="T40" i="15" s="1"/>
  <c r="Z40" i="15" s="1"/>
  <c r="M39" i="15"/>
  <c r="X39" i="15"/>
  <c r="Y40" i="15"/>
  <c r="Z41" i="15"/>
  <c r="Z66" i="14"/>
  <c r="X64" i="14"/>
  <c r="Y65" i="14"/>
  <c r="N38" i="14"/>
  <c r="T38" i="14" s="1"/>
  <c r="M37" i="14"/>
  <c r="N65" i="14"/>
  <c r="T65" i="14" s="1"/>
  <c r="M64" i="14"/>
  <c r="X37" i="14"/>
  <c r="Y38" i="14"/>
  <c r="N14" i="14"/>
  <c r="T14" i="14" s="1"/>
  <c r="M13" i="14"/>
  <c r="Y14" i="14"/>
  <c r="X13" i="14"/>
  <c r="Y66" i="9"/>
  <c r="Z66" i="9" s="1"/>
  <c r="X65" i="9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Z63" i="16" l="1"/>
  <c r="X61" i="16"/>
  <c r="Y62" i="16"/>
  <c r="Y14" i="16"/>
  <c r="X13" i="16"/>
  <c r="Y39" i="16"/>
  <c r="Z39" i="16" s="1"/>
  <c r="X38" i="16"/>
  <c r="N62" i="16"/>
  <c r="T62" i="16" s="1"/>
  <c r="Z62" i="16" s="1"/>
  <c r="M61" i="16"/>
  <c r="N38" i="16"/>
  <c r="T38" i="16" s="1"/>
  <c r="M37" i="16"/>
  <c r="N14" i="16"/>
  <c r="T14" i="16" s="1"/>
  <c r="Z14" i="16" s="1"/>
  <c r="M13" i="16"/>
  <c r="Z15" i="16"/>
  <c r="N39" i="15"/>
  <c r="T39" i="15" s="1"/>
  <c r="M38" i="15"/>
  <c r="N64" i="15"/>
  <c r="T64" i="15" s="1"/>
  <c r="M63" i="15"/>
  <c r="Z65" i="15"/>
  <c r="N11" i="15"/>
  <c r="T11" i="15" s="1"/>
  <c r="M10" i="15"/>
  <c r="Y12" i="15"/>
  <c r="X11" i="15"/>
  <c r="Z12" i="15"/>
  <c r="X63" i="15"/>
  <c r="Y64" i="15"/>
  <c r="Y39" i="15"/>
  <c r="X38" i="15"/>
  <c r="X12" i="14"/>
  <c r="Y13" i="14"/>
  <c r="N37" i="14"/>
  <c r="T37" i="14" s="1"/>
  <c r="M36" i="14"/>
  <c r="X36" i="14"/>
  <c r="Y37" i="14"/>
  <c r="Z38" i="14"/>
  <c r="N13" i="14"/>
  <c r="T13" i="14" s="1"/>
  <c r="M12" i="14"/>
  <c r="N64" i="14"/>
  <c r="T64" i="14" s="1"/>
  <c r="M63" i="14"/>
  <c r="Z14" i="14"/>
  <c r="Z65" i="14"/>
  <c r="X63" i="14"/>
  <c r="Y64" i="14"/>
  <c r="X64" i="9"/>
  <c r="Y65" i="9"/>
  <c r="Z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N37" i="16" l="1"/>
  <c r="T37" i="16" s="1"/>
  <c r="M36" i="16"/>
  <c r="Y38" i="16"/>
  <c r="Z38" i="16" s="1"/>
  <c r="X37" i="16"/>
  <c r="X12" i="16"/>
  <c r="Y13" i="16"/>
  <c r="N61" i="16"/>
  <c r="T61" i="16" s="1"/>
  <c r="M60" i="16"/>
  <c r="N13" i="16"/>
  <c r="T13" i="16" s="1"/>
  <c r="M12" i="16"/>
  <c r="X60" i="16"/>
  <c r="Y61" i="16"/>
  <c r="X62" i="15"/>
  <c r="Y63" i="15"/>
  <c r="N10" i="15"/>
  <c r="T10" i="15" s="1"/>
  <c r="M9" i="15"/>
  <c r="Y11" i="15"/>
  <c r="Z11" i="15" s="1"/>
  <c r="X10" i="15"/>
  <c r="N63" i="15"/>
  <c r="T63" i="15" s="1"/>
  <c r="Z63" i="15" s="1"/>
  <c r="M62" i="15"/>
  <c r="Z64" i="15"/>
  <c r="Y38" i="15"/>
  <c r="X37" i="15"/>
  <c r="N38" i="15"/>
  <c r="T38" i="15" s="1"/>
  <c r="M37" i="15"/>
  <c r="Z39" i="15"/>
  <c r="Z37" i="14"/>
  <c r="Z13" i="14"/>
  <c r="N36" i="14"/>
  <c r="T36" i="14" s="1"/>
  <c r="M35" i="14"/>
  <c r="Z64" i="14"/>
  <c r="N63" i="14"/>
  <c r="T63" i="14" s="1"/>
  <c r="M62" i="14"/>
  <c r="X62" i="14"/>
  <c r="Y63" i="14"/>
  <c r="N12" i="14"/>
  <c r="T12" i="14" s="1"/>
  <c r="M11" i="14"/>
  <c r="Y36" i="14"/>
  <c r="X35" i="14"/>
  <c r="Y12" i="14"/>
  <c r="X11" i="14"/>
  <c r="Y64" i="9"/>
  <c r="Z64" i="9" s="1"/>
  <c r="X63" i="9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13" i="16" l="1"/>
  <c r="Z61" i="16"/>
  <c r="X59" i="16"/>
  <c r="Y60" i="16"/>
  <c r="N12" i="16"/>
  <c r="T12" i="16" s="1"/>
  <c r="M11" i="16"/>
  <c r="N60" i="16"/>
  <c r="T60" i="16" s="1"/>
  <c r="Z60" i="16" s="1"/>
  <c r="M59" i="16"/>
  <c r="Y12" i="16"/>
  <c r="X11" i="16"/>
  <c r="Y37" i="16"/>
  <c r="Z37" i="16" s="1"/>
  <c r="X36" i="16"/>
  <c r="N36" i="16"/>
  <c r="T36" i="16" s="1"/>
  <c r="M35" i="16"/>
  <c r="N62" i="15"/>
  <c r="T62" i="15" s="1"/>
  <c r="M61" i="15"/>
  <c r="X36" i="15"/>
  <c r="Y37" i="15"/>
  <c r="X9" i="15"/>
  <c r="Y10" i="15"/>
  <c r="Z10" i="15" s="1"/>
  <c r="N9" i="15"/>
  <c r="T9" i="15" s="1"/>
  <c r="M8" i="15"/>
  <c r="N37" i="15"/>
  <c r="T37" i="15" s="1"/>
  <c r="Z37" i="15" s="1"/>
  <c r="M36" i="15"/>
  <c r="Z38" i="15"/>
  <c r="X61" i="15"/>
  <c r="Y62" i="15"/>
  <c r="Z63" i="14"/>
  <c r="Z12" i="14"/>
  <c r="Y35" i="14"/>
  <c r="X34" i="14"/>
  <c r="X61" i="14"/>
  <c r="Y62" i="14"/>
  <c r="N35" i="14"/>
  <c r="T35" i="14" s="1"/>
  <c r="M34" i="14"/>
  <c r="Y11" i="14"/>
  <c r="X10" i="14"/>
  <c r="N11" i="14"/>
  <c r="T11" i="14" s="1"/>
  <c r="M10" i="14"/>
  <c r="N62" i="14"/>
  <c r="T62" i="14" s="1"/>
  <c r="M61" i="14"/>
  <c r="Z36" i="14"/>
  <c r="X62" i="9"/>
  <c r="Y63" i="9"/>
  <c r="Z63" i="9" s="1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N35" i="16" l="1"/>
  <c r="T35" i="16" s="1"/>
  <c r="M34" i="16"/>
  <c r="Y36" i="16"/>
  <c r="Z36" i="16" s="1"/>
  <c r="X35" i="16"/>
  <c r="N59" i="16"/>
  <c r="T59" i="16" s="1"/>
  <c r="Z59" i="16" s="1"/>
  <c r="M58" i="16"/>
  <c r="Y11" i="16"/>
  <c r="X10" i="16"/>
  <c r="N11" i="16"/>
  <c r="T11" i="16" s="1"/>
  <c r="M10" i="16"/>
  <c r="Z12" i="16"/>
  <c r="X58" i="16"/>
  <c r="Y59" i="16"/>
  <c r="N36" i="15"/>
  <c r="T36" i="15" s="1"/>
  <c r="M35" i="15"/>
  <c r="N8" i="15"/>
  <c r="T8" i="15" s="1"/>
  <c r="M7" i="15"/>
  <c r="Y9" i="15"/>
  <c r="Z9" i="15" s="1"/>
  <c r="X8" i="15"/>
  <c r="Y36" i="15"/>
  <c r="X35" i="15"/>
  <c r="N61" i="15"/>
  <c r="T61" i="15" s="1"/>
  <c r="Z61" i="15" s="1"/>
  <c r="M60" i="15"/>
  <c r="X60" i="15"/>
  <c r="Y61" i="15"/>
  <c r="Z62" i="15"/>
  <c r="Z35" i="14"/>
  <c r="Z62" i="14"/>
  <c r="X60" i="14"/>
  <c r="Y61" i="14"/>
  <c r="X33" i="14"/>
  <c r="Y34" i="14"/>
  <c r="N34" i="14"/>
  <c r="T34" i="14" s="1"/>
  <c r="M33" i="14"/>
  <c r="Z11" i="14"/>
  <c r="N10" i="14"/>
  <c r="T10" i="14" s="1"/>
  <c r="M9" i="14"/>
  <c r="N61" i="14"/>
  <c r="T61" i="14" s="1"/>
  <c r="M60" i="14"/>
  <c r="Y10" i="14"/>
  <c r="X9" i="14"/>
  <c r="X61" i="9"/>
  <c r="Y62" i="9"/>
  <c r="Z62" i="9" s="1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11" i="16" l="1"/>
  <c r="X9" i="16"/>
  <c r="Y10" i="16"/>
  <c r="N58" i="16"/>
  <c r="T58" i="16" s="1"/>
  <c r="Z58" i="16" s="1"/>
  <c r="M57" i="16"/>
  <c r="Y35" i="16"/>
  <c r="Z35" i="16" s="1"/>
  <c r="X34" i="16"/>
  <c r="N34" i="16"/>
  <c r="T34" i="16" s="1"/>
  <c r="M33" i="16"/>
  <c r="N10" i="16"/>
  <c r="T10" i="16" s="1"/>
  <c r="Z10" i="16" s="1"/>
  <c r="M9" i="16"/>
  <c r="X57" i="16"/>
  <c r="Y58" i="16"/>
  <c r="N60" i="15"/>
  <c r="T60" i="15" s="1"/>
  <c r="M59" i="15"/>
  <c r="Y35" i="15"/>
  <c r="X34" i="15"/>
  <c r="X59" i="15"/>
  <c r="Y60" i="15"/>
  <c r="Y8" i="15"/>
  <c r="X7" i="15"/>
  <c r="N7" i="15"/>
  <c r="T7" i="15" s="1"/>
  <c r="M6" i="15"/>
  <c r="Z8" i="15"/>
  <c r="N35" i="15"/>
  <c r="T35" i="15" s="1"/>
  <c r="M34" i="15"/>
  <c r="Z36" i="15"/>
  <c r="Z61" i="14"/>
  <c r="Z10" i="14"/>
  <c r="N60" i="14"/>
  <c r="T60" i="14" s="1"/>
  <c r="M59" i="14"/>
  <c r="X32" i="14"/>
  <c r="Y33" i="14"/>
  <c r="N33" i="14"/>
  <c r="T33" i="14" s="1"/>
  <c r="M32" i="14"/>
  <c r="Y9" i="14"/>
  <c r="X8" i="14"/>
  <c r="N9" i="14"/>
  <c r="T9" i="14" s="1"/>
  <c r="M8" i="14"/>
  <c r="Z34" i="14"/>
  <c r="X59" i="14"/>
  <c r="Y60" i="14"/>
  <c r="Y61" i="9"/>
  <c r="Z61" i="9" s="1"/>
  <c r="X60" i="9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Z35" i="15" l="1"/>
  <c r="N9" i="16"/>
  <c r="T9" i="16" s="1"/>
  <c r="M8" i="16"/>
  <c r="X56" i="16"/>
  <c r="Y57" i="16"/>
  <c r="N33" i="16"/>
  <c r="T33" i="16" s="1"/>
  <c r="M32" i="16"/>
  <c r="X33" i="16"/>
  <c r="Y34" i="16"/>
  <c r="Z34" i="16" s="1"/>
  <c r="N57" i="16"/>
  <c r="T57" i="16" s="1"/>
  <c r="Z57" i="16" s="1"/>
  <c r="M56" i="16"/>
  <c r="Y9" i="16"/>
  <c r="X8" i="16"/>
  <c r="X6" i="15"/>
  <c r="Y7" i="15"/>
  <c r="Z7" i="15" s="1"/>
  <c r="X58" i="15"/>
  <c r="Y59" i="15"/>
  <c r="X33" i="15"/>
  <c r="Y34" i="15"/>
  <c r="N6" i="15"/>
  <c r="T6" i="15" s="1"/>
  <c r="M5" i="15"/>
  <c r="N59" i="15"/>
  <c r="T59" i="15" s="1"/>
  <c r="M58" i="15"/>
  <c r="N34" i="15"/>
  <c r="T34" i="15" s="1"/>
  <c r="M33" i="15"/>
  <c r="Z60" i="15"/>
  <c r="Z9" i="14"/>
  <c r="Z33" i="14"/>
  <c r="X58" i="14"/>
  <c r="Y59" i="14"/>
  <c r="Y8" i="14"/>
  <c r="X7" i="14"/>
  <c r="Y32" i="14"/>
  <c r="X31" i="14"/>
  <c r="N8" i="14"/>
  <c r="T8" i="14" s="1"/>
  <c r="Z8" i="14" s="1"/>
  <c r="M7" i="14"/>
  <c r="N32" i="14"/>
  <c r="T32" i="14" s="1"/>
  <c r="M31" i="14"/>
  <c r="N59" i="14"/>
  <c r="T59" i="14" s="1"/>
  <c r="M58" i="14"/>
  <c r="Z60" i="14"/>
  <c r="X59" i="9"/>
  <c r="Y60" i="9"/>
  <c r="Z60" i="9" s="1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Z59" i="15" l="1"/>
  <c r="Z34" i="15"/>
  <c r="N56" i="16"/>
  <c r="T56" i="16" s="1"/>
  <c r="M55" i="16"/>
  <c r="Y33" i="16"/>
  <c r="X32" i="16"/>
  <c r="N32" i="16"/>
  <c r="T32" i="16" s="1"/>
  <c r="M31" i="16"/>
  <c r="Z33" i="16"/>
  <c r="X55" i="16"/>
  <c r="Y56" i="16"/>
  <c r="N8" i="16"/>
  <c r="T8" i="16" s="1"/>
  <c r="M7" i="16"/>
  <c r="Y8" i="16"/>
  <c r="X7" i="16"/>
  <c r="Z9" i="16"/>
  <c r="N58" i="15"/>
  <c r="T58" i="15" s="1"/>
  <c r="M57" i="15"/>
  <c r="Y33" i="15"/>
  <c r="X32" i="15"/>
  <c r="X57" i="15"/>
  <c r="Y58" i="15"/>
  <c r="Y6" i="15"/>
  <c r="Z6" i="15" s="1"/>
  <c r="X5" i="15"/>
  <c r="N5" i="15"/>
  <c r="T5" i="15" s="1"/>
  <c r="M4" i="15"/>
  <c r="N4" i="15" s="1"/>
  <c r="N33" i="15"/>
  <c r="T33" i="15" s="1"/>
  <c r="M32" i="15"/>
  <c r="Z32" i="14"/>
  <c r="Z59" i="14"/>
  <c r="N58" i="14"/>
  <c r="T58" i="14" s="1"/>
  <c r="M57" i="14"/>
  <c r="N7" i="14"/>
  <c r="T7" i="14" s="1"/>
  <c r="M6" i="14"/>
  <c r="Y7" i="14"/>
  <c r="X6" i="14"/>
  <c r="N31" i="14"/>
  <c r="T31" i="14" s="1"/>
  <c r="M30" i="14"/>
  <c r="Y31" i="14"/>
  <c r="X30" i="14"/>
  <c r="X57" i="14"/>
  <c r="Y58" i="14"/>
  <c r="X58" i="9"/>
  <c r="Y59" i="9"/>
  <c r="Z59" i="9" s="1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56" i="9"/>
  <c r="T56" i="9" s="1"/>
  <c r="M55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33" i="15" l="1"/>
  <c r="N7" i="16"/>
  <c r="T7" i="16" s="1"/>
  <c r="M6" i="16"/>
  <c r="Z8" i="16"/>
  <c r="N31" i="16"/>
  <c r="T31" i="16" s="1"/>
  <c r="M30" i="16"/>
  <c r="Y32" i="16"/>
  <c r="Z32" i="16" s="1"/>
  <c r="X31" i="16"/>
  <c r="X54" i="16"/>
  <c r="Y54" i="16" s="1"/>
  <c r="F80" i="16" s="1"/>
  <c r="Y55" i="16"/>
  <c r="N55" i="16"/>
  <c r="T55" i="16" s="1"/>
  <c r="M54" i="16"/>
  <c r="N54" i="16" s="1"/>
  <c r="X6" i="16"/>
  <c r="Y7" i="16"/>
  <c r="Z56" i="16"/>
  <c r="T4" i="15"/>
  <c r="E78" i="15"/>
  <c r="Y5" i="15"/>
  <c r="Z5" i="15" s="1"/>
  <c r="X4" i="15"/>
  <c r="Y4" i="15" s="1"/>
  <c r="F78" i="15" s="1"/>
  <c r="X56" i="15"/>
  <c r="Y57" i="15"/>
  <c r="Y32" i="15"/>
  <c r="X31" i="15"/>
  <c r="N57" i="15"/>
  <c r="T57" i="15" s="1"/>
  <c r="M56" i="15"/>
  <c r="N32" i="15"/>
  <c r="T32" i="15" s="1"/>
  <c r="M31" i="15"/>
  <c r="Z58" i="15"/>
  <c r="Z31" i="14"/>
  <c r="Z7" i="14"/>
  <c r="N6" i="14"/>
  <c r="T6" i="14" s="1"/>
  <c r="M5" i="14"/>
  <c r="N30" i="14"/>
  <c r="T30" i="14" s="1"/>
  <c r="M29" i="14"/>
  <c r="N29" i="14" s="1"/>
  <c r="X29" i="14"/>
  <c r="Y29" i="14" s="1"/>
  <c r="F79" i="14" s="1"/>
  <c r="Y30" i="14"/>
  <c r="Y6" i="14"/>
  <c r="X5" i="14"/>
  <c r="N57" i="14"/>
  <c r="T57" i="14" s="1"/>
  <c r="M56" i="14"/>
  <c r="X56" i="14"/>
  <c r="Y57" i="14"/>
  <c r="Z58" i="14"/>
  <c r="Y58" i="9"/>
  <c r="Z58" i="9" s="1"/>
  <c r="X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Z55" i="16" l="1"/>
  <c r="Z7" i="16"/>
  <c r="Z32" i="15"/>
  <c r="Z57" i="15"/>
  <c r="E80" i="16"/>
  <c r="G80" i="16" s="1"/>
  <c r="T54" i="16"/>
  <c r="Z54" i="16" s="1"/>
  <c r="N30" i="16"/>
  <c r="T30" i="16" s="1"/>
  <c r="M29" i="16"/>
  <c r="N29" i="16" s="1"/>
  <c r="Y31" i="16"/>
  <c r="Z31" i="16" s="1"/>
  <c r="X30" i="16"/>
  <c r="N6" i="16"/>
  <c r="T6" i="16" s="1"/>
  <c r="Z6" i="16" s="1"/>
  <c r="M5" i="16"/>
  <c r="Y6" i="16"/>
  <c r="X5" i="16"/>
  <c r="X55" i="15"/>
  <c r="Y56" i="15"/>
  <c r="X30" i="15"/>
  <c r="Y31" i="15"/>
  <c r="N56" i="15"/>
  <c r="T56" i="15" s="1"/>
  <c r="Z56" i="15" s="1"/>
  <c r="M55" i="15"/>
  <c r="G78" i="15"/>
  <c r="N31" i="15"/>
  <c r="T31" i="15" s="1"/>
  <c r="Z31" i="15" s="1"/>
  <c r="M30" i="15"/>
  <c r="Z4" i="15"/>
  <c r="Y5" i="14"/>
  <c r="X4" i="14"/>
  <c r="Y4" i="14" s="1"/>
  <c r="F78" i="14" s="1"/>
  <c r="E79" i="14"/>
  <c r="G79" i="14" s="1"/>
  <c r="T29" i="14"/>
  <c r="Z29" i="14" s="1"/>
  <c r="X55" i="14"/>
  <c r="Y56" i="14"/>
  <c r="Z30" i="14"/>
  <c r="N5" i="14"/>
  <c r="T5" i="14" s="1"/>
  <c r="M4" i="14"/>
  <c r="N4" i="14" s="1"/>
  <c r="N56" i="14"/>
  <c r="T56" i="14" s="1"/>
  <c r="Z56" i="14" s="1"/>
  <c r="M55" i="14"/>
  <c r="Z57" i="14"/>
  <c r="Z6" i="14"/>
  <c r="X56" i="9"/>
  <c r="Y57" i="9"/>
  <c r="Z57" i="9" s="1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Y5" i="16" l="1"/>
  <c r="X4" i="16"/>
  <c r="Y4" i="16" s="1"/>
  <c r="F78" i="16" s="1"/>
  <c r="N5" i="16"/>
  <c r="T5" i="16" s="1"/>
  <c r="Z5" i="16" s="1"/>
  <c r="M4" i="16"/>
  <c r="N4" i="16" s="1"/>
  <c r="Y30" i="16"/>
  <c r="X29" i="16"/>
  <c r="Y29" i="16" s="1"/>
  <c r="F79" i="16" s="1"/>
  <c r="T29" i="16"/>
  <c r="E79" i="16"/>
  <c r="G79" i="16" s="1"/>
  <c r="Z30" i="16"/>
  <c r="N30" i="15"/>
  <c r="T30" i="15" s="1"/>
  <c r="M29" i="15"/>
  <c r="N29" i="15" s="1"/>
  <c r="N55" i="15"/>
  <c r="T55" i="15" s="1"/>
  <c r="M54" i="15"/>
  <c r="N54" i="15" s="1"/>
  <c r="Y30" i="15"/>
  <c r="X29" i="15"/>
  <c r="Y29" i="15" s="1"/>
  <c r="F79" i="15" s="1"/>
  <c r="X54" i="15"/>
  <c r="Y54" i="15" s="1"/>
  <c r="F80" i="15" s="1"/>
  <c r="Y55" i="15"/>
  <c r="Z5" i="14"/>
  <c r="N55" i="14"/>
  <c r="T55" i="14" s="1"/>
  <c r="M54" i="14"/>
  <c r="N54" i="14" s="1"/>
  <c r="E78" i="14"/>
  <c r="G78" i="14" s="1"/>
  <c r="T4" i="14"/>
  <c r="Z4" i="14" s="1"/>
  <c r="X54" i="14"/>
  <c r="Y54" i="14" s="1"/>
  <c r="F80" i="14" s="1"/>
  <c r="Y55" i="14"/>
  <c r="Y56" i="9"/>
  <c r="Z56" i="9" s="1"/>
  <c r="X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29" i="16" l="1"/>
  <c r="T4" i="16"/>
  <c r="Z4" i="16" s="1"/>
  <c r="E78" i="16"/>
  <c r="G78" i="16" s="1"/>
  <c r="E80" i="15"/>
  <c r="G80" i="15" s="1"/>
  <c r="T54" i="15"/>
  <c r="Z54" i="15" s="1"/>
  <c r="Z55" i="15"/>
  <c r="E79" i="15"/>
  <c r="G79" i="15" s="1"/>
  <c r="T29" i="15"/>
  <c r="Z29" i="15" s="1"/>
  <c r="Z30" i="15"/>
  <c r="E80" i="14"/>
  <c r="G80" i="14" s="1"/>
  <c r="T54" i="14"/>
  <c r="Z54" i="14" s="1"/>
  <c r="Z55" i="14"/>
  <c r="X54" i="9"/>
  <c r="Y54" i="9" s="1"/>
  <c r="Y55" i="9"/>
  <c r="Z55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F80" i="9" l="1"/>
  <c r="G80" i="9" s="1"/>
  <c r="Z54" i="9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<sst xmlns="http://schemas.openxmlformats.org/spreadsheetml/2006/main" count="2990" uniqueCount="93">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</sst>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8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0"/>
      <color rgb="FFFF000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0" fillId="0" borderId="3" xfId="0" applyBorder="1"/>
    <xf numFmtId="0" fontId="23" fillId="0" borderId="3" xfId="0" applyFont="1" applyBorder="1"/>
    <xf numFmtId="166" fontId="27" fillId="0" borderId="0" xfId="2" applyNumberFormat="1" applyFont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3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271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7483814.7256975304</v>
      </c>
      <c r="N4" s="32">
        <f>M4/J4</f>
        <v>74.838147256975304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74.838147256975304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6760351.830281808</v>
      </c>
      <c r="Y4" s="40">
        <f>X4/R4</f>
        <v>67.603518302818074</v>
      </c>
      <c r="Z4" s="36">
        <f>T4-Y4</f>
        <v>7.2346289541572304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1175</v>
      </c>
      <c r="E5" s="51">
        <v>1</v>
      </c>
      <c r="F5" s="3">
        <f t="shared" ref="F5:F22" si="5">E5/D5</f>
        <v>8.5106382978723403E-4</v>
      </c>
      <c r="G5" s="2">
        <v>0.4</v>
      </c>
      <c r="H5" s="3">
        <f t="shared" ref="H5:H21" si="6">C5*F5/(1+(1-G5)*C5*F5)</f>
        <v>3.3973161202649907E-3</v>
      </c>
      <c r="I5" s="3">
        <f t="shared" ref="I5:I22" si="7">1-H5</f>
        <v>0.99660268387973505</v>
      </c>
      <c r="J5" s="5">
        <f>I4*J4</f>
        <v>100000</v>
      </c>
      <c r="K5" s="5">
        <f t="shared" ref="K5:K22" si="8">J5*H5</f>
        <v>339.73161202649908</v>
      </c>
      <c r="L5" s="5">
        <f t="shared" ref="L5:L21" si="9">C5*(J6+G5*K5)</f>
        <v>399184.64413113648</v>
      </c>
      <c r="M5" s="5">
        <f t="shared" si="0"/>
        <v>7383814.7256975304</v>
      </c>
      <c r="N5" s="33">
        <f t="shared" ref="N5:N22" si="10">M5/J5</f>
        <v>73.838147256975304</v>
      </c>
      <c r="O5" s="4"/>
      <c r="Q5" s="27" t="s">
        <v>36</v>
      </c>
      <c r="R5" s="29">
        <f t="shared" si="1"/>
        <v>100000</v>
      </c>
      <c r="S5" s="29">
        <f t="shared" si="2"/>
        <v>399184.64413113648</v>
      </c>
      <c r="T5" s="35">
        <f t="shared" si="3"/>
        <v>73.838147256975304</v>
      </c>
      <c r="U5" s="42">
        <v>0.96680194174873568</v>
      </c>
      <c r="V5" s="43">
        <f>1-U5</f>
        <v>3.3198058251264317E-2</v>
      </c>
      <c r="W5" s="29">
        <f t="shared" ref="W5:W22" si="11">S5*U5</f>
        <v>385932.48906226078</v>
      </c>
      <c r="X5" s="29">
        <f t="shared" si="4"/>
        <v>6663671.6361069344</v>
      </c>
      <c r="Y5" s="35">
        <f t="shared" ref="Y5:Y22" si="12">X5/R5</f>
        <v>66.636716361069347</v>
      </c>
      <c r="Z5" s="36">
        <f t="shared" ref="Z5:Z22" si="13">T5-Y5</f>
        <v>7.2014308959059576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1440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99660.268387973512</v>
      </c>
      <c r="K6" s="5">
        <f t="shared" si="8"/>
        <v>0</v>
      </c>
      <c r="L6" s="5">
        <f t="shared" si="9"/>
        <v>498301.34193986759</v>
      </c>
      <c r="M6" s="5">
        <f t="shared" si="0"/>
        <v>6984630.0815663943</v>
      </c>
      <c r="N6" s="33">
        <f t="shared" si="10"/>
        <v>70.084399676463875</v>
      </c>
      <c r="O6" s="4"/>
      <c r="Q6" s="27" t="s">
        <v>38</v>
      </c>
      <c r="R6" s="29">
        <f t="shared" si="1"/>
        <v>99660.268387973512</v>
      </c>
      <c r="S6" s="29">
        <f t="shared" si="2"/>
        <v>498301.34193986759</v>
      </c>
      <c r="T6" s="35">
        <f t="shared" si="3"/>
        <v>70.084399676463875</v>
      </c>
      <c r="U6" s="42">
        <v>0.96680194174873568</v>
      </c>
      <c r="V6" s="43">
        <f>1-U6</f>
        <v>3.3198058251264317E-2</v>
      </c>
      <c r="W6" s="29">
        <f t="shared" si="11"/>
        <v>481758.7049634647</v>
      </c>
      <c r="X6" s="29">
        <f t="shared" si="4"/>
        <v>6277739.1470446736</v>
      </c>
      <c r="Y6" s="35">
        <f t="shared" si="12"/>
        <v>62.991393145818968</v>
      </c>
      <c r="Z6" s="36">
        <f t="shared" si="13"/>
        <v>7.0930065306449066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1673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99660.268387973512</v>
      </c>
      <c r="K7" s="5">
        <f t="shared" si="8"/>
        <v>0</v>
      </c>
      <c r="L7" s="5">
        <f t="shared" si="9"/>
        <v>498301.34193986759</v>
      </c>
      <c r="M7" s="5">
        <f t="shared" si="0"/>
        <v>6486328.7396265268</v>
      </c>
      <c r="N7" s="33">
        <f t="shared" si="10"/>
        <v>65.084399676463875</v>
      </c>
      <c r="O7" s="4"/>
      <c r="Q7" s="27" t="s">
        <v>40</v>
      </c>
      <c r="R7" s="29">
        <f t="shared" si="1"/>
        <v>99660.268387973512</v>
      </c>
      <c r="S7" s="29">
        <f t="shared" si="2"/>
        <v>498301.34193986759</v>
      </c>
      <c r="T7" s="35">
        <f t="shared" si="3"/>
        <v>65.084399676463875</v>
      </c>
      <c r="U7" s="42">
        <v>0.96680194174873568</v>
      </c>
      <c r="V7" s="43">
        <f>1-U7</f>
        <v>3.3198058251264317E-2</v>
      </c>
      <c r="W7" s="29">
        <f t="shared" si="11"/>
        <v>481758.7049634647</v>
      </c>
      <c r="X7" s="29">
        <f t="shared" si="4"/>
        <v>5795980.4420812093</v>
      </c>
      <c r="Y7" s="35">
        <f t="shared" si="12"/>
        <v>58.157383437075296</v>
      </c>
      <c r="Z7" s="36">
        <f t="shared" si="13"/>
        <v>6.9270162393885784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1995</v>
      </c>
      <c r="E8" s="51">
        <v>4</v>
      </c>
      <c r="F8" s="3">
        <f t="shared" si="5"/>
        <v>2.0050125313283208E-3</v>
      </c>
      <c r="G8" s="2">
        <v>0.5</v>
      </c>
      <c r="H8" s="3">
        <f t="shared" si="6"/>
        <v>9.9750623441396506E-3</v>
      </c>
      <c r="I8" s="3">
        <f t="shared" si="7"/>
        <v>0.9900249376558603</v>
      </c>
      <c r="J8" s="5">
        <f t="shared" si="14"/>
        <v>99660.268387973512</v>
      </c>
      <c r="K8" s="5">
        <f t="shared" si="8"/>
        <v>994.11739040372584</v>
      </c>
      <c r="L8" s="5">
        <f t="shared" si="9"/>
        <v>495816.04846385826</v>
      </c>
      <c r="M8" s="5">
        <f t="shared" si="0"/>
        <v>5988027.3976866594</v>
      </c>
      <c r="N8" s="33">
        <f t="shared" si="10"/>
        <v>60.084399676463882</v>
      </c>
      <c r="O8" s="4"/>
      <c r="Q8" s="27" t="s">
        <v>42</v>
      </c>
      <c r="R8" s="29">
        <f t="shared" si="1"/>
        <v>99660.268387973512</v>
      </c>
      <c r="S8" s="29">
        <f t="shared" si="2"/>
        <v>495816.04846385826</v>
      </c>
      <c r="T8" s="35">
        <f t="shared" si="3"/>
        <v>60.084399676463882</v>
      </c>
      <c r="U8" s="42">
        <v>0.96680194174873568</v>
      </c>
      <c r="V8" s="43">
        <f>1-U8</f>
        <v>3.3198058251264317E-2</v>
      </c>
      <c r="W8" s="29">
        <f t="shared" si="11"/>
        <v>479355.91840504343</v>
      </c>
      <c r="X8" s="29">
        <f t="shared" si="4"/>
        <v>5314221.737117745</v>
      </c>
      <c r="Y8" s="35">
        <f t="shared" si="12"/>
        <v>53.323373728331617</v>
      </c>
      <c r="Z8" s="36">
        <f t="shared" si="13"/>
        <v>6.7610259481322643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1918</v>
      </c>
      <c r="E9" s="51">
        <v>6</v>
      </c>
      <c r="F9" s="3">
        <f t="shared" si="5"/>
        <v>3.1282586027111575E-3</v>
      </c>
      <c r="G9" s="2">
        <v>0.5</v>
      </c>
      <c r="H9" s="3">
        <f t="shared" si="6"/>
        <v>1.5519917227108125E-2</v>
      </c>
      <c r="I9" s="3">
        <f t="shared" si="7"/>
        <v>0.9844800827728919</v>
      </c>
      <c r="J9" s="5">
        <f t="shared" si="14"/>
        <v>98666.150997569785</v>
      </c>
      <c r="K9" s="5">
        <f t="shared" si="8"/>
        <v>1531.2904965996349</v>
      </c>
      <c r="L9" s="5">
        <f t="shared" si="9"/>
        <v>489502.52874634985</v>
      </c>
      <c r="M9" s="5">
        <f t="shared" si="0"/>
        <v>5492211.3492228007</v>
      </c>
      <c r="N9" s="33">
        <f t="shared" si="10"/>
        <v>55.664595139199029</v>
      </c>
      <c r="O9" s="4"/>
      <c r="Q9" s="27" t="s">
        <v>44</v>
      </c>
      <c r="R9" s="29">
        <f t="shared" si="1"/>
        <v>98666.150997569785</v>
      </c>
      <c r="S9" s="29">
        <f t="shared" si="2"/>
        <v>489502.52874634985</v>
      </c>
      <c r="T9" s="35">
        <f t="shared" si="3"/>
        <v>55.664595139199029</v>
      </c>
      <c r="U9" s="42">
        <v>0.9555940589531835</v>
      </c>
      <c r="V9" s="43">
        <f t="shared" ref="V9:V22" si="15">1-U9</f>
        <v>4.4405941046816499E-2</v>
      </c>
      <c r="W9" s="29">
        <f t="shared" si="11"/>
        <v>467765.70831257186</v>
      </c>
      <c r="X9" s="29">
        <f t="shared" si="4"/>
        <v>4834865.818712702</v>
      </c>
      <c r="Y9" s="35">
        <f t="shared" si="12"/>
        <v>49.002274537209708</v>
      </c>
      <c r="Z9" s="36">
        <f t="shared" si="13"/>
        <v>6.6623206019893217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1915</v>
      </c>
      <c r="E10" s="51">
        <v>3</v>
      </c>
      <c r="F10" s="3">
        <f t="shared" si="5"/>
        <v>1.566579634464752E-3</v>
      </c>
      <c r="G10" s="2">
        <v>0.5</v>
      </c>
      <c r="H10" s="3">
        <f t="shared" si="6"/>
        <v>7.8023407022106642E-3</v>
      </c>
      <c r="I10" s="3">
        <f t="shared" si="7"/>
        <v>0.99219765929778936</v>
      </c>
      <c r="J10" s="5">
        <f t="shared" si="14"/>
        <v>97134.860500970157</v>
      </c>
      <c r="K10" s="5">
        <f t="shared" si="8"/>
        <v>757.87927569027443</v>
      </c>
      <c r="L10" s="5">
        <f t="shared" si="9"/>
        <v>483779.6043156251</v>
      </c>
      <c r="M10" s="5">
        <f t="shared" si="0"/>
        <v>5002708.820476451</v>
      </c>
      <c r="N10" s="33">
        <f t="shared" si="10"/>
        <v>51.50271277145125</v>
      </c>
      <c r="O10" s="4"/>
      <c r="Q10" s="27" t="s">
        <v>46</v>
      </c>
      <c r="R10" s="29">
        <f t="shared" si="1"/>
        <v>97134.860500970157</v>
      </c>
      <c r="S10" s="29">
        <f t="shared" si="2"/>
        <v>483779.6043156251</v>
      </c>
      <c r="T10" s="35">
        <f t="shared" si="3"/>
        <v>51.50271277145125</v>
      </c>
      <c r="U10" s="42">
        <v>0.96363095511775332</v>
      </c>
      <c r="V10" s="43">
        <f t="shared" si="15"/>
        <v>3.6369044882246682E-2</v>
      </c>
      <c r="W10" s="29">
        <f t="shared" si="11"/>
        <v>466185.00217315461</v>
      </c>
      <c r="X10" s="29">
        <f t="shared" si="4"/>
        <v>4367100.11040013</v>
      </c>
      <c r="Y10" s="35">
        <f t="shared" si="12"/>
        <v>44.959143276440003</v>
      </c>
      <c r="Z10" s="36">
        <f t="shared" si="13"/>
        <v>6.5435694950112477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2079</v>
      </c>
      <c r="E11" s="51">
        <v>4</v>
      </c>
      <c r="F11" s="3">
        <f t="shared" si="5"/>
        <v>1.9240019240019241E-3</v>
      </c>
      <c r="G11" s="2">
        <v>0.5</v>
      </c>
      <c r="H11" s="3">
        <f t="shared" si="6"/>
        <v>9.5739588319770225E-3</v>
      </c>
      <c r="I11" s="3">
        <f t="shared" si="7"/>
        <v>0.99042604116802302</v>
      </c>
      <c r="J11" s="5">
        <f t="shared" si="14"/>
        <v>96376.981225279887</v>
      </c>
      <c r="K11" s="5">
        <f t="shared" si="8"/>
        <v>922.70925060105208</v>
      </c>
      <c r="L11" s="5">
        <f t="shared" si="9"/>
        <v>479578.13299989677</v>
      </c>
      <c r="M11" s="5">
        <f t="shared" si="0"/>
        <v>4518929.2161608255</v>
      </c>
      <c r="N11" s="33">
        <f t="shared" si="10"/>
        <v>46.88805520477851</v>
      </c>
      <c r="O11" s="4"/>
      <c r="Q11" s="27" t="s">
        <v>48</v>
      </c>
      <c r="R11" s="29">
        <f t="shared" si="1"/>
        <v>96376.981225279887</v>
      </c>
      <c r="S11" s="29">
        <f t="shared" si="2"/>
        <v>479578.13299989677</v>
      </c>
      <c r="T11" s="35">
        <f t="shared" si="3"/>
        <v>46.88805520477851</v>
      </c>
      <c r="U11" s="42">
        <v>0.96005435016735896</v>
      </c>
      <c r="V11" s="43">
        <f t="shared" si="15"/>
        <v>3.9945649832641039E-2</v>
      </c>
      <c r="W11" s="29">
        <f t="shared" si="11"/>
        <v>460421.07283169113</v>
      </c>
      <c r="X11" s="29">
        <f t="shared" si="4"/>
        <v>3900915.1082269754</v>
      </c>
      <c r="Y11" s="35">
        <f t="shared" si="12"/>
        <v>40.475589281102707</v>
      </c>
      <c r="Z11" s="36">
        <f t="shared" si="13"/>
        <v>6.4124659236758035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2363</v>
      </c>
      <c r="E12" s="51">
        <v>5</v>
      </c>
      <c r="F12" s="3">
        <f t="shared" si="5"/>
        <v>2.1159542953872196E-3</v>
      </c>
      <c r="G12" s="2">
        <v>0.5</v>
      </c>
      <c r="H12" s="3">
        <f t="shared" si="6"/>
        <v>1.0524100189433803E-2</v>
      </c>
      <c r="I12" s="3">
        <f t="shared" si="7"/>
        <v>0.98947589981056616</v>
      </c>
      <c r="J12" s="5">
        <f t="shared" si="14"/>
        <v>95454.271974678835</v>
      </c>
      <c r="K12" s="5">
        <f t="shared" si="8"/>
        <v>1004.5703217709834</v>
      </c>
      <c r="L12" s="5">
        <f t="shared" si="9"/>
        <v>474759.93406896677</v>
      </c>
      <c r="M12" s="5">
        <f t="shared" si="0"/>
        <v>4039351.0831609285</v>
      </c>
      <c r="N12" s="33">
        <f t="shared" si="10"/>
        <v>42.317132587134992</v>
      </c>
      <c r="O12" s="4"/>
      <c r="Q12" s="27" t="s">
        <v>50</v>
      </c>
      <c r="R12" s="29">
        <f t="shared" si="1"/>
        <v>95454.271974678835</v>
      </c>
      <c r="S12" s="29">
        <f t="shared" si="2"/>
        <v>474759.93406896677</v>
      </c>
      <c r="T12" s="35">
        <f t="shared" si="3"/>
        <v>42.317132587134992</v>
      </c>
      <c r="U12" s="42">
        <v>0.94127750867207383</v>
      </c>
      <c r="V12" s="43">
        <f t="shared" si="15"/>
        <v>5.8722491327926174E-2</v>
      </c>
      <c r="W12" s="29">
        <f t="shared" si="11"/>
        <v>446880.84795775509</v>
      </c>
      <c r="X12" s="29">
        <f t="shared" si="4"/>
        <v>3440494.0353952842</v>
      </c>
      <c r="Y12" s="35">
        <f t="shared" si="12"/>
        <v>36.043374112244493</v>
      </c>
      <c r="Z12" s="36">
        <f t="shared" si="13"/>
        <v>6.2737584748904993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2279</v>
      </c>
      <c r="E13" s="51">
        <v>9</v>
      </c>
      <c r="F13" s="3">
        <f t="shared" si="5"/>
        <v>3.9491004826678368E-3</v>
      </c>
      <c r="G13" s="2">
        <v>0.5</v>
      </c>
      <c r="H13" s="3">
        <f t="shared" si="6"/>
        <v>1.955246578318488E-2</v>
      </c>
      <c r="I13" s="3">
        <f t="shared" si="7"/>
        <v>0.98044753421681508</v>
      </c>
      <c r="J13" s="5">
        <f t="shared" si="14"/>
        <v>94449.701652907854</v>
      </c>
      <c r="K13" s="5">
        <f t="shared" si="8"/>
        <v>1846.7245598005011</v>
      </c>
      <c r="L13" s="5">
        <f t="shared" si="9"/>
        <v>467631.69686503796</v>
      </c>
      <c r="M13" s="5">
        <f t="shared" si="0"/>
        <v>3564591.1490919618</v>
      </c>
      <c r="N13" s="33">
        <f t="shared" si="10"/>
        <v>37.740628998399991</v>
      </c>
      <c r="O13" s="4"/>
      <c r="Q13" s="27" t="s">
        <v>52</v>
      </c>
      <c r="R13" s="29">
        <f t="shared" si="1"/>
        <v>94449.701652907854</v>
      </c>
      <c r="S13" s="29">
        <f t="shared" si="2"/>
        <v>467631.69686503796</v>
      </c>
      <c r="T13" s="35">
        <f t="shared" si="3"/>
        <v>37.740628998399991</v>
      </c>
      <c r="U13" s="42">
        <v>0.95386474178345915</v>
      </c>
      <c r="V13" s="43">
        <f t="shared" si="15"/>
        <v>4.6135258216540853E-2</v>
      </c>
      <c r="W13" s="29">
        <f t="shared" si="11"/>
        <v>446057.38777993026</v>
      </c>
      <c r="X13" s="29">
        <f t="shared" si="4"/>
        <v>2993613.1874375292</v>
      </c>
      <c r="Y13" s="35">
        <f t="shared" si="12"/>
        <v>31.695316502308547</v>
      </c>
      <c r="Z13" s="36">
        <f t="shared" si="13"/>
        <v>6.0453124960914444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2126</v>
      </c>
      <c r="E14" s="51">
        <v>10</v>
      </c>
      <c r="F14" s="3">
        <f t="shared" si="5"/>
        <v>4.7036688617121351E-3</v>
      </c>
      <c r="G14" s="2">
        <v>0.5</v>
      </c>
      <c r="H14" s="3">
        <f t="shared" si="6"/>
        <v>2.3245002324500229E-2</v>
      </c>
      <c r="I14" s="3">
        <f t="shared" si="7"/>
        <v>0.97675499767549978</v>
      </c>
      <c r="J14" s="5">
        <f t="shared" si="14"/>
        <v>92602.977093107344</v>
      </c>
      <c r="K14" s="5">
        <f t="shared" si="8"/>
        <v>2152.5564177849219</v>
      </c>
      <c r="L14" s="5">
        <f t="shared" si="9"/>
        <v>457633.4944210744</v>
      </c>
      <c r="M14" s="5">
        <f t="shared" si="0"/>
        <v>3096959.4522269238</v>
      </c>
      <c r="N14" s="33">
        <f t="shared" si="10"/>
        <v>33.443411318332636</v>
      </c>
      <c r="O14" s="4"/>
      <c r="Q14" s="27" t="s">
        <v>54</v>
      </c>
      <c r="R14" s="29">
        <f t="shared" si="1"/>
        <v>92602.977093107344</v>
      </c>
      <c r="S14" s="29">
        <f t="shared" si="2"/>
        <v>457633.4944210744</v>
      </c>
      <c r="T14" s="35">
        <f t="shared" si="3"/>
        <v>33.443411318332636</v>
      </c>
      <c r="U14" s="42">
        <v>0.94210046609890041</v>
      </c>
      <c r="V14" s="43">
        <f t="shared" si="15"/>
        <v>5.7899533901099587E-2</v>
      </c>
      <c r="W14" s="29">
        <f t="shared" si="11"/>
        <v>431136.72839656274</v>
      </c>
      <c r="X14" s="29">
        <f t="shared" si="4"/>
        <v>2547555.7996575991</v>
      </c>
      <c r="Y14" s="35">
        <f t="shared" si="12"/>
        <v>27.510517260111065</v>
      </c>
      <c r="Z14" s="36">
        <f t="shared" si="13"/>
        <v>5.9328940582215708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1540</v>
      </c>
      <c r="E15" s="51">
        <v>9</v>
      </c>
      <c r="F15" s="3">
        <f t="shared" si="5"/>
        <v>5.8441558441558444E-3</v>
      </c>
      <c r="G15" s="2">
        <v>0.5</v>
      </c>
      <c r="H15" s="3">
        <f t="shared" si="6"/>
        <v>2.8800000000000006E-2</v>
      </c>
      <c r="I15" s="3">
        <f t="shared" si="7"/>
        <v>0.97119999999999995</v>
      </c>
      <c r="J15" s="5">
        <f t="shared" si="14"/>
        <v>90450.420675322428</v>
      </c>
      <c r="K15" s="5">
        <f t="shared" si="8"/>
        <v>2604.9721154492863</v>
      </c>
      <c r="L15" s="5">
        <f t="shared" si="9"/>
        <v>445739.67308798892</v>
      </c>
      <c r="M15" s="5">
        <f t="shared" si="0"/>
        <v>2639325.9578058496</v>
      </c>
      <c r="N15" s="33">
        <f t="shared" si="10"/>
        <v>29.179808541519989</v>
      </c>
      <c r="O15" s="4"/>
      <c r="Q15" s="27" t="s">
        <v>56</v>
      </c>
      <c r="R15" s="29">
        <f t="shared" si="1"/>
        <v>90450.420675322428</v>
      </c>
      <c r="S15" s="29">
        <f t="shared" si="2"/>
        <v>445739.67308798892</v>
      </c>
      <c r="T15" s="35">
        <f t="shared" si="3"/>
        <v>29.179808541519989</v>
      </c>
      <c r="U15" s="42">
        <v>0.91645683631107144</v>
      </c>
      <c r="V15" s="43">
        <f t="shared" si="15"/>
        <v>8.3543163688928557E-2</v>
      </c>
      <c r="W15" s="29">
        <f t="shared" si="11"/>
        <v>408501.17061654956</v>
      </c>
      <c r="X15" s="29">
        <f t="shared" si="4"/>
        <v>2116419.0712610362</v>
      </c>
      <c r="Y15" s="35">
        <f t="shared" si="12"/>
        <v>23.398664765286806</v>
      </c>
      <c r="Z15" s="36">
        <f t="shared" si="13"/>
        <v>5.7811437762331828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1218</v>
      </c>
      <c r="E16" s="51">
        <v>13</v>
      </c>
      <c r="F16" s="3">
        <f t="shared" si="5"/>
        <v>1.0673234811165846E-2</v>
      </c>
      <c r="G16" s="2">
        <v>0.5</v>
      </c>
      <c r="H16" s="3">
        <f t="shared" si="6"/>
        <v>5.1979208316673332E-2</v>
      </c>
      <c r="I16" s="3">
        <f t="shared" si="7"/>
        <v>0.94802079168332665</v>
      </c>
      <c r="J16" s="5">
        <f t="shared" si="14"/>
        <v>87845.448559873141</v>
      </c>
      <c r="K16" s="5">
        <f t="shared" si="8"/>
        <v>4566.136870365257</v>
      </c>
      <c r="L16" s="5">
        <f t="shared" si="9"/>
        <v>427811.90062345262</v>
      </c>
      <c r="M16" s="5">
        <f t="shared" si="0"/>
        <v>2193586.2847178606</v>
      </c>
      <c r="N16" s="33">
        <f t="shared" si="10"/>
        <v>24.970972550988456</v>
      </c>
      <c r="O16" s="4"/>
      <c r="Q16" s="27" t="s">
        <v>58</v>
      </c>
      <c r="R16" s="29">
        <f t="shared" si="1"/>
        <v>87845.448559873141</v>
      </c>
      <c r="S16" s="29">
        <f t="shared" si="2"/>
        <v>427811.90062345262</v>
      </c>
      <c r="T16" s="35">
        <f t="shared" si="3"/>
        <v>24.970972550988456</v>
      </c>
      <c r="U16" s="42">
        <v>0.8859396016463057</v>
      </c>
      <c r="V16" s="43">
        <f t="shared" si="15"/>
        <v>0.1140603983536943</v>
      </c>
      <c r="W16" s="29">
        <f t="shared" si="11"/>
        <v>379015.50481789053</v>
      </c>
      <c r="X16" s="29">
        <f t="shared" si="4"/>
        <v>1707917.9006444868</v>
      </c>
      <c r="Y16" s="35">
        <f t="shared" si="12"/>
        <v>19.442303826138641</v>
      </c>
      <c r="Z16" s="36">
        <f t="shared" si="13"/>
        <v>5.5286687248498154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962</v>
      </c>
      <c r="E17" s="51">
        <v>14</v>
      </c>
      <c r="F17" s="3">
        <f t="shared" si="5"/>
        <v>1.4553014553014554E-2</v>
      </c>
      <c r="G17" s="2">
        <v>0.5</v>
      </c>
      <c r="H17" s="3">
        <f t="shared" si="6"/>
        <v>7.0210631895687076E-2</v>
      </c>
      <c r="I17" s="3">
        <f t="shared" si="7"/>
        <v>0.9297893681043129</v>
      </c>
      <c r="J17" s="5">
        <f t="shared" si="14"/>
        <v>83279.311689507886</v>
      </c>
      <c r="K17" s="5">
        <f t="shared" si="8"/>
        <v>5847.0930975582278</v>
      </c>
      <c r="L17" s="5">
        <f t="shared" si="9"/>
        <v>401778.82570364384</v>
      </c>
      <c r="M17" s="5">
        <f t="shared" si="0"/>
        <v>1765774.3840944078</v>
      </c>
      <c r="N17" s="33">
        <f t="shared" si="10"/>
        <v>21.203037684530628</v>
      </c>
      <c r="O17" s="4"/>
      <c r="Q17" s="27" t="s">
        <v>60</v>
      </c>
      <c r="R17" s="29">
        <f t="shared" si="1"/>
        <v>83279.311689507886</v>
      </c>
      <c r="S17" s="29">
        <f t="shared" si="2"/>
        <v>401778.82570364384</v>
      </c>
      <c r="T17" s="35">
        <f t="shared" si="3"/>
        <v>21.203037684530628</v>
      </c>
      <c r="U17" s="42">
        <v>0.85631920960893304</v>
      </c>
      <c r="V17" s="43">
        <f t="shared" si="15"/>
        <v>0.14368079039106696</v>
      </c>
      <c r="W17" s="29">
        <f t="shared" si="11"/>
        <v>344050.92646414955</v>
      </c>
      <c r="X17" s="29">
        <f t="shared" si="4"/>
        <v>1328902.3958265963</v>
      </c>
      <c r="Y17" s="35">
        <f t="shared" si="12"/>
        <v>15.957173142606807</v>
      </c>
      <c r="Z17" s="36">
        <f t="shared" si="13"/>
        <v>5.2458645419238206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693</v>
      </c>
      <c r="E18" s="51">
        <v>17</v>
      </c>
      <c r="F18" s="3">
        <f t="shared" si="5"/>
        <v>2.4531024531024532E-2</v>
      </c>
      <c r="G18" s="2">
        <v>0.5</v>
      </c>
      <c r="H18" s="3">
        <f t="shared" si="6"/>
        <v>0.11556764106050307</v>
      </c>
      <c r="I18" s="3">
        <f t="shared" si="7"/>
        <v>0.8844323589394969</v>
      </c>
      <c r="J18" s="5">
        <f t="shared" si="14"/>
        <v>77432.218591949655</v>
      </c>
      <c r="K18" s="5">
        <f t="shared" si="8"/>
        <v>8948.6588447528502</v>
      </c>
      <c r="L18" s="5">
        <f t="shared" si="9"/>
        <v>364789.44584786613</v>
      </c>
      <c r="M18" s="5">
        <f t="shared" si="0"/>
        <v>1363995.5583907641</v>
      </c>
      <c r="N18" s="33">
        <f t="shared" si="10"/>
        <v>17.61534905229454</v>
      </c>
      <c r="O18" s="4"/>
      <c r="Q18" s="27" t="s">
        <v>62</v>
      </c>
      <c r="R18" s="29">
        <f t="shared" si="1"/>
        <v>77432.218591949655</v>
      </c>
      <c r="S18" s="29">
        <f t="shared" si="2"/>
        <v>364789.44584786613</v>
      </c>
      <c r="T18" s="35">
        <f t="shared" si="3"/>
        <v>17.61534905229454</v>
      </c>
      <c r="U18" s="42">
        <v>0.77613843304153718</v>
      </c>
      <c r="V18" s="43">
        <f t="shared" si="15"/>
        <v>0.22386156695846282</v>
      </c>
      <c r="W18" s="29">
        <f t="shared" si="11"/>
        <v>283127.10889045347</v>
      </c>
      <c r="X18" s="29">
        <f t="shared" si="4"/>
        <v>984851.46936244681</v>
      </c>
      <c r="Y18" s="35">
        <f t="shared" si="12"/>
        <v>12.7188848165696</v>
      </c>
      <c r="Z18" s="36">
        <f t="shared" si="13"/>
        <v>4.8964642357249399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379</v>
      </c>
      <c r="E19" s="51">
        <v>12</v>
      </c>
      <c r="F19" s="3">
        <f t="shared" si="5"/>
        <v>3.1662269129287601E-2</v>
      </c>
      <c r="G19" s="2">
        <v>0.5</v>
      </c>
      <c r="H19" s="3">
        <f t="shared" si="6"/>
        <v>0.14669926650366749</v>
      </c>
      <c r="I19" s="3">
        <f t="shared" si="7"/>
        <v>0.85330073349633251</v>
      </c>
      <c r="J19" s="5">
        <f t="shared" si="14"/>
        <v>68483.559747196807</v>
      </c>
      <c r="K19" s="5">
        <f t="shared" si="8"/>
        <v>10046.48798247386</v>
      </c>
      <c r="L19" s="5">
        <f t="shared" si="9"/>
        <v>317301.5787797994</v>
      </c>
      <c r="M19" s="5">
        <f t="shared" si="0"/>
        <v>999206.11254289793</v>
      </c>
      <c r="N19" s="33">
        <f t="shared" si="10"/>
        <v>14.590452310472921</v>
      </c>
      <c r="O19" s="4"/>
      <c r="Q19" s="27" t="s">
        <v>64</v>
      </c>
      <c r="R19" s="29">
        <f t="shared" si="1"/>
        <v>68483.559747196807</v>
      </c>
      <c r="S19" s="29">
        <f t="shared" si="2"/>
        <v>317301.5787797994</v>
      </c>
      <c r="T19" s="35">
        <f t="shared" si="3"/>
        <v>14.590452310472921</v>
      </c>
      <c r="U19" s="42">
        <v>0.73716277889453141</v>
      </c>
      <c r="V19" s="43">
        <f t="shared" si="15"/>
        <v>0.26283722110546859</v>
      </c>
      <c r="W19" s="29">
        <f t="shared" si="11"/>
        <v>233902.91356093899</v>
      </c>
      <c r="X19" s="29">
        <f t="shared" si="4"/>
        <v>701724.36047199334</v>
      </c>
      <c r="Y19" s="35">
        <f t="shared" si="12"/>
        <v>10.246610472095334</v>
      </c>
      <c r="Z19" s="36">
        <f t="shared" si="13"/>
        <v>4.3438418383775872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293</v>
      </c>
      <c r="E20" s="51">
        <v>21</v>
      </c>
      <c r="F20" s="3">
        <f t="shared" si="5"/>
        <v>7.1672354948805458E-2</v>
      </c>
      <c r="G20" s="2">
        <v>0.5</v>
      </c>
      <c r="H20" s="3">
        <f t="shared" si="6"/>
        <v>0.30390738060781475</v>
      </c>
      <c r="I20" s="3">
        <f t="shared" si="7"/>
        <v>0.69609261939218525</v>
      </c>
      <c r="J20" s="5">
        <f t="shared" si="14"/>
        <v>58437.071764722947</v>
      </c>
      <c r="K20" s="5">
        <f t="shared" si="8"/>
        <v>17759.457410407842</v>
      </c>
      <c r="L20" s="5">
        <f t="shared" si="9"/>
        <v>247786.71529759513</v>
      </c>
      <c r="M20" s="5">
        <f t="shared" si="0"/>
        <v>681904.53376309853</v>
      </c>
      <c r="N20" s="33">
        <f t="shared" si="10"/>
        <v>11.669040100239039</v>
      </c>
      <c r="O20" s="4"/>
      <c r="Q20" s="27" t="s">
        <v>66</v>
      </c>
      <c r="R20" s="29">
        <f t="shared" si="1"/>
        <v>58437.071764722947</v>
      </c>
      <c r="S20" s="29">
        <f t="shared" si="2"/>
        <v>247786.71529759513</v>
      </c>
      <c r="T20" s="35">
        <f t="shared" si="3"/>
        <v>11.669040100239039</v>
      </c>
      <c r="U20" s="42">
        <v>0.7271372759570951</v>
      </c>
      <c r="V20" s="43">
        <f t="shared" si="15"/>
        <v>0.2728627240429049</v>
      </c>
      <c r="W20" s="29">
        <f t="shared" si="11"/>
        <v>180174.95717984959</v>
      </c>
      <c r="X20" s="29">
        <f t="shared" si="4"/>
        <v>467821.44691105431</v>
      </c>
      <c r="Y20" s="35">
        <f t="shared" si="12"/>
        <v>8.0055593612660587</v>
      </c>
      <c r="Z20" s="36">
        <f t="shared" si="13"/>
        <v>3.6634807389729804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149</v>
      </c>
      <c r="E21" s="51">
        <v>3</v>
      </c>
      <c r="F21" s="3">
        <f t="shared" si="5"/>
        <v>2.0134228187919462E-2</v>
      </c>
      <c r="G21" s="2">
        <v>0.5</v>
      </c>
      <c r="H21" s="3">
        <f t="shared" si="6"/>
        <v>9.5846645367412123E-2</v>
      </c>
      <c r="I21" s="3">
        <f t="shared" si="7"/>
        <v>0.90415335463258784</v>
      </c>
      <c r="J21" s="5">
        <f t="shared" si="14"/>
        <v>40677.614354315105</v>
      </c>
      <c r="K21" s="5">
        <f t="shared" si="8"/>
        <v>3898.8128774103925</v>
      </c>
      <c r="L21" s="5">
        <f t="shared" si="9"/>
        <v>193641.03957804953</v>
      </c>
      <c r="M21" s="5">
        <f>L21+M22</f>
        <v>434117.8184655034</v>
      </c>
      <c r="N21" s="33">
        <f t="shared" si="10"/>
        <v>10.67215532071762</v>
      </c>
      <c r="O21" s="4"/>
      <c r="Q21" s="27" t="s">
        <v>68</v>
      </c>
      <c r="R21" s="29">
        <f t="shared" si="1"/>
        <v>40677.614354315105</v>
      </c>
      <c r="S21" s="29">
        <f t="shared" si="2"/>
        <v>193641.03957804953</v>
      </c>
      <c r="T21" s="35">
        <f t="shared" si="3"/>
        <v>10.67215532071762</v>
      </c>
      <c r="U21" s="42">
        <v>0.68635947845240242</v>
      </c>
      <c r="V21" s="43">
        <f t="shared" si="15"/>
        <v>0.31364052154759758</v>
      </c>
      <c r="W21" s="29">
        <f t="shared" si="11"/>
        <v>132907.36293177109</v>
      </c>
      <c r="X21" s="29">
        <f>X22+W21</f>
        <v>287646.4897312047</v>
      </c>
      <c r="Y21" s="35">
        <f t="shared" si="12"/>
        <v>7.0713706862381667</v>
      </c>
      <c r="Z21" s="36">
        <f t="shared" si="13"/>
        <v>3.600784634479453</v>
      </c>
    </row>
    <row r="22" spans="1:26" s="2" customFormat="1" x14ac:dyDescent="0.25">
      <c r="A22" s="12">
        <v>19</v>
      </c>
      <c r="B22" s="13" t="s">
        <v>69</v>
      </c>
      <c r="C22" s="12"/>
      <c r="D22">
        <v>85</v>
      </c>
      <c r="E22" s="51">
        <v>13</v>
      </c>
      <c r="F22" s="17">
        <f t="shared" si="5"/>
        <v>0.15294117647058825</v>
      </c>
      <c r="G22" s="12"/>
      <c r="H22" s="17">
        <v>1</v>
      </c>
      <c r="I22" s="17">
        <f t="shared" si="7"/>
        <v>0</v>
      </c>
      <c r="J22" s="21">
        <f t="shared" si="14"/>
        <v>36778.801476904708</v>
      </c>
      <c r="K22" s="21">
        <f t="shared" si="8"/>
        <v>36778.801476904708</v>
      </c>
      <c r="L22" s="21">
        <f>K22/F22</f>
        <v>240476.77888745384</v>
      </c>
      <c r="M22" s="21">
        <f>L22</f>
        <v>240476.77888745384</v>
      </c>
      <c r="N22" s="34">
        <f t="shared" si="10"/>
        <v>6.5384615384615383</v>
      </c>
      <c r="O22" s="4"/>
      <c r="Q22" s="30" t="s">
        <v>69</v>
      </c>
      <c r="R22" s="31">
        <f t="shared" si="1"/>
        <v>36778.801476904708</v>
      </c>
      <c r="S22" s="31">
        <f t="shared" si="2"/>
        <v>240476.77888745384</v>
      </c>
      <c r="T22" s="38">
        <f t="shared" si="3"/>
        <v>6.5384615384615383</v>
      </c>
      <c r="U22" s="44">
        <v>0.64346806172022719</v>
      </c>
      <c r="V22" s="45">
        <f t="shared" si="15"/>
        <v>0.35653193827977281</v>
      </c>
      <c r="W22" s="31">
        <f t="shared" si="11"/>
        <v>154739.12679943358</v>
      </c>
      <c r="X22" s="31">
        <f>W22</f>
        <v>154739.12679943358</v>
      </c>
      <c r="Y22" s="38">
        <f t="shared" si="12"/>
        <v>4.2072911727861007</v>
      </c>
      <c r="Z22" s="37">
        <f t="shared" si="13"/>
        <v>2.3311703656754377</v>
      </c>
    </row>
    <row r="23" spans="1:26" s="2" customFormat="1" ht="13.2" x14ac:dyDescent="0.25">
      <c r="B23" s="2" t="s">
        <v>70</v>
      </c>
      <c r="D23" s="25">
        <f>SUM(D4:D22)</f>
        <v>24553</v>
      </c>
      <c r="E23" s="25">
        <f>SUM(E4:E22)</f>
        <v>144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240</v>
      </c>
      <c r="E29" s="51">
        <v>1</v>
      </c>
      <c r="F29" s="3">
        <f>E29/D29</f>
        <v>4.1666666666666666E-3</v>
      </c>
      <c r="G29" s="2">
        <v>0.3</v>
      </c>
      <c r="H29" s="18">
        <f>C29*F29/(1+(1-G29)*C29*F29)</f>
        <v>4.154549231408392E-3</v>
      </c>
      <c r="I29" s="18">
        <f>1-H29</f>
        <v>0.99584545076859166</v>
      </c>
      <c r="J29" s="19">
        <v>100000</v>
      </c>
      <c r="K29" s="20">
        <f>J29*H29</f>
        <v>415.45492314083918</v>
      </c>
      <c r="L29" s="20">
        <f>C29*(J30+G29*K29)</f>
        <v>99709.18155380142</v>
      </c>
      <c r="M29" s="5">
        <f t="shared" ref="M29:M45" si="16">L29+M30</f>
        <v>8106150.801208239</v>
      </c>
      <c r="N29" s="32">
        <f>M29/J29</f>
        <v>81.061508012082385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99709.18155380142</v>
      </c>
      <c r="T29" s="35">
        <f t="shared" ref="T29:T47" si="19">N29</f>
        <v>81.061508012082385</v>
      </c>
      <c r="U29" s="42">
        <v>0.95864674002964168</v>
      </c>
      <c r="V29" s="43">
        <f>1-U29</f>
        <v>4.1353259970358325E-2</v>
      </c>
      <c r="W29" s="29">
        <f>S29*U29</f>
        <v>95585.881847575409</v>
      </c>
      <c r="X29" s="29">
        <f t="shared" ref="X29:X45" si="20">X30+W29</f>
        <v>7122292.3618216459</v>
      </c>
      <c r="Y29" s="40">
        <f>X29/R29</f>
        <v>71.222923618216456</v>
      </c>
      <c r="Z29" s="36">
        <f>T29-Y29</f>
        <v>9.8385843938659292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1082</v>
      </c>
      <c r="E30" s="51">
        <v>1</v>
      </c>
      <c r="F30" s="3">
        <f t="shared" ref="F30:F47" si="21">E30/D30</f>
        <v>9.2421441774491681E-4</v>
      </c>
      <c r="G30" s="2">
        <v>0.4</v>
      </c>
      <c r="H30" s="3">
        <f t="shared" ref="H30:H46" si="22">C30*F30/(1+(1-G30)*C30*F30)</f>
        <v>3.6886757654002217E-3</v>
      </c>
      <c r="I30" s="3">
        <f t="shared" ref="I30:I47" si="23">1-H30</f>
        <v>0.99631132423459978</v>
      </c>
      <c r="J30" s="5">
        <f>I29*J29</f>
        <v>99584.545076859169</v>
      </c>
      <c r="K30" s="5">
        <f t="shared" ref="K30:K47" si="24">J30*H30</f>
        <v>367.33509803341639</v>
      </c>
      <c r="L30" s="5">
        <f t="shared" ref="L30:L46" si="25">C30*(J31+G30*K30)</f>
        <v>397456.57607215643</v>
      </c>
      <c r="M30" s="5">
        <f t="shared" si="16"/>
        <v>8006441.6196544375</v>
      </c>
      <c r="N30" s="33">
        <f t="shared" ref="N30:N47" si="26">M30/J30</f>
        <v>80.398435454769412</v>
      </c>
      <c r="O30" s="4"/>
      <c r="Q30" s="27" t="s">
        <v>36</v>
      </c>
      <c r="R30" s="29">
        <f t="shared" si="17"/>
        <v>99584.545076859169</v>
      </c>
      <c r="S30" s="29">
        <f t="shared" si="18"/>
        <v>397456.57607215643</v>
      </c>
      <c r="T30" s="35">
        <f t="shared" si="19"/>
        <v>80.398435454769412</v>
      </c>
      <c r="U30" s="42">
        <v>0.95864674002964168</v>
      </c>
      <c r="V30" s="43">
        <f>1-U30</f>
        <v>4.1353259970358325E-2</v>
      </c>
      <c r="W30" s="29">
        <f t="shared" ref="W30:W47" si="27">S30*U30</f>
        <v>381020.45095491607</v>
      </c>
      <c r="X30" s="29">
        <f t="shared" si="20"/>
        <v>7026706.4799740706</v>
      </c>
      <c r="Y30" s="35">
        <f t="shared" ref="Y30:Y47" si="28">X30/R30</f>
        <v>70.560210668742542</v>
      </c>
      <c r="Z30" s="36">
        <f t="shared" ref="Z30:Z47" si="29">T30-Y30</f>
        <v>9.8382247860268706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1499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99217.209978825747</v>
      </c>
      <c r="K31" s="5">
        <f t="shared" si="24"/>
        <v>0</v>
      </c>
      <c r="L31" s="5">
        <f t="shared" si="25"/>
        <v>496086.04989412875</v>
      </c>
      <c r="M31" s="5">
        <f t="shared" si="16"/>
        <v>7608985.0435822811</v>
      </c>
      <c r="N31" s="33">
        <f t="shared" si="26"/>
        <v>76.690173460895934</v>
      </c>
      <c r="O31" s="4"/>
      <c r="Q31" s="27" t="s">
        <v>38</v>
      </c>
      <c r="R31" s="29">
        <f t="shared" si="17"/>
        <v>99217.209978825747</v>
      </c>
      <c r="S31" s="29">
        <f t="shared" si="18"/>
        <v>496086.04989412875</v>
      </c>
      <c r="T31" s="35">
        <f t="shared" si="19"/>
        <v>76.690173460895934</v>
      </c>
      <c r="U31" s="42">
        <v>0.95864674002964168</v>
      </c>
      <c r="V31" s="43">
        <f>1-U31</f>
        <v>4.1353259970358325E-2</v>
      </c>
      <c r="W31" s="29">
        <f t="shared" si="27"/>
        <v>475571.27450518869</v>
      </c>
      <c r="X31" s="29">
        <f t="shared" si="20"/>
        <v>6645686.0290191546</v>
      </c>
      <c r="Y31" s="35">
        <f t="shared" si="28"/>
        <v>66.981182301310739</v>
      </c>
      <c r="Z31" s="36">
        <f t="shared" si="29"/>
        <v>9.7089911595851959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1555</v>
      </c>
      <c r="E32" s="51">
        <v>1</v>
      </c>
      <c r="F32" s="3">
        <f t="shared" si="21"/>
        <v>6.4308681672025725E-4</v>
      </c>
      <c r="G32" s="2">
        <v>0.5</v>
      </c>
      <c r="H32" s="3">
        <f t="shared" si="22"/>
        <v>3.210272873194221E-3</v>
      </c>
      <c r="I32" s="3">
        <f t="shared" si="23"/>
        <v>0.9967897271268058</v>
      </c>
      <c r="J32" s="5">
        <f t="shared" si="30"/>
        <v>99217.209978825747</v>
      </c>
      <c r="K32" s="5">
        <f t="shared" si="24"/>
        <v>318.51431774903926</v>
      </c>
      <c r="L32" s="5">
        <f t="shared" si="25"/>
        <v>495289.76409975614</v>
      </c>
      <c r="M32" s="5">
        <f t="shared" si="16"/>
        <v>7112898.9936881522</v>
      </c>
      <c r="N32" s="33">
        <f t="shared" si="26"/>
        <v>71.690173460895934</v>
      </c>
      <c r="O32" s="4"/>
      <c r="Q32" s="27" t="s">
        <v>40</v>
      </c>
      <c r="R32" s="29">
        <f t="shared" si="17"/>
        <v>99217.209978825747</v>
      </c>
      <c r="S32" s="29">
        <f t="shared" si="18"/>
        <v>495289.76409975614</v>
      </c>
      <c r="T32" s="35">
        <f t="shared" si="19"/>
        <v>71.690173460895934</v>
      </c>
      <c r="U32" s="42">
        <v>0.95864674002964168</v>
      </c>
      <c r="V32" s="43">
        <f>1-U32</f>
        <v>4.1353259970358325E-2</v>
      </c>
      <c r="W32" s="29">
        <f t="shared" si="27"/>
        <v>474807.91772428149</v>
      </c>
      <c r="X32" s="29">
        <f t="shared" si="20"/>
        <v>6170114.7545139659</v>
      </c>
      <c r="Y32" s="35">
        <f t="shared" si="28"/>
        <v>62.187948601162532</v>
      </c>
      <c r="Z32" s="36">
        <f t="shared" si="29"/>
        <v>9.5022248597334027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1887</v>
      </c>
      <c r="E33" s="51">
        <v>2</v>
      </c>
      <c r="F33" s="3">
        <f t="shared" si="21"/>
        <v>1.0598834128245894E-3</v>
      </c>
      <c r="G33" s="2">
        <v>0.5</v>
      </c>
      <c r="H33" s="3">
        <f t="shared" si="22"/>
        <v>5.2854122621564499E-3</v>
      </c>
      <c r="I33" s="3">
        <f t="shared" si="23"/>
        <v>0.9947145877378436</v>
      </c>
      <c r="J33" s="5">
        <f t="shared" si="30"/>
        <v>98898.695661076708</v>
      </c>
      <c r="K33" s="5">
        <f t="shared" si="24"/>
        <v>522.72037875833371</v>
      </c>
      <c r="L33" s="5">
        <f t="shared" si="25"/>
        <v>493186.67735848774</v>
      </c>
      <c r="M33" s="5">
        <f t="shared" si="16"/>
        <v>6617609.2295883959</v>
      </c>
      <c r="N33" s="33">
        <f t="shared" si="26"/>
        <v>66.913008158032468</v>
      </c>
      <c r="O33" s="4"/>
      <c r="Q33" s="27" t="s">
        <v>42</v>
      </c>
      <c r="R33" s="29">
        <f t="shared" si="17"/>
        <v>98898.695661076708</v>
      </c>
      <c r="S33" s="29">
        <f t="shared" si="18"/>
        <v>493186.67735848774</v>
      </c>
      <c r="T33" s="35">
        <f t="shared" si="19"/>
        <v>66.913008158032468</v>
      </c>
      <c r="U33" s="42">
        <v>0.95864674002964168</v>
      </c>
      <c r="V33" s="43">
        <f>1-U33</f>
        <v>4.1353259970358325E-2</v>
      </c>
      <c r="W33" s="29">
        <f t="shared" si="27"/>
        <v>472791.80047576496</v>
      </c>
      <c r="X33" s="29">
        <f t="shared" si="20"/>
        <v>5695306.8367896844</v>
      </c>
      <c r="Y33" s="35">
        <f t="shared" si="28"/>
        <v>57.587279576541178</v>
      </c>
      <c r="Z33" s="36">
        <f t="shared" si="29"/>
        <v>9.3257285814912905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1902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98375.975282318381</v>
      </c>
      <c r="K34" s="5">
        <f t="shared" si="24"/>
        <v>0</v>
      </c>
      <c r="L34" s="5">
        <f t="shared" si="25"/>
        <v>491879.87641159189</v>
      </c>
      <c r="M34" s="5">
        <f t="shared" si="16"/>
        <v>6124422.5522299083</v>
      </c>
      <c r="N34" s="33">
        <f t="shared" si="26"/>
        <v>62.255266437299376</v>
      </c>
      <c r="O34" s="4"/>
      <c r="Q34" s="27" t="s">
        <v>44</v>
      </c>
      <c r="R34" s="29">
        <f t="shared" si="17"/>
        <v>98375.975282318381</v>
      </c>
      <c r="S34" s="29">
        <f t="shared" si="18"/>
        <v>491879.87641159189</v>
      </c>
      <c r="T34" s="35">
        <f t="shared" si="19"/>
        <v>62.255266437299376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476720.2454883497</v>
      </c>
      <c r="X34" s="29">
        <f t="shared" si="20"/>
        <v>5222515.0363139194</v>
      </c>
      <c r="Y34" s="35">
        <f t="shared" si="28"/>
        <v>53.087301257511285</v>
      </c>
      <c r="Z34" s="36">
        <f t="shared" si="29"/>
        <v>9.1679651797880908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1820</v>
      </c>
      <c r="E35" s="51">
        <v>2</v>
      </c>
      <c r="F35" s="3">
        <f t="shared" si="21"/>
        <v>1.0989010989010989E-3</v>
      </c>
      <c r="G35" s="2">
        <v>0.5</v>
      </c>
      <c r="H35" s="3">
        <f t="shared" si="22"/>
        <v>5.4794520547945206E-3</v>
      </c>
      <c r="I35" s="3">
        <f t="shared" si="23"/>
        <v>0.9945205479452055</v>
      </c>
      <c r="J35" s="5">
        <f t="shared" si="30"/>
        <v>98375.975282318381</v>
      </c>
      <c r="K35" s="5">
        <f t="shared" si="24"/>
        <v>539.04643990311445</v>
      </c>
      <c r="L35" s="5">
        <f t="shared" si="25"/>
        <v>490532.26031183411</v>
      </c>
      <c r="M35" s="5">
        <f t="shared" si="16"/>
        <v>5632542.6758183166</v>
      </c>
      <c r="N35" s="33">
        <f t="shared" si="26"/>
        <v>57.255266437299376</v>
      </c>
      <c r="O35" s="4"/>
      <c r="Q35" s="27" t="s">
        <v>46</v>
      </c>
      <c r="R35" s="29">
        <f t="shared" si="17"/>
        <v>98375.975282318381</v>
      </c>
      <c r="S35" s="29">
        <f t="shared" si="18"/>
        <v>490532.26031183411</v>
      </c>
      <c r="T35" s="35">
        <f t="shared" si="19"/>
        <v>57.255266437299376</v>
      </c>
      <c r="U35" s="42">
        <v>0.96192878092594225</v>
      </c>
      <c r="V35" s="43">
        <f t="shared" si="31"/>
        <v>3.8071219074057749E-2</v>
      </c>
      <c r="W35" s="29">
        <f t="shared" si="27"/>
        <v>471857.09916660952</v>
      </c>
      <c r="X35" s="29">
        <f t="shared" si="20"/>
        <v>4745794.79082557</v>
      </c>
      <c r="Y35" s="35">
        <f t="shared" si="28"/>
        <v>48.24140017119155</v>
      </c>
      <c r="Z35" s="36">
        <f t="shared" si="29"/>
        <v>9.0138662661078257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1955</v>
      </c>
      <c r="E36" s="51">
        <v>1</v>
      </c>
      <c r="F36" s="3">
        <f t="shared" si="21"/>
        <v>5.1150895140664957E-4</v>
      </c>
      <c r="G36" s="2">
        <v>0.5</v>
      </c>
      <c r="H36" s="3">
        <f t="shared" si="22"/>
        <v>2.5542784163473816E-3</v>
      </c>
      <c r="I36" s="3">
        <f t="shared" si="23"/>
        <v>0.99744572158365263</v>
      </c>
      <c r="J36" s="5">
        <f t="shared" si="30"/>
        <v>97836.928842415262</v>
      </c>
      <c r="K36" s="5">
        <f t="shared" si="24"/>
        <v>249.9027556638959</v>
      </c>
      <c r="L36" s="5">
        <f t="shared" si="25"/>
        <v>488559.88732291665</v>
      </c>
      <c r="M36" s="5">
        <f t="shared" si="16"/>
        <v>5142010.4155064821</v>
      </c>
      <c r="N36" s="33">
        <f t="shared" si="26"/>
        <v>52.556948346044827</v>
      </c>
      <c r="O36" s="4"/>
      <c r="Q36" s="27" t="s">
        <v>48</v>
      </c>
      <c r="R36" s="29">
        <f t="shared" si="17"/>
        <v>97836.928842415262</v>
      </c>
      <c r="S36" s="29">
        <f t="shared" si="18"/>
        <v>488559.88732291665</v>
      </c>
      <c r="T36" s="35">
        <f t="shared" si="19"/>
        <v>52.556948346044827</v>
      </c>
      <c r="U36" s="42">
        <v>0.95558309086652893</v>
      </c>
      <c r="V36" s="43">
        <f t="shared" si="31"/>
        <v>4.4416909133471072E-2</v>
      </c>
      <c r="W36" s="29">
        <f t="shared" si="27"/>
        <v>466859.5672014358</v>
      </c>
      <c r="X36" s="29">
        <f t="shared" si="20"/>
        <v>4273937.6916589607</v>
      </c>
      <c r="Y36" s="35">
        <f t="shared" si="28"/>
        <v>43.684299397244367</v>
      </c>
      <c r="Z36" s="36">
        <f t="shared" si="29"/>
        <v>8.8726489488004603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2177</v>
      </c>
      <c r="E37" s="51">
        <v>1</v>
      </c>
      <c r="F37" s="3">
        <f t="shared" si="21"/>
        <v>4.5934772622875517E-4</v>
      </c>
      <c r="G37" s="2">
        <v>0.5</v>
      </c>
      <c r="H37" s="3">
        <f t="shared" si="22"/>
        <v>2.2941041523285156E-3</v>
      </c>
      <c r="I37" s="3">
        <f t="shared" si="23"/>
        <v>0.99770589584767144</v>
      </c>
      <c r="J37" s="5">
        <f t="shared" si="30"/>
        <v>97587.026086751372</v>
      </c>
      <c r="K37" s="5">
        <f t="shared" si="24"/>
        <v>223.87480175900748</v>
      </c>
      <c r="L37" s="5">
        <f t="shared" si="25"/>
        <v>487375.44342935929</v>
      </c>
      <c r="M37" s="5">
        <f t="shared" si="16"/>
        <v>4653450.5281835655</v>
      </c>
      <c r="N37" s="33">
        <f t="shared" si="26"/>
        <v>47.685135153589108</v>
      </c>
      <c r="O37" s="4"/>
      <c r="Q37" s="27" t="s">
        <v>50</v>
      </c>
      <c r="R37" s="29">
        <f t="shared" si="17"/>
        <v>97587.026086751372</v>
      </c>
      <c r="S37" s="29">
        <f t="shared" si="18"/>
        <v>487375.44342935929</v>
      </c>
      <c r="T37" s="35">
        <f t="shared" si="19"/>
        <v>47.685135153589108</v>
      </c>
      <c r="U37" s="42">
        <v>0.95343645724036619</v>
      </c>
      <c r="V37" s="43">
        <f t="shared" si="31"/>
        <v>4.6563542759633814E-2</v>
      </c>
      <c r="W37" s="29">
        <f t="shared" si="27"/>
        <v>464681.51612924086</v>
      </c>
      <c r="X37" s="29">
        <f t="shared" si="20"/>
        <v>3807078.1244575246</v>
      </c>
      <c r="Y37" s="35">
        <f t="shared" si="28"/>
        <v>39.012133857559803</v>
      </c>
      <c r="Z37" s="36">
        <f t="shared" si="29"/>
        <v>8.6730012960293053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2242</v>
      </c>
      <c r="E38" s="51">
        <v>5</v>
      </c>
      <c r="F38" s="3">
        <f t="shared" si="21"/>
        <v>2.2301516503122213E-3</v>
      </c>
      <c r="G38" s="2">
        <v>0.5</v>
      </c>
      <c r="H38" s="3">
        <f t="shared" si="22"/>
        <v>1.1088933244621865E-2</v>
      </c>
      <c r="I38" s="3">
        <f t="shared" si="23"/>
        <v>0.9889110667553781</v>
      </c>
      <c r="J38" s="5">
        <f t="shared" si="30"/>
        <v>97363.15128499236</v>
      </c>
      <c r="K38" s="5">
        <f t="shared" si="24"/>
        <v>1079.6534850852997</v>
      </c>
      <c r="L38" s="5">
        <f t="shared" si="25"/>
        <v>484116.62271224847</v>
      </c>
      <c r="M38" s="5">
        <f t="shared" si="16"/>
        <v>4166075.0847542062</v>
      </c>
      <c r="N38" s="33">
        <f t="shared" si="26"/>
        <v>42.789032912047588</v>
      </c>
      <c r="O38" s="4"/>
      <c r="Q38" s="27" t="s">
        <v>52</v>
      </c>
      <c r="R38" s="29">
        <f t="shared" si="17"/>
        <v>97363.15128499236</v>
      </c>
      <c r="S38" s="29">
        <f t="shared" si="18"/>
        <v>484116.62271224847</v>
      </c>
      <c r="T38" s="35">
        <f t="shared" si="19"/>
        <v>42.789032912047588</v>
      </c>
      <c r="U38" s="42">
        <v>0.93748024841036759</v>
      </c>
      <c r="V38" s="43">
        <f t="shared" si="31"/>
        <v>6.2519751589632411E-2</v>
      </c>
      <c r="W38" s="29">
        <f t="shared" si="27"/>
        <v>453849.7717198669</v>
      </c>
      <c r="X38" s="29">
        <f t="shared" si="20"/>
        <v>3342396.6083282838</v>
      </c>
      <c r="Y38" s="35">
        <f t="shared" si="28"/>
        <v>34.329174479416054</v>
      </c>
      <c r="Z38" s="36">
        <f t="shared" si="29"/>
        <v>8.4598584326315347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2021</v>
      </c>
      <c r="E39" s="51">
        <v>5</v>
      </c>
      <c r="F39" s="3">
        <f t="shared" si="21"/>
        <v>2.4740227610094011E-3</v>
      </c>
      <c r="G39" s="2">
        <v>0.5</v>
      </c>
      <c r="H39" s="3">
        <f t="shared" si="22"/>
        <v>1.2294074256208506E-2</v>
      </c>
      <c r="I39" s="3">
        <f t="shared" si="23"/>
        <v>0.98770592574379146</v>
      </c>
      <c r="J39" s="5">
        <f t="shared" si="30"/>
        <v>96283.497799907054</v>
      </c>
      <c r="K39" s="5">
        <f t="shared" si="24"/>
        <v>1183.7164715995457</v>
      </c>
      <c r="L39" s="5">
        <f t="shared" si="25"/>
        <v>478458.19782053638</v>
      </c>
      <c r="M39" s="5">
        <f t="shared" si="16"/>
        <v>3681958.4620419578</v>
      </c>
      <c r="N39" s="33">
        <f t="shared" si="26"/>
        <v>38.240804978789541</v>
      </c>
      <c r="O39" s="4"/>
      <c r="Q39" s="27" t="s">
        <v>54</v>
      </c>
      <c r="R39" s="29">
        <f t="shared" si="17"/>
        <v>96283.497799907054</v>
      </c>
      <c r="S39" s="29">
        <f t="shared" si="18"/>
        <v>478458.19782053638</v>
      </c>
      <c r="T39" s="35">
        <f t="shared" si="19"/>
        <v>38.240804978789541</v>
      </c>
      <c r="U39" s="42">
        <v>0.91788799906018037</v>
      </c>
      <c r="V39" s="43">
        <f t="shared" si="31"/>
        <v>8.2112000939819629E-2</v>
      </c>
      <c r="W39" s="29">
        <f t="shared" si="27"/>
        <v>439171.03783143207</v>
      </c>
      <c r="X39" s="29">
        <f t="shared" si="20"/>
        <v>2888546.8366084169</v>
      </c>
      <c r="Y39" s="35">
        <f t="shared" si="28"/>
        <v>30.000435200342352</v>
      </c>
      <c r="Z39" s="36">
        <f t="shared" si="29"/>
        <v>8.2403697784471888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1488</v>
      </c>
      <c r="E40" s="51">
        <v>6</v>
      </c>
      <c r="F40" s="3">
        <f t="shared" si="21"/>
        <v>4.0322580645161289E-3</v>
      </c>
      <c r="G40" s="2">
        <v>0.5</v>
      </c>
      <c r="H40" s="3">
        <f t="shared" si="22"/>
        <v>1.9960079840319361E-2</v>
      </c>
      <c r="I40" s="3">
        <f t="shared" si="23"/>
        <v>0.98003992015968067</v>
      </c>
      <c r="J40" s="5">
        <f t="shared" si="30"/>
        <v>95099.781328307508</v>
      </c>
      <c r="K40" s="5">
        <f t="shared" si="24"/>
        <v>1898.1992281099303</v>
      </c>
      <c r="L40" s="5">
        <f t="shared" si="25"/>
        <v>470753.40857126279</v>
      </c>
      <c r="M40" s="5">
        <f t="shared" si="16"/>
        <v>3203500.2642214214</v>
      </c>
      <c r="N40" s="33">
        <f t="shared" si="26"/>
        <v>33.685674346212863</v>
      </c>
      <c r="O40" s="4"/>
      <c r="Q40" s="27" t="s">
        <v>56</v>
      </c>
      <c r="R40" s="29">
        <f t="shared" si="17"/>
        <v>95099.781328307508</v>
      </c>
      <c r="S40" s="29">
        <f t="shared" si="18"/>
        <v>470753.40857126279</v>
      </c>
      <c r="T40" s="35">
        <f t="shared" si="19"/>
        <v>33.685674346212863</v>
      </c>
      <c r="U40" s="42">
        <v>0.89571782863194893</v>
      </c>
      <c r="V40" s="43">
        <f t="shared" si="31"/>
        <v>0.10428217136805107</v>
      </c>
      <c r="W40" s="29">
        <f t="shared" si="27"/>
        <v>421662.22094654018</v>
      </c>
      <c r="X40" s="29">
        <f t="shared" si="20"/>
        <v>2449375.7987769847</v>
      </c>
      <c r="Y40" s="35">
        <f t="shared" si="28"/>
        <v>25.755851007912892</v>
      </c>
      <c r="Z40" s="36">
        <f t="shared" si="29"/>
        <v>7.9298233382999719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1220</v>
      </c>
      <c r="E41" s="51">
        <v>5</v>
      </c>
      <c r="F41" s="3">
        <f t="shared" si="21"/>
        <v>4.0983606557377051E-3</v>
      </c>
      <c r="G41" s="2">
        <v>0.5</v>
      </c>
      <c r="H41" s="3">
        <f t="shared" si="22"/>
        <v>2.0283975659229209E-2</v>
      </c>
      <c r="I41" s="3">
        <f t="shared" si="23"/>
        <v>0.97971602434077076</v>
      </c>
      <c r="J41" s="5">
        <f t="shared" si="30"/>
        <v>93201.582100197586</v>
      </c>
      <c r="K41" s="5">
        <f t="shared" si="24"/>
        <v>1890.4986227220606</v>
      </c>
      <c r="L41" s="5">
        <f t="shared" si="25"/>
        <v>461281.66394418274</v>
      </c>
      <c r="M41" s="5">
        <f t="shared" si="16"/>
        <v>2732746.8556501586</v>
      </c>
      <c r="N41" s="33">
        <f t="shared" si="26"/>
        <v>29.320820463243674</v>
      </c>
      <c r="O41" s="4"/>
      <c r="Q41" s="27" t="s">
        <v>58</v>
      </c>
      <c r="R41" s="29">
        <f t="shared" si="17"/>
        <v>93201.582100197586</v>
      </c>
      <c r="S41" s="29">
        <f t="shared" si="18"/>
        <v>461281.66394418274</v>
      </c>
      <c r="T41" s="35">
        <f t="shared" si="19"/>
        <v>29.320820463243674</v>
      </c>
      <c r="U41" s="42">
        <v>0.86473435856680392</v>
      </c>
      <c r="V41" s="43">
        <f t="shared" si="31"/>
        <v>0.13526564143319608</v>
      </c>
      <c r="W41" s="29">
        <f t="shared" si="27"/>
        <v>398886.10378940089</v>
      </c>
      <c r="X41" s="29">
        <f t="shared" si="20"/>
        <v>2027713.5778304446</v>
      </c>
      <c r="Y41" s="35">
        <f t="shared" si="28"/>
        <v>21.756214134332232</v>
      </c>
      <c r="Z41" s="36">
        <f t="shared" si="29"/>
        <v>7.5646063289114416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1052</v>
      </c>
      <c r="E42" s="51">
        <v>11</v>
      </c>
      <c r="F42" s="3">
        <f t="shared" si="21"/>
        <v>1.0456273764258554E-2</v>
      </c>
      <c r="G42" s="2">
        <v>0.5</v>
      </c>
      <c r="H42" s="3">
        <f t="shared" si="22"/>
        <v>5.0949513663733202E-2</v>
      </c>
      <c r="I42" s="3">
        <f t="shared" si="23"/>
        <v>0.94905048633626676</v>
      </c>
      <c r="J42" s="5">
        <f t="shared" si="30"/>
        <v>91311.08347747552</v>
      </c>
      <c r="K42" s="5">
        <f t="shared" si="24"/>
        <v>4652.2552952859223</v>
      </c>
      <c r="L42" s="5">
        <f t="shared" si="25"/>
        <v>444924.77914916282</v>
      </c>
      <c r="M42" s="5">
        <f t="shared" si="16"/>
        <v>2271465.1917059757</v>
      </c>
      <c r="N42" s="33">
        <f t="shared" si="26"/>
        <v>24.876116953165901</v>
      </c>
      <c r="O42" s="4"/>
      <c r="Q42" s="27" t="s">
        <v>60</v>
      </c>
      <c r="R42" s="29">
        <f t="shared" si="17"/>
        <v>91311.08347747552</v>
      </c>
      <c r="S42" s="29">
        <f t="shared" si="18"/>
        <v>444924.77914916282</v>
      </c>
      <c r="T42" s="35">
        <f t="shared" si="19"/>
        <v>24.876116953165901</v>
      </c>
      <c r="U42" s="42">
        <v>0.81758889711164551</v>
      </c>
      <c r="V42" s="43">
        <f t="shared" si="31"/>
        <v>0.18241110288835449</v>
      </c>
      <c r="W42" s="29">
        <f t="shared" si="27"/>
        <v>363765.55948220647</v>
      </c>
      <c r="X42" s="29">
        <f t="shared" si="20"/>
        <v>1628827.4740410438</v>
      </c>
      <c r="Y42" s="35">
        <f t="shared" si="28"/>
        <v>17.83822305035774</v>
      </c>
      <c r="Z42" s="36">
        <f t="shared" si="29"/>
        <v>7.0378939028081611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789</v>
      </c>
      <c r="E43" s="51">
        <v>13</v>
      </c>
      <c r="F43" s="3">
        <f t="shared" si="21"/>
        <v>1.6476552598225603E-2</v>
      </c>
      <c r="G43" s="2">
        <v>0.5</v>
      </c>
      <c r="H43" s="3">
        <f t="shared" si="22"/>
        <v>7.9123554473524038E-2</v>
      </c>
      <c r="I43" s="3">
        <f t="shared" si="23"/>
        <v>0.92087644552647596</v>
      </c>
      <c r="J43" s="5">
        <f t="shared" si="30"/>
        <v>86658.828182189594</v>
      </c>
      <c r="K43" s="5">
        <f t="shared" si="24"/>
        <v>6856.7545122852389</v>
      </c>
      <c r="L43" s="5">
        <f t="shared" si="25"/>
        <v>416152.25463023491</v>
      </c>
      <c r="M43" s="5">
        <f t="shared" si="16"/>
        <v>1826540.4125568126</v>
      </c>
      <c r="N43" s="33">
        <f t="shared" si="26"/>
        <v>21.077372621710676</v>
      </c>
      <c r="O43" s="4"/>
      <c r="Q43" s="27" t="s">
        <v>62</v>
      </c>
      <c r="R43" s="29">
        <f t="shared" si="17"/>
        <v>86658.828182189594</v>
      </c>
      <c r="S43" s="29">
        <f t="shared" si="18"/>
        <v>416152.25463023491</v>
      </c>
      <c r="T43" s="35">
        <f t="shared" si="19"/>
        <v>21.077372621710676</v>
      </c>
      <c r="U43" s="42">
        <v>0.77888026534586052</v>
      </c>
      <c r="V43" s="43">
        <f t="shared" si="31"/>
        <v>0.22111973465413948</v>
      </c>
      <c r="W43" s="29">
        <f t="shared" si="27"/>
        <v>324132.77851067547</v>
      </c>
      <c r="X43" s="29">
        <f t="shared" si="20"/>
        <v>1265061.9145588374</v>
      </c>
      <c r="Y43" s="35">
        <f t="shared" si="28"/>
        <v>14.598188564230286</v>
      </c>
      <c r="Z43" s="36">
        <f t="shared" si="29"/>
        <v>6.4791840574803903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500</v>
      </c>
      <c r="E44" s="51">
        <v>6</v>
      </c>
      <c r="F44" s="3">
        <f t="shared" si="21"/>
        <v>1.2E-2</v>
      </c>
      <c r="G44" s="2">
        <v>0.5</v>
      </c>
      <c r="H44" s="3">
        <f t="shared" si="22"/>
        <v>5.8252427184466014E-2</v>
      </c>
      <c r="I44" s="3">
        <f t="shared" si="23"/>
        <v>0.94174757281553401</v>
      </c>
      <c r="J44" s="5">
        <f t="shared" si="30"/>
        <v>79802.073669904363</v>
      </c>
      <c r="K44" s="5">
        <f t="shared" si="24"/>
        <v>4648.6644856254961</v>
      </c>
      <c r="L44" s="5">
        <f t="shared" si="25"/>
        <v>387388.70713545801</v>
      </c>
      <c r="M44" s="5">
        <f t="shared" si="16"/>
        <v>1410388.1579265776</v>
      </c>
      <c r="N44" s="33">
        <f t="shared" si="26"/>
        <v>17.673577804012318</v>
      </c>
      <c r="O44" s="4"/>
      <c r="Q44" s="27" t="s">
        <v>64</v>
      </c>
      <c r="R44" s="29">
        <f t="shared" si="17"/>
        <v>79802.073669904363</v>
      </c>
      <c r="S44" s="29">
        <f t="shared" si="18"/>
        <v>387388.70713545801</v>
      </c>
      <c r="T44" s="35">
        <f t="shared" si="19"/>
        <v>17.673577804012318</v>
      </c>
      <c r="U44" s="42">
        <v>0.71980976748499381</v>
      </c>
      <c r="V44" s="43">
        <f t="shared" si="31"/>
        <v>0.28019023251500619</v>
      </c>
      <c r="W44" s="29">
        <f t="shared" si="27"/>
        <v>278846.17520948639</v>
      </c>
      <c r="X44" s="29">
        <f t="shared" si="20"/>
        <v>940929.13604816189</v>
      </c>
      <c r="Y44" s="35">
        <f t="shared" si="28"/>
        <v>11.790785536980515</v>
      </c>
      <c r="Z44" s="36">
        <f t="shared" si="29"/>
        <v>5.8827922670318031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364</v>
      </c>
      <c r="E45" s="51">
        <v>14</v>
      </c>
      <c r="F45" s="3">
        <f t="shared" si="21"/>
        <v>3.8461538461538464E-2</v>
      </c>
      <c r="G45" s="2">
        <v>0.5</v>
      </c>
      <c r="H45" s="3">
        <f t="shared" si="22"/>
        <v>0.17543859649122806</v>
      </c>
      <c r="I45" s="3">
        <f t="shared" si="23"/>
        <v>0.82456140350877194</v>
      </c>
      <c r="J45" s="5">
        <f t="shared" si="30"/>
        <v>75153.409184278862</v>
      </c>
      <c r="K45" s="5">
        <f t="shared" si="24"/>
        <v>13184.808628820852</v>
      </c>
      <c r="L45" s="5">
        <f t="shared" si="25"/>
        <v>342805.02434934222</v>
      </c>
      <c r="M45" s="5">
        <f t="shared" si="16"/>
        <v>1022999.4507911196</v>
      </c>
      <c r="N45" s="33">
        <f t="shared" si="26"/>
        <v>13.612149626940917</v>
      </c>
      <c r="O45" s="4"/>
      <c r="Q45" s="27" t="s">
        <v>66</v>
      </c>
      <c r="R45" s="29">
        <f t="shared" si="17"/>
        <v>75153.409184278862</v>
      </c>
      <c r="S45" s="29">
        <f t="shared" si="18"/>
        <v>342805.02434934222</v>
      </c>
      <c r="T45" s="35">
        <f t="shared" si="19"/>
        <v>13.612149626940917</v>
      </c>
      <c r="U45" s="42">
        <v>0.68480776711742686</v>
      </c>
      <c r="V45" s="43">
        <f t="shared" si="31"/>
        <v>0.31519223288257314</v>
      </c>
      <c r="W45" s="29">
        <f t="shared" si="27"/>
        <v>234755.5432813082</v>
      </c>
      <c r="X45" s="29">
        <f t="shared" si="20"/>
        <v>662082.9608386755</v>
      </c>
      <c r="Y45" s="35">
        <f t="shared" si="28"/>
        <v>8.8097528512009919</v>
      </c>
      <c r="Z45" s="36">
        <f t="shared" si="29"/>
        <v>4.8023967757399255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202</v>
      </c>
      <c r="E46" s="51">
        <v>12</v>
      </c>
      <c r="F46" s="3">
        <f t="shared" si="21"/>
        <v>5.9405940594059403E-2</v>
      </c>
      <c r="G46" s="2">
        <v>0.5</v>
      </c>
      <c r="H46" s="3">
        <f t="shared" si="22"/>
        <v>0.25862068965517243</v>
      </c>
      <c r="I46" s="3">
        <f t="shared" si="23"/>
        <v>0.74137931034482762</v>
      </c>
      <c r="J46" s="5">
        <f t="shared" si="30"/>
        <v>61968.600555458012</v>
      </c>
      <c r="K46" s="5">
        <f t="shared" si="24"/>
        <v>16026.362212618453</v>
      </c>
      <c r="L46" s="5">
        <f t="shared" si="25"/>
        <v>269777.09724574396</v>
      </c>
      <c r="M46" s="5">
        <f>L46+M47</f>
        <v>680194.42644177738</v>
      </c>
      <c r="N46" s="33">
        <f t="shared" si="26"/>
        <v>10.976436781609197</v>
      </c>
      <c r="O46" s="4"/>
      <c r="Q46" s="27" t="s">
        <v>68</v>
      </c>
      <c r="R46" s="29">
        <f t="shared" si="17"/>
        <v>61968.600555458012</v>
      </c>
      <c r="S46" s="29">
        <f t="shared" si="18"/>
        <v>269777.09724574396</v>
      </c>
      <c r="T46" s="35">
        <f t="shared" si="19"/>
        <v>10.976436781609197</v>
      </c>
      <c r="U46" s="42">
        <v>0.65629805890441617</v>
      </c>
      <c r="V46" s="43">
        <f t="shared" si="31"/>
        <v>0.34370194109558383</v>
      </c>
      <c r="W46" s="29">
        <f t="shared" si="27"/>
        <v>177054.18525924967</v>
      </c>
      <c r="X46" s="29">
        <f>X47+W46</f>
        <v>427327.41755736736</v>
      </c>
      <c r="Y46" s="35">
        <f t="shared" si="28"/>
        <v>6.8958700652750116</v>
      </c>
      <c r="Z46" s="36">
        <f t="shared" si="29"/>
        <v>4.080566716334185</v>
      </c>
    </row>
    <row r="47" spans="1:26" s="2" customFormat="1" x14ac:dyDescent="0.25">
      <c r="A47" s="12">
        <v>19</v>
      </c>
      <c r="B47" s="13" t="s">
        <v>69</v>
      </c>
      <c r="C47" s="12"/>
      <c r="D47">
        <v>134</v>
      </c>
      <c r="E47" s="51">
        <v>15</v>
      </c>
      <c r="F47" s="17">
        <f t="shared" si="21"/>
        <v>0.11194029850746269</v>
      </c>
      <c r="G47" s="12"/>
      <c r="H47" s="17">
        <v>1</v>
      </c>
      <c r="I47" s="17">
        <f t="shared" si="23"/>
        <v>0</v>
      </c>
      <c r="J47" s="21">
        <f t="shared" si="30"/>
        <v>45942.238342839562</v>
      </c>
      <c r="K47" s="21">
        <f t="shared" si="24"/>
        <v>45942.238342839562</v>
      </c>
      <c r="L47" s="21">
        <f>K47/F47</f>
        <v>410417.32919603342</v>
      </c>
      <c r="M47" s="21">
        <f>L47</f>
        <v>410417.32919603342</v>
      </c>
      <c r="N47" s="34">
        <f t="shared" si="26"/>
        <v>8.9333333333333336</v>
      </c>
      <c r="O47" s="4"/>
      <c r="Q47" s="30" t="s">
        <v>69</v>
      </c>
      <c r="R47" s="31">
        <f t="shared" si="17"/>
        <v>45942.238342839562</v>
      </c>
      <c r="S47" s="31">
        <f t="shared" si="18"/>
        <v>410417.32919603342</v>
      </c>
      <c r="T47" s="38">
        <f t="shared" si="19"/>
        <v>8.9333333333333336</v>
      </c>
      <c r="U47" s="44">
        <v>0.6098018151143324</v>
      </c>
      <c r="V47" s="45">
        <f t="shared" si="31"/>
        <v>0.3901981848856676</v>
      </c>
      <c r="W47" s="31">
        <f t="shared" si="27"/>
        <v>250273.23229811765</v>
      </c>
      <c r="X47" s="31">
        <f>W47</f>
        <v>250273.23229811765</v>
      </c>
      <c r="Y47" s="38">
        <f t="shared" si="28"/>
        <v>5.4475628816880359</v>
      </c>
      <c r="Z47" s="37">
        <f t="shared" si="29"/>
        <v>3.4857704516452976</v>
      </c>
    </row>
    <row r="48" spans="1:26" s="2" customFormat="1" ht="13.2" x14ac:dyDescent="0.25">
      <c r="B48" s="2" t="s">
        <v>70</v>
      </c>
      <c r="D48" s="25">
        <f>SUM(D29:D47)</f>
        <v>24129</v>
      </c>
      <c r="E48" s="25">
        <f>SUM(E29:E47)</f>
        <v>101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511</v>
      </c>
      <c r="E54" s="49">
        <f>E4+E29</f>
        <v>1</v>
      </c>
      <c r="F54" s="3">
        <f>E54/D54</f>
        <v>1.9569471624266144E-3</v>
      </c>
      <c r="G54" s="2">
        <v>0.3</v>
      </c>
      <c r="H54" s="18">
        <f>C54*F54/(1+(1-G54)*C54*F54)</f>
        <v>1.9542700801250729E-3</v>
      </c>
      <c r="I54" s="18">
        <f>1-H54</f>
        <v>0.99804572991987495</v>
      </c>
      <c r="J54" s="19">
        <v>100000</v>
      </c>
      <c r="K54" s="20">
        <f>J54*H54</f>
        <v>195.42700801250729</v>
      </c>
      <c r="L54" s="20">
        <f>C54*(J55+G54*K54)</f>
        <v>99863.201094391246</v>
      </c>
      <c r="M54" s="5">
        <f t="shared" ref="M54:M70" si="32">L54+M55</f>
        <v>7788144.1722235745</v>
      </c>
      <c r="N54" s="32">
        <f>M54/J54</f>
        <v>77.881441722235749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99863.201094391246</v>
      </c>
      <c r="T54" s="35">
        <f t="shared" ref="T54:T72" si="35">N54</f>
        <v>77.881441722235749</v>
      </c>
      <c r="U54" s="42">
        <v>0.96170886472285344</v>
      </c>
      <c r="V54" s="43">
        <f>1-U54</f>
        <v>3.829113527714656E-2</v>
      </c>
      <c r="W54" s="29">
        <f>S54*U54</f>
        <v>96039.325752077028</v>
      </c>
      <c r="X54" s="29">
        <f t="shared" ref="X54:X70" si="36">X55+W54</f>
        <v>6864360.4314098824</v>
      </c>
      <c r="Y54" s="40">
        <f>X54/R54</f>
        <v>68.643604314098823</v>
      </c>
      <c r="Z54" s="36">
        <f>T54-Y54</f>
        <v>9.2378374081369259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2257</v>
      </c>
      <c r="E55" s="49">
        <f t="shared" si="37"/>
        <v>2</v>
      </c>
      <c r="F55" s="3">
        <f t="shared" ref="F55:F72" si="38">E55/D55</f>
        <v>8.8613203367301726E-4</v>
      </c>
      <c r="G55" s="2">
        <v>0.4</v>
      </c>
      <c r="H55" s="3">
        <f t="shared" ref="H55:H71" si="39">C55*F55/(1+(1-G55)*C55*F55)</f>
        <v>3.5370059244849237E-3</v>
      </c>
      <c r="I55" s="3">
        <f t="shared" ref="I55:I72" si="40">1-H55</f>
        <v>0.99646299407551508</v>
      </c>
      <c r="J55" s="5">
        <f>I54*J54</f>
        <v>99804.572991987501</v>
      </c>
      <c r="K55" s="5">
        <f t="shared" ref="K55:K72" si="41">J55*H55</f>
        <v>353.00936596334782</v>
      </c>
      <c r="L55" s="5">
        <f t="shared" ref="L55:L71" si="42">C55*(J56+G55*K55)</f>
        <v>398371.06948963797</v>
      </c>
      <c r="M55" s="5">
        <f t="shared" si="32"/>
        <v>7688280.9711291837</v>
      </c>
      <c r="N55" s="33">
        <f t="shared" ref="N55:N72" si="43">M55/J55</f>
        <v>77.033353689579073</v>
      </c>
      <c r="O55" s="4"/>
      <c r="Q55" s="27" t="s">
        <v>36</v>
      </c>
      <c r="R55" s="29">
        <f t="shared" si="33"/>
        <v>99804.572991987501</v>
      </c>
      <c r="S55" s="29">
        <f t="shared" si="34"/>
        <v>398371.06948963797</v>
      </c>
      <c r="T55" s="35">
        <f t="shared" si="35"/>
        <v>77.033353689579073</v>
      </c>
      <c r="U55" s="42">
        <v>0.96170886472285344</v>
      </c>
      <c r="V55" s="43">
        <f>1-U55</f>
        <v>3.829113527714656E-2</v>
      </c>
      <c r="W55" s="29">
        <f t="shared" ref="W55:W72" si="44">S55*U55</f>
        <v>383116.98897730868</v>
      </c>
      <c r="X55" s="29">
        <f t="shared" si="36"/>
        <v>6768321.1056578057</v>
      </c>
      <c r="Y55" s="35">
        <f t="shared" ref="Y55:Y72" si="45">X55/R55</f>
        <v>67.815741330822377</v>
      </c>
      <c r="Z55" s="36">
        <f t="shared" ref="Z55:Z72" si="46">T55-Y55</f>
        <v>9.2176123587566963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2939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99451.563626024159</v>
      </c>
      <c r="K56" s="5">
        <f t="shared" si="41"/>
        <v>0</v>
      </c>
      <c r="L56" s="5">
        <f t="shared" si="42"/>
        <v>497257.81813012081</v>
      </c>
      <c r="M56" s="5">
        <f t="shared" si="32"/>
        <v>7289909.9016395453</v>
      </c>
      <c r="N56" s="33">
        <f t="shared" si="43"/>
        <v>73.301108960462287</v>
      </c>
      <c r="O56" s="4"/>
      <c r="Q56" s="27" t="s">
        <v>38</v>
      </c>
      <c r="R56" s="29">
        <f t="shared" si="33"/>
        <v>99451.563626024159</v>
      </c>
      <c r="S56" s="29">
        <f t="shared" si="34"/>
        <v>497257.81813012081</v>
      </c>
      <c r="T56" s="35">
        <f t="shared" si="35"/>
        <v>73.301108960462287</v>
      </c>
      <c r="U56" s="42">
        <v>0.96170886472285344</v>
      </c>
      <c r="V56" s="43">
        <f>1-U56</f>
        <v>3.829113527714656E-2</v>
      </c>
      <c r="W56" s="29">
        <f t="shared" si="44"/>
        <v>478217.25174848159</v>
      </c>
      <c r="X56" s="29">
        <f t="shared" si="36"/>
        <v>6385204.1166804973</v>
      </c>
      <c r="Y56" s="35">
        <f t="shared" si="45"/>
        <v>64.204160134588747</v>
      </c>
      <c r="Z56" s="36">
        <f t="shared" si="46"/>
        <v>9.0969488258735396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3228</v>
      </c>
      <c r="E57" s="49">
        <f t="shared" si="37"/>
        <v>1</v>
      </c>
      <c r="F57" s="3">
        <f t="shared" si="38"/>
        <v>3.0978934324659232E-4</v>
      </c>
      <c r="G57" s="2">
        <v>0.5</v>
      </c>
      <c r="H57" s="3">
        <f t="shared" si="39"/>
        <v>1.547748026621266E-3</v>
      </c>
      <c r="I57" s="3">
        <f t="shared" si="40"/>
        <v>0.99845225197337872</v>
      </c>
      <c r="J57" s="5">
        <f t="shared" si="47"/>
        <v>99451.563626024159</v>
      </c>
      <c r="K57" s="5">
        <f t="shared" si="41"/>
        <v>153.92596134657816</v>
      </c>
      <c r="L57" s="5">
        <f t="shared" si="42"/>
        <v>496873.00322675431</v>
      </c>
      <c r="M57" s="5">
        <f t="shared" si="32"/>
        <v>6792652.0835094247</v>
      </c>
      <c r="N57" s="33">
        <f t="shared" si="43"/>
        <v>68.301108960462301</v>
      </c>
      <c r="O57" s="4"/>
      <c r="Q57" s="27" t="s">
        <v>40</v>
      </c>
      <c r="R57" s="29">
        <f t="shared" si="33"/>
        <v>99451.563626024159</v>
      </c>
      <c r="S57" s="29">
        <f t="shared" si="34"/>
        <v>496873.00322675431</v>
      </c>
      <c r="T57" s="35">
        <f t="shared" si="35"/>
        <v>68.301108960462301</v>
      </c>
      <c r="U57" s="42">
        <v>0.96170886472285344</v>
      </c>
      <c r="V57" s="43">
        <f>1-U57</f>
        <v>3.829113527714656E-2</v>
      </c>
      <c r="W57" s="29">
        <f t="shared" si="44"/>
        <v>477847.17184463661</v>
      </c>
      <c r="X57" s="29">
        <f t="shared" si="36"/>
        <v>5906986.8649320155</v>
      </c>
      <c r="Y57" s="35">
        <f t="shared" si="45"/>
        <v>59.395615810974483</v>
      </c>
      <c r="Z57" s="36">
        <f t="shared" si="46"/>
        <v>8.9054931494878176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3882</v>
      </c>
      <c r="E58" s="49">
        <f t="shared" si="37"/>
        <v>6</v>
      </c>
      <c r="F58" s="3">
        <f t="shared" si="38"/>
        <v>1.5455950540958269E-3</v>
      </c>
      <c r="G58" s="2">
        <v>0.5</v>
      </c>
      <c r="H58" s="3">
        <f t="shared" si="39"/>
        <v>7.6982294072363358E-3</v>
      </c>
      <c r="I58" s="3">
        <f t="shared" si="40"/>
        <v>0.9923017705927637</v>
      </c>
      <c r="J58" s="5">
        <f t="shared" si="47"/>
        <v>99297.637664677575</v>
      </c>
      <c r="K58" s="5">
        <f t="shared" si="41"/>
        <v>764.41599433931935</v>
      </c>
      <c r="L58" s="5">
        <f t="shared" si="42"/>
        <v>494577.14833753963</v>
      </c>
      <c r="M58" s="5">
        <f t="shared" si="32"/>
        <v>6295779.0802826704</v>
      </c>
      <c r="N58" s="33">
        <f t="shared" si="43"/>
        <v>63.403110369484871</v>
      </c>
      <c r="O58" s="4"/>
      <c r="Q58" s="27" t="s">
        <v>42</v>
      </c>
      <c r="R58" s="29">
        <f t="shared" si="33"/>
        <v>99297.637664677575</v>
      </c>
      <c r="S58" s="29">
        <f t="shared" si="34"/>
        <v>494577.14833753963</v>
      </c>
      <c r="T58" s="35">
        <f t="shared" si="35"/>
        <v>63.403110369484871</v>
      </c>
      <c r="U58" s="42">
        <v>0.96170886472285344</v>
      </c>
      <c r="V58" s="43">
        <f>1-U58</f>
        <v>3.829113527714656E-2</v>
      </c>
      <c r="W58" s="29">
        <f t="shared" si="44"/>
        <v>475639.22784556152</v>
      </c>
      <c r="X58" s="29">
        <f t="shared" si="36"/>
        <v>5429139.6930873785</v>
      </c>
      <c r="Y58" s="35">
        <f t="shared" si="45"/>
        <v>54.675416462789094</v>
      </c>
      <c r="Z58" s="36">
        <f t="shared" si="46"/>
        <v>8.7276939066957766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3820</v>
      </c>
      <c r="E59" s="49">
        <f t="shared" si="37"/>
        <v>6</v>
      </c>
      <c r="F59" s="3">
        <f t="shared" si="38"/>
        <v>1.5706806282722514E-3</v>
      </c>
      <c r="G59" s="2">
        <v>0.5</v>
      </c>
      <c r="H59" s="3">
        <f t="shared" si="39"/>
        <v>7.8226857887874843E-3</v>
      </c>
      <c r="I59" s="3">
        <f t="shared" si="40"/>
        <v>0.99217731421121247</v>
      </c>
      <c r="J59" s="5">
        <f t="shared" si="47"/>
        <v>98533.221670338258</v>
      </c>
      <c r="K59" s="5">
        <f t="shared" si="41"/>
        <v>770.79443288400205</v>
      </c>
      <c r="L59" s="5">
        <f t="shared" si="42"/>
        <v>490739.12226948125</v>
      </c>
      <c r="M59" s="5">
        <f t="shared" si="32"/>
        <v>5801201.9319451312</v>
      </c>
      <c r="N59" s="33">
        <f t="shared" si="43"/>
        <v>58.875593770334255</v>
      </c>
      <c r="O59" s="4"/>
      <c r="Q59" s="27" t="s">
        <v>44</v>
      </c>
      <c r="R59" s="29">
        <f t="shared" si="33"/>
        <v>98533.221670338258</v>
      </c>
      <c r="S59" s="29">
        <f t="shared" si="34"/>
        <v>490739.12226948125</v>
      </c>
      <c r="T59" s="35">
        <f t="shared" si="35"/>
        <v>58.875593770334255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472626.77017899818</v>
      </c>
      <c r="X59" s="29">
        <f t="shared" si="36"/>
        <v>4953500.4652418168</v>
      </c>
      <c r="Y59" s="35">
        <f t="shared" si="45"/>
        <v>50.272389162456292</v>
      </c>
      <c r="Z59" s="36">
        <f t="shared" si="46"/>
        <v>8.6032046078779629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3735</v>
      </c>
      <c r="E60" s="49">
        <f t="shared" si="37"/>
        <v>5</v>
      </c>
      <c r="F60" s="3">
        <f t="shared" si="38"/>
        <v>1.3386880856760374E-3</v>
      </c>
      <c r="G60" s="2">
        <v>0.5</v>
      </c>
      <c r="H60" s="3">
        <f t="shared" si="39"/>
        <v>6.6711140760507001E-3</v>
      </c>
      <c r="I60" s="3">
        <f t="shared" si="40"/>
        <v>0.9933288859239493</v>
      </c>
      <c r="J60" s="5">
        <f t="shared" si="47"/>
        <v>97762.427237454249</v>
      </c>
      <c r="K60" s="5">
        <f t="shared" si="41"/>
        <v>652.18430445266335</v>
      </c>
      <c r="L60" s="5">
        <f t="shared" si="42"/>
        <v>487181.67542613961</v>
      </c>
      <c r="M60" s="5">
        <f t="shared" si="32"/>
        <v>5310462.8096756497</v>
      </c>
      <c r="N60" s="33">
        <f t="shared" si="43"/>
        <v>54.320079397958445</v>
      </c>
      <c r="O60" s="4"/>
      <c r="Q60" s="27" t="s">
        <v>46</v>
      </c>
      <c r="R60" s="29">
        <f t="shared" si="33"/>
        <v>97762.427237454249</v>
      </c>
      <c r="S60" s="29">
        <f t="shared" si="34"/>
        <v>487181.67542613961</v>
      </c>
      <c r="T60" s="35">
        <f t="shared" si="35"/>
        <v>54.320079397958445</v>
      </c>
      <c r="U60" s="42">
        <v>0.95736753435116873</v>
      </c>
      <c r="V60" s="43">
        <f t="shared" si="48"/>
        <v>4.2632465648831275E-2</v>
      </c>
      <c r="W60" s="29">
        <f t="shared" si="44"/>
        <v>466411.91938379465</v>
      </c>
      <c r="X60" s="29">
        <f t="shared" si="36"/>
        <v>4480873.6950628189</v>
      </c>
      <c r="Y60" s="35">
        <f t="shared" si="45"/>
        <v>45.834313055457045</v>
      </c>
      <c r="Z60" s="36">
        <f t="shared" si="46"/>
        <v>8.4857663425013996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4034</v>
      </c>
      <c r="E61" s="49">
        <f t="shared" si="37"/>
        <v>5</v>
      </c>
      <c r="F61" s="3">
        <f t="shared" si="38"/>
        <v>1.2394645513138325E-3</v>
      </c>
      <c r="G61" s="2">
        <v>0.5</v>
      </c>
      <c r="H61" s="3">
        <f t="shared" si="39"/>
        <v>6.1781786729272212E-3</v>
      </c>
      <c r="I61" s="3">
        <f t="shared" si="40"/>
        <v>0.99382182132707275</v>
      </c>
      <c r="J61" s="5">
        <f t="shared" si="47"/>
        <v>97110.242933001588</v>
      </c>
      <c r="K61" s="5">
        <f t="shared" si="41"/>
        <v>599.96443181145185</v>
      </c>
      <c r="L61" s="5">
        <f t="shared" si="42"/>
        <v>484051.30358547927</v>
      </c>
      <c r="M61" s="5">
        <f t="shared" si="32"/>
        <v>4823281.1342495102</v>
      </c>
      <c r="N61" s="33">
        <f t="shared" si="43"/>
        <v>49.668098735755343</v>
      </c>
      <c r="O61" s="4"/>
      <c r="Q61" s="27" t="s">
        <v>48</v>
      </c>
      <c r="R61" s="29">
        <f t="shared" si="33"/>
        <v>97110.242933001588</v>
      </c>
      <c r="S61" s="29">
        <f t="shared" si="34"/>
        <v>484051.30358547927</v>
      </c>
      <c r="T61" s="35">
        <f t="shared" si="35"/>
        <v>49.668098735755343</v>
      </c>
      <c r="U61" s="42">
        <v>0.95681081085376496</v>
      </c>
      <c r="V61" s="43">
        <f t="shared" si="48"/>
        <v>4.3189189146235041E-2</v>
      </c>
      <c r="W61" s="29">
        <f t="shared" si="44"/>
        <v>463145.52027844434</v>
      </c>
      <c r="X61" s="29">
        <f t="shared" si="36"/>
        <v>4014461.7756790244</v>
      </c>
      <c r="Y61" s="35">
        <f t="shared" si="45"/>
        <v>41.339220811636594</v>
      </c>
      <c r="Z61" s="36">
        <f t="shared" si="46"/>
        <v>8.3288779241187498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4540</v>
      </c>
      <c r="E62" s="49">
        <f t="shared" si="37"/>
        <v>6</v>
      </c>
      <c r="F62" s="3">
        <f t="shared" si="38"/>
        <v>1.3215859030837004E-3</v>
      </c>
      <c r="G62" s="2">
        <v>0.5</v>
      </c>
      <c r="H62" s="3">
        <f t="shared" si="39"/>
        <v>6.5861690450054874E-3</v>
      </c>
      <c r="I62" s="3">
        <f t="shared" si="40"/>
        <v>0.99341383095499447</v>
      </c>
      <c r="J62" s="5">
        <f t="shared" si="47"/>
        <v>96510.278501190129</v>
      </c>
      <c r="K62" s="5">
        <f t="shared" si="41"/>
        <v>635.63300878939697</v>
      </c>
      <c r="L62" s="5">
        <f t="shared" si="42"/>
        <v>480962.30998397712</v>
      </c>
      <c r="M62" s="5">
        <f t="shared" si="32"/>
        <v>4339229.8306640312</v>
      </c>
      <c r="N62" s="33">
        <f t="shared" si="43"/>
        <v>44.961323270977005</v>
      </c>
      <c r="O62" s="4"/>
      <c r="Q62" s="27" t="s">
        <v>50</v>
      </c>
      <c r="R62" s="29">
        <f t="shared" si="33"/>
        <v>96510.278501190129</v>
      </c>
      <c r="S62" s="29">
        <f t="shared" si="34"/>
        <v>480962.30998397712</v>
      </c>
      <c r="T62" s="35">
        <f t="shared" si="35"/>
        <v>44.961323270977005</v>
      </c>
      <c r="U62" s="42">
        <v>0.94800928093814252</v>
      </c>
      <c r="V62" s="43">
        <f t="shared" si="48"/>
        <v>5.1990719061857482E-2</v>
      </c>
      <c r="W62" s="29">
        <f t="shared" si="44"/>
        <v>455956.73364625813</v>
      </c>
      <c r="X62" s="29">
        <f t="shared" si="36"/>
        <v>3551316.2554005799</v>
      </c>
      <c r="Y62" s="35">
        <f t="shared" si="45"/>
        <v>36.797285331186629</v>
      </c>
      <c r="Z62" s="36">
        <f t="shared" si="46"/>
        <v>8.1640379397903757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4521</v>
      </c>
      <c r="E63" s="49">
        <f t="shared" si="37"/>
        <v>14</v>
      </c>
      <c r="F63" s="3">
        <f t="shared" si="38"/>
        <v>3.0966600309666002E-3</v>
      </c>
      <c r="G63" s="2">
        <v>0.5</v>
      </c>
      <c r="H63" s="3">
        <f t="shared" si="39"/>
        <v>1.536435469710272E-2</v>
      </c>
      <c r="I63" s="3">
        <f t="shared" si="40"/>
        <v>0.98463564530289727</v>
      </c>
      <c r="J63" s="5">
        <f t="shared" si="47"/>
        <v>95874.645492400727</v>
      </c>
      <c r="K63" s="5">
        <f t="shared" si="41"/>
        <v>1473.0520598042251</v>
      </c>
      <c r="L63" s="5">
        <f t="shared" si="42"/>
        <v>475690.59731249313</v>
      </c>
      <c r="M63" s="5">
        <f t="shared" si="32"/>
        <v>3858267.5206800546</v>
      </c>
      <c r="N63" s="33">
        <f t="shared" si="43"/>
        <v>40.242834806475202</v>
      </c>
      <c r="O63" s="4"/>
      <c r="Q63" s="27" t="s">
        <v>52</v>
      </c>
      <c r="R63" s="29">
        <f t="shared" si="33"/>
        <v>95874.645492400727</v>
      </c>
      <c r="S63" s="29">
        <f t="shared" si="34"/>
        <v>475690.59731249313</v>
      </c>
      <c r="T63" s="35">
        <f t="shared" si="35"/>
        <v>40.242834806475202</v>
      </c>
      <c r="U63" s="42">
        <v>0.94216194080535964</v>
      </c>
      <c r="V63" s="43">
        <f t="shared" si="48"/>
        <v>5.7838059194640357E-2</v>
      </c>
      <c r="W63" s="29">
        <f t="shared" si="44"/>
        <v>448177.57638679934</v>
      </c>
      <c r="X63" s="29">
        <f t="shared" si="36"/>
        <v>3095359.5217543216</v>
      </c>
      <c r="Y63" s="35">
        <f t="shared" si="45"/>
        <v>32.285485968234092</v>
      </c>
      <c r="Z63" s="36">
        <f t="shared" si="46"/>
        <v>7.9573488382411099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4147</v>
      </c>
      <c r="E64" s="49">
        <f t="shared" si="37"/>
        <v>15</v>
      </c>
      <c r="F64" s="3">
        <f t="shared" si="38"/>
        <v>3.6170725825898239E-3</v>
      </c>
      <c r="G64" s="2">
        <v>0.5</v>
      </c>
      <c r="H64" s="3">
        <f t="shared" si="39"/>
        <v>1.7923288325964869E-2</v>
      </c>
      <c r="I64" s="3">
        <f t="shared" si="40"/>
        <v>0.9820767116740351</v>
      </c>
      <c r="J64" s="5">
        <f t="shared" si="47"/>
        <v>94401.593432596506</v>
      </c>
      <c r="K64" s="5">
        <f t="shared" si="41"/>
        <v>1691.9869775229388</v>
      </c>
      <c r="L64" s="5">
        <f t="shared" si="42"/>
        <v>467777.99971917516</v>
      </c>
      <c r="M64" s="5">
        <f t="shared" si="32"/>
        <v>3382576.9233675613</v>
      </c>
      <c r="N64" s="33">
        <f t="shared" si="43"/>
        <v>35.831777837338606</v>
      </c>
      <c r="O64" s="4"/>
      <c r="Q64" s="27" t="s">
        <v>54</v>
      </c>
      <c r="R64" s="29">
        <f t="shared" si="33"/>
        <v>94401.593432596506</v>
      </c>
      <c r="S64" s="29">
        <f t="shared" si="34"/>
        <v>467777.99971917516</v>
      </c>
      <c r="T64" s="35">
        <f t="shared" si="35"/>
        <v>35.831777837338606</v>
      </c>
      <c r="U64" s="42">
        <v>0.92489605986448908</v>
      </c>
      <c r="V64" s="43">
        <f t="shared" si="48"/>
        <v>7.5103940135510916E-2</v>
      </c>
      <c r="W64" s="29">
        <f t="shared" si="44"/>
        <v>432646.0288315572</v>
      </c>
      <c r="X64" s="29">
        <f t="shared" si="36"/>
        <v>2647181.9453675221</v>
      </c>
      <c r="Y64" s="35">
        <f t="shared" si="45"/>
        <v>28.041708292324866</v>
      </c>
      <c r="Z64" s="36">
        <f t="shared" si="46"/>
        <v>7.7900695450137398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3028</v>
      </c>
      <c r="E65" s="49">
        <f t="shared" si="37"/>
        <v>15</v>
      </c>
      <c r="F65" s="3">
        <f t="shared" si="38"/>
        <v>4.9537648612945837E-3</v>
      </c>
      <c r="G65" s="2">
        <v>0.5</v>
      </c>
      <c r="H65" s="3">
        <f t="shared" si="39"/>
        <v>2.4465829391616376E-2</v>
      </c>
      <c r="I65" s="3">
        <f t="shared" si="40"/>
        <v>0.97553417060838366</v>
      </c>
      <c r="J65" s="5">
        <f t="shared" si="47"/>
        <v>92709.606455073561</v>
      </c>
      <c r="K65" s="5">
        <f t="shared" si="41"/>
        <v>2268.2174144937262</v>
      </c>
      <c r="L65" s="5">
        <f t="shared" si="42"/>
        <v>457877.48873913358</v>
      </c>
      <c r="M65" s="5">
        <f t="shared" si="32"/>
        <v>2914798.9236483863</v>
      </c>
      <c r="N65" s="33">
        <f t="shared" si="43"/>
        <v>31.440095963096098</v>
      </c>
      <c r="O65" s="4"/>
      <c r="Q65" s="27" t="s">
        <v>56</v>
      </c>
      <c r="R65" s="29">
        <f t="shared" si="33"/>
        <v>92709.606455073561</v>
      </c>
      <c r="S65" s="29">
        <f t="shared" si="34"/>
        <v>457877.48873913358</v>
      </c>
      <c r="T65" s="35">
        <f t="shared" si="35"/>
        <v>31.440095963096098</v>
      </c>
      <c r="U65" s="42">
        <v>0.89970667843387275</v>
      </c>
      <c r="V65" s="43">
        <f t="shared" si="48"/>
        <v>0.10029332156612725</v>
      </c>
      <c r="W65" s="29">
        <f t="shared" si="44"/>
        <v>411955.43452312885</v>
      </c>
      <c r="X65" s="29">
        <f t="shared" si="36"/>
        <v>2214535.9165359647</v>
      </c>
      <c r="Y65" s="35">
        <f t="shared" si="45"/>
        <v>23.886800960686998</v>
      </c>
      <c r="Z65" s="36">
        <f t="shared" si="46"/>
        <v>7.5532950024091008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2438</v>
      </c>
      <c r="E66" s="49">
        <f t="shared" si="37"/>
        <v>18</v>
      </c>
      <c r="F66" s="3">
        <f t="shared" si="38"/>
        <v>7.3831009023789989E-3</v>
      </c>
      <c r="G66" s="2">
        <v>0.5</v>
      </c>
      <c r="H66" s="3">
        <f t="shared" si="39"/>
        <v>3.6246476037051951E-2</v>
      </c>
      <c r="I66" s="3">
        <f t="shared" si="40"/>
        <v>0.963753523962948</v>
      </c>
      <c r="J66" s="5">
        <f t="shared" si="47"/>
        <v>90441.389040579845</v>
      </c>
      <c r="K66" s="5">
        <f t="shared" si="41"/>
        <v>3278.1816406170701</v>
      </c>
      <c r="L66" s="5">
        <f t="shared" si="42"/>
        <v>444011.49110135657</v>
      </c>
      <c r="M66" s="5">
        <f t="shared" si="32"/>
        <v>2456921.4349092529</v>
      </c>
      <c r="N66" s="33">
        <f t="shared" si="43"/>
        <v>27.165896731272724</v>
      </c>
      <c r="O66" s="4"/>
      <c r="Q66" s="27" t="s">
        <v>58</v>
      </c>
      <c r="R66" s="29">
        <f t="shared" si="33"/>
        <v>90441.389040579845</v>
      </c>
      <c r="S66" s="29">
        <f t="shared" si="34"/>
        <v>444011.49110135657</v>
      </c>
      <c r="T66" s="35">
        <f t="shared" si="35"/>
        <v>27.165896731272724</v>
      </c>
      <c r="U66" s="42">
        <v>0.86438699185239576</v>
      </c>
      <c r="V66" s="43">
        <f t="shared" si="48"/>
        <v>0.13561300814760424</v>
      </c>
      <c r="W66" s="29">
        <f t="shared" si="44"/>
        <v>383797.75714099838</v>
      </c>
      <c r="X66" s="29">
        <f t="shared" si="36"/>
        <v>1802580.4820128358</v>
      </c>
      <c r="Y66" s="35">
        <f t="shared" si="45"/>
        <v>19.9309243382368</v>
      </c>
      <c r="Z66" s="36">
        <f t="shared" si="46"/>
        <v>7.2349723930359247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2014</v>
      </c>
      <c r="E67" s="49">
        <f t="shared" si="37"/>
        <v>25</v>
      </c>
      <c r="F67" s="3">
        <f t="shared" si="38"/>
        <v>1.2413108242303872E-2</v>
      </c>
      <c r="G67" s="2">
        <v>0.5</v>
      </c>
      <c r="H67" s="3">
        <f t="shared" si="39"/>
        <v>6.0197447628220567E-2</v>
      </c>
      <c r="I67" s="3">
        <f t="shared" si="40"/>
        <v>0.93980255237177945</v>
      </c>
      <c r="J67" s="5">
        <f t="shared" si="47"/>
        <v>87163.207399962776</v>
      </c>
      <c r="K67" s="5">
        <f t="shared" si="41"/>
        <v>5247.0026125669865</v>
      </c>
      <c r="L67" s="5">
        <f t="shared" si="42"/>
        <v>422698.53046839644</v>
      </c>
      <c r="M67" s="5">
        <f t="shared" si="32"/>
        <v>2012909.9438078962</v>
      </c>
      <c r="N67" s="33">
        <f t="shared" si="43"/>
        <v>23.093573582845874</v>
      </c>
      <c r="O67" s="4"/>
      <c r="Q67" s="27" t="s">
        <v>60</v>
      </c>
      <c r="R67" s="29">
        <f t="shared" si="33"/>
        <v>87163.207399962776</v>
      </c>
      <c r="S67" s="29">
        <f t="shared" si="34"/>
        <v>422698.53046839644</v>
      </c>
      <c r="T67" s="35">
        <f t="shared" si="35"/>
        <v>23.093573582845874</v>
      </c>
      <c r="U67" s="42">
        <v>0.82345390469096191</v>
      </c>
      <c r="V67" s="43">
        <f t="shared" si="48"/>
        <v>0.17654609530903809</v>
      </c>
      <c r="W67" s="29">
        <f t="shared" si="44"/>
        <v>348072.75542133255</v>
      </c>
      <c r="X67" s="29">
        <f t="shared" si="36"/>
        <v>1418782.7248718375</v>
      </c>
      <c r="Y67" s="35">
        <f t="shared" si="45"/>
        <v>16.277312035587659</v>
      </c>
      <c r="Z67" s="36">
        <f t="shared" si="46"/>
        <v>6.8162615472582146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1482</v>
      </c>
      <c r="E68" s="49">
        <f t="shared" si="37"/>
        <v>30</v>
      </c>
      <c r="F68" s="3">
        <f t="shared" si="38"/>
        <v>2.0242914979757085E-2</v>
      </c>
      <c r="G68" s="2">
        <v>0.5</v>
      </c>
      <c r="H68" s="3">
        <f t="shared" si="39"/>
        <v>9.6339113680154131E-2</v>
      </c>
      <c r="I68" s="3">
        <f t="shared" si="40"/>
        <v>0.90366088631984587</v>
      </c>
      <c r="J68" s="5">
        <f t="shared" si="47"/>
        <v>81916.204787395793</v>
      </c>
      <c r="K68" s="5">
        <f t="shared" si="41"/>
        <v>7891.7345652597096</v>
      </c>
      <c r="L68" s="5">
        <f t="shared" si="42"/>
        <v>389851.68752382969</v>
      </c>
      <c r="M68" s="5">
        <f t="shared" si="32"/>
        <v>1590211.4133394998</v>
      </c>
      <c r="N68" s="33">
        <f t="shared" si="43"/>
        <v>19.412659771857264</v>
      </c>
      <c r="O68" s="4"/>
      <c r="Q68" s="27" t="s">
        <v>62</v>
      </c>
      <c r="R68" s="29">
        <f t="shared" si="33"/>
        <v>81916.204787395793</v>
      </c>
      <c r="S68" s="29">
        <f t="shared" si="34"/>
        <v>389851.68752382969</v>
      </c>
      <c r="T68" s="35">
        <f t="shared" si="35"/>
        <v>19.412659771857264</v>
      </c>
      <c r="U68" s="42">
        <v>0.7557222850963411</v>
      </c>
      <c r="V68" s="43">
        <f t="shared" si="48"/>
        <v>0.2442777149036589</v>
      </c>
      <c r="W68" s="29">
        <f t="shared" si="44"/>
        <v>294619.60814417328</v>
      </c>
      <c r="X68" s="29">
        <f t="shared" si="36"/>
        <v>1070709.969450505</v>
      </c>
      <c r="Y68" s="35">
        <f t="shared" si="45"/>
        <v>13.070795604232535</v>
      </c>
      <c r="Z68" s="36">
        <f t="shared" si="46"/>
        <v>6.3418641676247294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879</v>
      </c>
      <c r="E69" s="49">
        <f t="shared" si="37"/>
        <v>18</v>
      </c>
      <c r="F69" s="3">
        <f t="shared" si="38"/>
        <v>2.0477815699658702E-2</v>
      </c>
      <c r="G69" s="2">
        <v>0.5</v>
      </c>
      <c r="H69" s="3">
        <f t="shared" si="39"/>
        <v>9.7402597402597393E-2</v>
      </c>
      <c r="I69" s="3">
        <f t="shared" si="40"/>
        <v>0.90259740259740262</v>
      </c>
      <c r="J69" s="5">
        <f t="shared" si="47"/>
        <v>74024.470222136079</v>
      </c>
      <c r="K69" s="5">
        <f t="shared" si="41"/>
        <v>7210.1756709872798</v>
      </c>
      <c r="L69" s="5">
        <f t="shared" si="42"/>
        <v>352096.91193321225</v>
      </c>
      <c r="M69" s="5">
        <f t="shared" si="32"/>
        <v>1200359.7258156701</v>
      </c>
      <c r="N69" s="33">
        <f t="shared" si="43"/>
        <v>16.215715184635226</v>
      </c>
      <c r="O69" s="4"/>
      <c r="Q69" s="27" t="s">
        <v>64</v>
      </c>
      <c r="R69" s="29">
        <f t="shared" si="33"/>
        <v>74024.470222136079</v>
      </c>
      <c r="S69" s="29">
        <f t="shared" si="34"/>
        <v>352096.91193321225</v>
      </c>
      <c r="T69" s="35">
        <f t="shared" si="35"/>
        <v>16.215715184635226</v>
      </c>
      <c r="U69" s="42">
        <v>0.69850988448397933</v>
      </c>
      <c r="V69" s="43">
        <f t="shared" si="48"/>
        <v>0.30149011551602067</v>
      </c>
      <c r="W69" s="29">
        <f t="shared" si="44"/>
        <v>245943.17328163394</v>
      </c>
      <c r="X69" s="29">
        <f t="shared" si="36"/>
        <v>776090.36130633182</v>
      </c>
      <c r="Y69" s="35">
        <f t="shared" si="45"/>
        <v>10.484240670381075</v>
      </c>
      <c r="Z69" s="36">
        <f t="shared" si="46"/>
        <v>5.7314745142541508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657</v>
      </c>
      <c r="E70" s="49">
        <f t="shared" si="37"/>
        <v>35</v>
      </c>
      <c r="F70" s="3">
        <f t="shared" si="38"/>
        <v>5.3272450532724502E-2</v>
      </c>
      <c r="G70" s="2">
        <v>0.5</v>
      </c>
      <c r="H70" s="3">
        <f t="shared" si="39"/>
        <v>0.23505708529214236</v>
      </c>
      <c r="I70" s="3">
        <f t="shared" si="40"/>
        <v>0.76494291470785769</v>
      </c>
      <c r="J70" s="5">
        <f t="shared" si="47"/>
        <v>66814.294551148807</v>
      </c>
      <c r="K70" s="5">
        <f t="shared" si="41"/>
        <v>15705.173333043707</v>
      </c>
      <c r="L70" s="5">
        <f t="shared" si="42"/>
        <v>294808.53942313476</v>
      </c>
      <c r="M70" s="5">
        <f t="shared" si="32"/>
        <v>848262.81388245791</v>
      </c>
      <c r="N70" s="33">
        <f t="shared" si="43"/>
        <v>12.695828334056291</v>
      </c>
      <c r="O70" s="4"/>
      <c r="Q70" s="27" t="s">
        <v>66</v>
      </c>
      <c r="R70" s="29">
        <f t="shared" si="33"/>
        <v>66814.294551148807</v>
      </c>
      <c r="S70" s="29">
        <f t="shared" si="34"/>
        <v>294808.53942313476</v>
      </c>
      <c r="T70" s="35">
        <f t="shared" si="35"/>
        <v>12.695828334056291</v>
      </c>
      <c r="U70" s="42">
        <v>0.67065690345363116</v>
      </c>
      <c r="V70" s="43">
        <f t="shared" si="48"/>
        <v>0.32934309654636884</v>
      </c>
      <c r="W70" s="29">
        <f t="shared" si="44"/>
        <v>197715.38216120729</v>
      </c>
      <c r="X70" s="29">
        <f t="shared" si="36"/>
        <v>530147.18802469783</v>
      </c>
      <c r="Y70" s="35">
        <f t="shared" si="45"/>
        <v>7.9346372147782027</v>
      </c>
      <c r="Z70" s="36">
        <f t="shared" si="46"/>
        <v>4.761191119278088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351</v>
      </c>
      <c r="E71" s="49">
        <f t="shared" si="37"/>
        <v>15</v>
      </c>
      <c r="F71" s="3">
        <f t="shared" si="38"/>
        <v>4.2735042735042736E-2</v>
      </c>
      <c r="G71" s="2">
        <v>0.5</v>
      </c>
      <c r="H71" s="3">
        <f t="shared" si="39"/>
        <v>0.19305019305019305</v>
      </c>
      <c r="I71" s="3">
        <f t="shared" si="40"/>
        <v>0.80694980694980689</v>
      </c>
      <c r="J71" s="5">
        <f t="shared" si="47"/>
        <v>51109.121218105101</v>
      </c>
      <c r="K71" s="5">
        <f t="shared" si="41"/>
        <v>9866.6257177809075</v>
      </c>
      <c r="L71" s="5">
        <f t="shared" si="42"/>
        <v>230879.0417960732</v>
      </c>
      <c r="M71" s="5">
        <f>L71+M72</f>
        <v>553454.27445932315</v>
      </c>
      <c r="N71" s="33">
        <f t="shared" si="43"/>
        <v>10.828874793160507</v>
      </c>
      <c r="O71" s="4"/>
      <c r="Q71" s="27" t="s">
        <v>68</v>
      </c>
      <c r="R71" s="29">
        <f t="shared" si="33"/>
        <v>51109.121218105101</v>
      </c>
      <c r="S71" s="29">
        <f t="shared" si="34"/>
        <v>230879.0417960732</v>
      </c>
      <c r="T71" s="35">
        <f t="shared" si="35"/>
        <v>10.828874793160507</v>
      </c>
      <c r="U71" s="42">
        <v>0.63527807449444496</v>
      </c>
      <c r="V71" s="43">
        <f t="shared" si="48"/>
        <v>0.36472192550555504</v>
      </c>
      <c r="W71" s="29">
        <f t="shared" si="44"/>
        <v>146672.39311333187</v>
      </c>
      <c r="X71" s="29">
        <f>X72+W71</f>
        <v>332431.80586349056</v>
      </c>
      <c r="Y71" s="35">
        <f t="shared" si="45"/>
        <v>6.5043537814876098</v>
      </c>
      <c r="Z71" s="36">
        <f t="shared" si="46"/>
        <v>4.3245210116728972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219</v>
      </c>
      <c r="E72" s="50">
        <f t="shared" si="37"/>
        <v>28</v>
      </c>
      <c r="F72" s="17">
        <f t="shared" si="38"/>
        <v>0.12785388127853881</v>
      </c>
      <c r="G72" s="12"/>
      <c r="H72" s="17">
        <v>1</v>
      </c>
      <c r="I72" s="17">
        <f t="shared" si="40"/>
        <v>0</v>
      </c>
      <c r="J72" s="21">
        <f t="shared" si="47"/>
        <v>41242.495500324192</v>
      </c>
      <c r="K72" s="21">
        <f t="shared" si="41"/>
        <v>41242.495500324192</v>
      </c>
      <c r="L72" s="21">
        <f>K72/F72</f>
        <v>322575.23266324995</v>
      </c>
      <c r="M72" s="21">
        <f>L72</f>
        <v>322575.23266324995</v>
      </c>
      <c r="N72" s="34">
        <f t="shared" si="43"/>
        <v>7.8214285714285721</v>
      </c>
      <c r="O72" s="4"/>
      <c r="Q72" s="30" t="s">
        <v>69</v>
      </c>
      <c r="R72" s="31">
        <f t="shared" si="33"/>
        <v>41242.495500324192</v>
      </c>
      <c r="S72" s="31">
        <f t="shared" si="34"/>
        <v>322575.23266324995</v>
      </c>
      <c r="T72" s="38">
        <f t="shared" si="35"/>
        <v>7.8214285714285721</v>
      </c>
      <c r="U72" s="44">
        <v>0.57586384179742911</v>
      </c>
      <c r="V72" s="45">
        <f t="shared" si="48"/>
        <v>0.42413615820257089</v>
      </c>
      <c r="W72" s="31">
        <f t="shared" si="44"/>
        <v>185759.41275015866</v>
      </c>
      <c r="X72" s="31">
        <f>W72</f>
        <v>185759.41275015866</v>
      </c>
      <c r="Y72" s="38">
        <f t="shared" si="45"/>
        <v>4.5040779054870352</v>
      </c>
      <c r="Z72" s="37">
        <f t="shared" si="46"/>
        <v>3.3173506659415368</v>
      </c>
    </row>
    <row r="73" spans="1:26" s="2" customFormat="1" ht="13.2" x14ac:dyDescent="0.25">
      <c r="B73" s="2" t="s">
        <v>70</v>
      </c>
      <c r="D73" s="25">
        <f>SUM(D54:D72)</f>
        <v>48682</v>
      </c>
      <c r="E73" s="25">
        <f>SUM(E54:E72)</f>
        <v>245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74.838147256975304</v>
      </c>
      <c r="F78" s="55">
        <f>$Y$4</f>
        <v>67.603518302818074</v>
      </c>
      <c r="G78" s="55">
        <f>E78-F78</f>
        <v>7.2346289541572304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81.061508012082385</v>
      </c>
      <c r="F79" s="55">
        <f>$Y$29</f>
        <v>71.222923618216456</v>
      </c>
      <c r="G79" s="55">
        <f t="shared" ref="G79:G80" si="49">E79-F79</f>
        <v>9.8385843938659292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77.881441722235749</v>
      </c>
      <c r="F80" s="55">
        <f>$Y$54</f>
        <v>68.643604314098823</v>
      </c>
      <c r="G80" s="55">
        <f t="shared" si="49"/>
        <v>9.2378374081369259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14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250</v>
      </c>
      <c r="E4" s="51">
        <v>2</v>
      </c>
      <c r="F4" s="3">
        <f>E4/D4</f>
        <v>8.0000000000000002E-3</v>
      </c>
      <c r="G4" s="2">
        <v>0.3</v>
      </c>
      <c r="H4" s="18">
        <f>C4*F4/(1+(1-G4)*C4*F4)</f>
        <v>7.955449482895784E-3</v>
      </c>
      <c r="I4" s="18">
        <f>1-H4</f>
        <v>0.99204455051710416</v>
      </c>
      <c r="J4" s="41">
        <v>100000</v>
      </c>
      <c r="K4" s="20">
        <f>J4*H4</f>
        <v>795.54494828957843</v>
      </c>
      <c r="L4" s="20">
        <f>C4*(J5+G4*K4)</f>
        <v>99443.118536197289</v>
      </c>
      <c r="M4" s="5">
        <f t="shared" ref="M4:M20" si="0">L4+M5</f>
        <v>7049720.567096944</v>
      </c>
      <c r="N4" s="32">
        <f>M4/J4</f>
        <v>70.497205670969436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99443.118536197289</v>
      </c>
      <c r="T4" s="35">
        <f t="shared" ref="T4:T22" si="3">N4</f>
        <v>70.497205670969436</v>
      </c>
      <c r="U4" s="42">
        <v>0.96680194174873568</v>
      </c>
      <c r="V4" s="43">
        <f>1-U4</f>
        <v>3.3198058251264317E-2</v>
      </c>
      <c r="W4" s="29">
        <f>S4*U4</f>
        <v>96141.800094345235</v>
      </c>
      <c r="X4" s="29">
        <f t="shared" ref="X4:X20" si="4">X5+W4</f>
        <v>6423090.9215525882</v>
      </c>
      <c r="Y4" s="40">
        <f>X4/R4</f>
        <v>64.230909215525884</v>
      </c>
      <c r="Z4" s="36">
        <f>T4-Y4</f>
        <v>6.2662964554435518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1167</v>
      </c>
      <c r="E5" s="51">
        <v>1</v>
      </c>
      <c r="F5" s="3">
        <f t="shared" ref="F5:F22" si="5">E5/D5</f>
        <v>8.5689802913453304E-4</v>
      </c>
      <c r="G5" s="2">
        <v>0.4</v>
      </c>
      <c r="H5" s="3">
        <f t="shared" ref="H5:H21" si="6">C5*F5/(1+(1-G5)*C5*F5)</f>
        <v>3.4205575508807935E-3</v>
      </c>
      <c r="I5" s="3">
        <f t="shared" ref="I5:I22" si="7">1-H5</f>
        <v>0.99657944244911922</v>
      </c>
      <c r="J5" s="5">
        <f>I4*J4</f>
        <v>99204.455051710422</v>
      </c>
      <c r="K5" s="5">
        <f t="shared" ref="K5:K22" si="8">J5*H5</f>
        <v>339.33454780814236</v>
      </c>
      <c r="L5" s="5">
        <f t="shared" ref="L5:L21" si="9">C5*(J6+G5*K5)</f>
        <v>396003.41729210212</v>
      </c>
      <c r="M5" s="5">
        <f t="shared" si="0"/>
        <v>6950277.4485607464</v>
      </c>
      <c r="N5" s="33">
        <f t="shared" ref="N5:N22" si="10">M5/J5</f>
        <v>70.060134345155234</v>
      </c>
      <c r="O5" s="4"/>
      <c r="Q5" s="27" t="s">
        <v>36</v>
      </c>
      <c r="R5" s="29">
        <f t="shared" si="1"/>
        <v>99204.455051710422</v>
      </c>
      <c r="S5" s="29">
        <f t="shared" si="2"/>
        <v>396003.41729210212</v>
      </c>
      <c r="T5" s="35">
        <f t="shared" si="3"/>
        <v>70.060134345155234</v>
      </c>
      <c r="U5" s="42">
        <v>0.96680194174873568</v>
      </c>
      <c r="V5" s="43">
        <f>1-U5</f>
        <v>3.3198058251264317E-2</v>
      </c>
      <c r="W5" s="29">
        <f t="shared" ref="W5:W22" si="11">S5*U5</f>
        <v>382856.87277713919</v>
      </c>
      <c r="X5" s="29">
        <f t="shared" si="4"/>
        <v>6326949.1214582426</v>
      </c>
      <c r="Y5" s="35">
        <f t="shared" ref="Y5:Y22" si="12">X5/R5</f>
        <v>63.776864841002492</v>
      </c>
      <c r="Z5" s="36">
        <f t="shared" ref="Z5:Z22" si="13">T5-Y5</f>
        <v>6.2832695041527415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1433</v>
      </c>
      <c r="E6" s="51">
        <v>1</v>
      </c>
      <c r="F6" s="3">
        <f t="shared" si="5"/>
        <v>6.9783670621074664E-4</v>
      </c>
      <c r="G6" s="2">
        <v>0.5</v>
      </c>
      <c r="H6" s="3">
        <f t="shared" si="6"/>
        <v>3.4831069313827935E-3</v>
      </c>
      <c r="I6" s="3">
        <f t="shared" si="7"/>
        <v>0.99651689306861724</v>
      </c>
      <c r="J6" s="5">
        <f t="shared" ref="J6:J22" si="14">I5*J5</f>
        <v>98865.120503902275</v>
      </c>
      <c r="K6" s="5">
        <f t="shared" si="8"/>
        <v>344.35778649913715</v>
      </c>
      <c r="L6" s="5">
        <f t="shared" si="9"/>
        <v>493464.70805326354</v>
      </c>
      <c r="M6" s="5">
        <f t="shared" si="0"/>
        <v>6554274.0312686441</v>
      </c>
      <c r="N6" s="33">
        <f t="shared" si="10"/>
        <v>66.295109922107898</v>
      </c>
      <c r="O6" s="4"/>
      <c r="Q6" s="27" t="s">
        <v>38</v>
      </c>
      <c r="R6" s="29">
        <f t="shared" si="1"/>
        <v>98865.120503902275</v>
      </c>
      <c r="S6" s="29">
        <f t="shared" si="2"/>
        <v>493464.70805326354</v>
      </c>
      <c r="T6" s="35">
        <f t="shared" si="3"/>
        <v>66.295109922107898</v>
      </c>
      <c r="U6" s="42">
        <v>0.96680194174873568</v>
      </c>
      <c r="V6" s="43">
        <f>1-U6</f>
        <v>3.3198058251264317E-2</v>
      </c>
      <c r="W6" s="29">
        <f t="shared" si="11"/>
        <v>477082.63793036819</v>
      </c>
      <c r="X6" s="29">
        <f t="shared" si="4"/>
        <v>5944092.2486811038</v>
      </c>
      <c r="Y6" s="35">
        <f t="shared" si="12"/>
        <v>60.123248911090805</v>
      </c>
      <c r="Z6" s="36">
        <f t="shared" si="13"/>
        <v>6.1718610110170928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1615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98520.762717403137</v>
      </c>
      <c r="K7" s="5">
        <f t="shared" si="8"/>
        <v>0</v>
      </c>
      <c r="L7" s="5">
        <f t="shared" si="9"/>
        <v>492603.81358701567</v>
      </c>
      <c r="M7" s="5">
        <f t="shared" si="0"/>
        <v>6060809.3232153803</v>
      </c>
      <c r="N7" s="33">
        <f t="shared" si="10"/>
        <v>61.518091781325325</v>
      </c>
      <c r="O7" s="4"/>
      <c r="Q7" s="27" t="s">
        <v>40</v>
      </c>
      <c r="R7" s="29">
        <f t="shared" si="1"/>
        <v>98520.762717403137</v>
      </c>
      <c r="S7" s="29">
        <f t="shared" si="2"/>
        <v>492603.81358701567</v>
      </c>
      <c r="T7" s="35">
        <f t="shared" si="3"/>
        <v>61.518091781325325</v>
      </c>
      <c r="U7" s="42">
        <v>0.96680194174873568</v>
      </c>
      <c r="V7" s="43">
        <f>1-U7</f>
        <v>3.3198058251264317E-2</v>
      </c>
      <c r="W7" s="29">
        <f t="shared" si="11"/>
        <v>476250.32348875899</v>
      </c>
      <c r="X7" s="29">
        <f t="shared" si="4"/>
        <v>5467009.6107507357</v>
      </c>
      <c r="Y7" s="35">
        <f t="shared" si="12"/>
        <v>55.490938762139926</v>
      </c>
      <c r="Z7" s="36">
        <f t="shared" si="13"/>
        <v>6.0271530191853984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1887</v>
      </c>
      <c r="E8" s="51">
        <v>6</v>
      </c>
      <c r="F8" s="3">
        <f t="shared" si="5"/>
        <v>3.1796502384737681E-3</v>
      </c>
      <c r="G8" s="2">
        <v>0.5</v>
      </c>
      <c r="H8" s="3">
        <f t="shared" si="6"/>
        <v>1.577287066246057E-2</v>
      </c>
      <c r="I8" s="3">
        <f t="shared" si="7"/>
        <v>0.98422712933753942</v>
      </c>
      <c r="J8" s="5">
        <f t="shared" si="14"/>
        <v>98520.762717403137</v>
      </c>
      <c r="K8" s="5">
        <f t="shared" si="8"/>
        <v>1553.9552479085671</v>
      </c>
      <c r="L8" s="5">
        <f t="shared" si="9"/>
        <v>488718.92546724423</v>
      </c>
      <c r="M8" s="5">
        <f t="shared" si="0"/>
        <v>5568205.5096283648</v>
      </c>
      <c r="N8" s="33">
        <f t="shared" si="10"/>
        <v>56.518091781325325</v>
      </c>
      <c r="O8" s="4"/>
      <c r="Q8" s="27" t="s">
        <v>42</v>
      </c>
      <c r="R8" s="29">
        <f t="shared" si="1"/>
        <v>98520.762717403137</v>
      </c>
      <c r="S8" s="29">
        <f t="shared" si="2"/>
        <v>488718.92546724423</v>
      </c>
      <c r="T8" s="35">
        <f t="shared" si="3"/>
        <v>56.518091781325325</v>
      </c>
      <c r="U8" s="42">
        <v>0.96680194174873568</v>
      </c>
      <c r="V8" s="43">
        <f>1-U8</f>
        <v>3.3198058251264317E-2</v>
      </c>
      <c r="W8" s="29">
        <f t="shared" si="11"/>
        <v>472494.40611108736</v>
      </c>
      <c r="X8" s="29">
        <f t="shared" si="4"/>
        <v>4990759.2872619769</v>
      </c>
      <c r="Y8" s="35">
        <f t="shared" si="12"/>
        <v>50.656929053396247</v>
      </c>
      <c r="Z8" s="36">
        <f t="shared" si="13"/>
        <v>5.8611627279290772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1971</v>
      </c>
      <c r="E9" s="51">
        <v>2</v>
      </c>
      <c r="F9" s="3">
        <f t="shared" si="5"/>
        <v>1.0147133434804667E-3</v>
      </c>
      <c r="G9" s="2">
        <v>0.5</v>
      </c>
      <c r="H9" s="3">
        <f t="shared" si="6"/>
        <v>5.0607287449392713E-3</v>
      </c>
      <c r="I9" s="3">
        <f t="shared" si="7"/>
        <v>0.99493927125506076</v>
      </c>
      <c r="J9" s="5">
        <f t="shared" si="14"/>
        <v>96966.807469494568</v>
      </c>
      <c r="K9" s="5">
        <f t="shared" si="8"/>
        <v>490.72270986586318</v>
      </c>
      <c r="L9" s="5">
        <f t="shared" si="9"/>
        <v>483607.23057280818</v>
      </c>
      <c r="M9" s="5">
        <f t="shared" si="0"/>
        <v>5079486.5841611205</v>
      </c>
      <c r="N9" s="33">
        <f t="shared" si="10"/>
        <v>52.383766329102976</v>
      </c>
      <c r="O9" s="4"/>
      <c r="Q9" s="27" t="s">
        <v>44</v>
      </c>
      <c r="R9" s="29">
        <f t="shared" si="1"/>
        <v>96966.807469494568</v>
      </c>
      <c r="S9" s="29">
        <f t="shared" si="2"/>
        <v>483607.23057280818</v>
      </c>
      <c r="T9" s="35">
        <f t="shared" si="3"/>
        <v>52.383766329102976</v>
      </c>
      <c r="U9" s="42">
        <v>0.9555940589531835</v>
      </c>
      <c r="V9" s="43">
        <f t="shared" ref="V9:V22" si="15">1-U9</f>
        <v>4.4405941046816499E-2</v>
      </c>
      <c r="W9" s="29">
        <f t="shared" si="11"/>
        <v>462132.19640217785</v>
      </c>
      <c r="X9" s="29">
        <f t="shared" si="4"/>
        <v>4518264.8811508892</v>
      </c>
      <c r="Y9" s="35">
        <f t="shared" si="12"/>
        <v>46.595995052970267</v>
      </c>
      <c r="Z9" s="36">
        <f t="shared" si="13"/>
        <v>5.7877712761327089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1908</v>
      </c>
      <c r="E10" s="51">
        <v>4</v>
      </c>
      <c r="F10" s="3">
        <f t="shared" si="5"/>
        <v>2.0964360587002098E-3</v>
      </c>
      <c r="G10" s="2">
        <v>0.5</v>
      </c>
      <c r="H10" s="3">
        <f t="shared" si="6"/>
        <v>1.0427528675703858E-2</v>
      </c>
      <c r="I10" s="3">
        <f t="shared" si="7"/>
        <v>0.98957247132429615</v>
      </c>
      <c r="J10" s="5">
        <f t="shared" si="14"/>
        <v>96476.084759628706</v>
      </c>
      <c r="K10" s="5">
        <f t="shared" si="8"/>
        <v>1006.0071403506643</v>
      </c>
      <c r="L10" s="5">
        <f t="shared" si="9"/>
        <v>479865.4059472669</v>
      </c>
      <c r="M10" s="5">
        <f t="shared" si="0"/>
        <v>4595879.3535883119</v>
      </c>
      <c r="N10" s="33">
        <f t="shared" si="10"/>
        <v>47.637498609515497</v>
      </c>
      <c r="O10" s="4"/>
      <c r="Q10" s="27" t="s">
        <v>46</v>
      </c>
      <c r="R10" s="29">
        <f t="shared" si="1"/>
        <v>96476.084759628706</v>
      </c>
      <c r="S10" s="29">
        <f t="shared" si="2"/>
        <v>479865.4059472669</v>
      </c>
      <c r="T10" s="35">
        <f t="shared" si="3"/>
        <v>47.637498609515497</v>
      </c>
      <c r="U10" s="42">
        <v>0.96363095511775332</v>
      </c>
      <c r="V10" s="43">
        <f t="shared" si="15"/>
        <v>3.6369044882246682E-2</v>
      </c>
      <c r="W10" s="29">
        <f t="shared" si="11"/>
        <v>462413.15946093324</v>
      </c>
      <c r="X10" s="29">
        <f t="shared" si="4"/>
        <v>4056132.6847487115</v>
      </c>
      <c r="Y10" s="35">
        <f t="shared" si="12"/>
        <v>42.04288238742911</v>
      </c>
      <c r="Z10" s="36">
        <f t="shared" si="13"/>
        <v>5.5946162220863869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2062</v>
      </c>
      <c r="E11" s="51">
        <v>4</v>
      </c>
      <c r="F11" s="3">
        <f t="shared" si="5"/>
        <v>1.9398642095053346E-3</v>
      </c>
      <c r="G11" s="2">
        <v>0.5</v>
      </c>
      <c r="H11" s="3">
        <f t="shared" si="6"/>
        <v>9.652509652509654E-3</v>
      </c>
      <c r="I11" s="3">
        <f t="shared" si="7"/>
        <v>0.99034749034749037</v>
      </c>
      <c r="J11" s="5">
        <f t="shared" si="14"/>
        <v>95470.077619278047</v>
      </c>
      <c r="K11" s="5">
        <f t="shared" si="8"/>
        <v>921.5258457459272</v>
      </c>
      <c r="L11" s="5">
        <f t="shared" si="9"/>
        <v>475046.57348202541</v>
      </c>
      <c r="M11" s="5">
        <f t="shared" si="0"/>
        <v>4116013.9476410449</v>
      </c>
      <c r="N11" s="33">
        <f t="shared" si="10"/>
        <v>43.113130839331255</v>
      </c>
      <c r="O11" s="4"/>
      <c r="Q11" s="27" t="s">
        <v>48</v>
      </c>
      <c r="R11" s="29">
        <f t="shared" si="1"/>
        <v>95470.077619278047</v>
      </c>
      <c r="S11" s="29">
        <f t="shared" si="2"/>
        <v>475046.57348202541</v>
      </c>
      <c r="T11" s="35">
        <f t="shared" si="3"/>
        <v>43.113130839331255</v>
      </c>
      <c r="U11" s="42">
        <v>0.96005435016735896</v>
      </c>
      <c r="V11" s="43">
        <f t="shared" si="15"/>
        <v>3.9945649832641039E-2</v>
      </c>
      <c r="W11" s="29">
        <f t="shared" si="11"/>
        <v>456070.52940351644</v>
      </c>
      <c r="X11" s="29">
        <f t="shared" si="4"/>
        <v>3593719.5252877781</v>
      </c>
      <c r="Y11" s="35">
        <f t="shared" si="12"/>
        <v>37.642365177695289</v>
      </c>
      <c r="Z11" s="36">
        <f t="shared" si="13"/>
        <v>5.4707656616359657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2254</v>
      </c>
      <c r="E12" s="51">
        <v>9</v>
      </c>
      <c r="F12" s="3">
        <f t="shared" si="5"/>
        <v>3.9929015084294583E-3</v>
      </c>
      <c r="G12" s="2">
        <v>0.5</v>
      </c>
      <c r="H12" s="3">
        <f t="shared" si="6"/>
        <v>1.9767186470459035E-2</v>
      </c>
      <c r="I12" s="3">
        <f t="shared" si="7"/>
        <v>0.98023281352954095</v>
      </c>
      <c r="J12" s="5">
        <f t="shared" si="14"/>
        <v>94548.551773532119</v>
      </c>
      <c r="K12" s="5">
        <f t="shared" si="8"/>
        <v>1868.9588534192596</v>
      </c>
      <c r="L12" s="5">
        <f t="shared" si="9"/>
        <v>468070.36173411243</v>
      </c>
      <c r="M12" s="5">
        <f t="shared" si="0"/>
        <v>3640967.3741590194</v>
      </c>
      <c r="N12" s="33">
        <f t="shared" si="10"/>
        <v>38.508970321196081</v>
      </c>
      <c r="O12" s="4"/>
      <c r="Q12" s="27" t="s">
        <v>50</v>
      </c>
      <c r="R12" s="29">
        <f t="shared" si="1"/>
        <v>94548.551773532119</v>
      </c>
      <c r="S12" s="29">
        <f t="shared" si="2"/>
        <v>468070.36173411243</v>
      </c>
      <c r="T12" s="35">
        <f t="shared" si="3"/>
        <v>38.508970321196081</v>
      </c>
      <c r="U12" s="42">
        <v>0.94127750867207383</v>
      </c>
      <c r="V12" s="43">
        <f t="shared" si="15"/>
        <v>5.8722491327926174E-2</v>
      </c>
      <c r="W12" s="29">
        <f t="shared" si="11"/>
        <v>440584.10397632176</v>
      </c>
      <c r="X12" s="29">
        <f t="shared" si="4"/>
        <v>3137648.9958842616</v>
      </c>
      <c r="Y12" s="35">
        <f t="shared" si="12"/>
        <v>33.185584940525906</v>
      </c>
      <c r="Z12" s="36">
        <f t="shared" si="13"/>
        <v>5.3233853806701745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2314</v>
      </c>
      <c r="E13" s="51">
        <v>17</v>
      </c>
      <c r="F13" s="3">
        <f t="shared" si="5"/>
        <v>7.3465859982713919E-3</v>
      </c>
      <c r="G13" s="2">
        <v>0.5</v>
      </c>
      <c r="H13" s="3">
        <f t="shared" si="6"/>
        <v>3.607044345427541E-2</v>
      </c>
      <c r="I13" s="3">
        <f t="shared" si="7"/>
        <v>0.96392955654572454</v>
      </c>
      <c r="J13" s="5">
        <f t="shared" si="14"/>
        <v>92679.59292011286</v>
      </c>
      <c r="K13" s="5">
        <f t="shared" si="8"/>
        <v>3342.9940157901947</v>
      </c>
      <c r="L13" s="5">
        <f t="shared" si="9"/>
        <v>455040.47956108878</v>
      </c>
      <c r="M13" s="5">
        <f t="shared" si="0"/>
        <v>3172897.0124249072</v>
      </c>
      <c r="N13" s="33">
        <f t="shared" si="10"/>
        <v>34.235120294063584</v>
      </c>
      <c r="O13" s="4"/>
      <c r="Q13" s="27" t="s">
        <v>52</v>
      </c>
      <c r="R13" s="29">
        <f t="shared" si="1"/>
        <v>92679.59292011286</v>
      </c>
      <c r="S13" s="29">
        <f t="shared" si="2"/>
        <v>455040.47956108878</v>
      </c>
      <c r="T13" s="35">
        <f t="shared" si="3"/>
        <v>34.235120294063584</v>
      </c>
      <c r="U13" s="42">
        <v>0.95386474178345915</v>
      </c>
      <c r="V13" s="43">
        <f t="shared" si="15"/>
        <v>4.6135258216540853E-2</v>
      </c>
      <c r="W13" s="29">
        <f t="shared" si="11"/>
        <v>434047.06953755935</v>
      </c>
      <c r="X13" s="29">
        <f t="shared" si="4"/>
        <v>2697064.8919079397</v>
      </c>
      <c r="Y13" s="35">
        <f t="shared" si="12"/>
        <v>29.100957470030451</v>
      </c>
      <c r="Z13" s="36">
        <f t="shared" si="13"/>
        <v>5.1341628240331332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2125</v>
      </c>
      <c r="E14" s="51">
        <v>11</v>
      </c>
      <c r="F14" s="3">
        <f t="shared" si="5"/>
        <v>5.1764705882352945E-3</v>
      </c>
      <c r="G14" s="2">
        <v>0.5</v>
      </c>
      <c r="H14" s="3">
        <f t="shared" si="6"/>
        <v>2.5551684088269459E-2</v>
      </c>
      <c r="I14" s="3">
        <f t="shared" si="7"/>
        <v>0.97444831591173053</v>
      </c>
      <c r="J14" s="5">
        <f t="shared" si="14"/>
        <v>89336.598904322658</v>
      </c>
      <c r="K14" s="5">
        <f t="shared" si="8"/>
        <v>2282.700552723692</v>
      </c>
      <c r="L14" s="5">
        <f t="shared" si="9"/>
        <v>440976.24313980405</v>
      </c>
      <c r="M14" s="5">
        <f t="shared" si="0"/>
        <v>2717856.5328638186</v>
      </c>
      <c r="N14" s="33">
        <f t="shared" si="10"/>
        <v>30.42265506183616</v>
      </c>
      <c r="O14" s="4"/>
      <c r="Q14" s="27" t="s">
        <v>54</v>
      </c>
      <c r="R14" s="29">
        <f t="shared" si="1"/>
        <v>89336.598904322658</v>
      </c>
      <c r="S14" s="29">
        <f t="shared" si="2"/>
        <v>440976.24313980405</v>
      </c>
      <c r="T14" s="35">
        <f t="shared" si="3"/>
        <v>30.42265506183616</v>
      </c>
      <c r="U14" s="42">
        <v>0.94210046609890041</v>
      </c>
      <c r="V14" s="43">
        <f t="shared" si="15"/>
        <v>5.7899533901099587E-2</v>
      </c>
      <c r="W14" s="29">
        <f t="shared" si="11"/>
        <v>415443.92420055141</v>
      </c>
      <c r="X14" s="29">
        <f t="shared" si="4"/>
        <v>2263017.8223703802</v>
      </c>
      <c r="Y14" s="35">
        <f t="shared" si="12"/>
        <v>25.331363070962862</v>
      </c>
      <c r="Z14" s="36">
        <f t="shared" si="13"/>
        <v>5.0912919908732981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1649</v>
      </c>
      <c r="E15" s="51">
        <v>15</v>
      </c>
      <c r="F15" s="3">
        <f t="shared" si="5"/>
        <v>9.0964220739842335E-3</v>
      </c>
      <c r="G15" s="2">
        <v>0.5</v>
      </c>
      <c r="H15" s="3">
        <f t="shared" si="6"/>
        <v>4.4470797509635347E-2</v>
      </c>
      <c r="I15" s="3">
        <f t="shared" si="7"/>
        <v>0.95552920249036466</v>
      </c>
      <c r="J15" s="5">
        <f t="shared" si="14"/>
        <v>87053.898351598968</v>
      </c>
      <c r="K15" s="5">
        <f t="shared" si="8"/>
        <v>3871.356286018336</v>
      </c>
      <c r="L15" s="5">
        <f t="shared" si="9"/>
        <v>425591.10104294901</v>
      </c>
      <c r="M15" s="5">
        <f t="shared" si="0"/>
        <v>2276880.2897240147</v>
      </c>
      <c r="N15" s="33">
        <f t="shared" si="10"/>
        <v>26.154834336401592</v>
      </c>
      <c r="O15" s="4"/>
      <c r="Q15" s="27" t="s">
        <v>56</v>
      </c>
      <c r="R15" s="29">
        <f t="shared" si="1"/>
        <v>87053.898351598968</v>
      </c>
      <c r="S15" s="29">
        <f t="shared" si="2"/>
        <v>425591.10104294901</v>
      </c>
      <c r="T15" s="35">
        <f t="shared" si="3"/>
        <v>26.154834336401592</v>
      </c>
      <c r="U15" s="42">
        <v>0.91645683631107144</v>
      </c>
      <c r="V15" s="43">
        <f t="shared" si="15"/>
        <v>8.3543163688928557E-2</v>
      </c>
      <c r="W15" s="29">
        <f t="shared" si="11"/>
        <v>390035.87402396661</v>
      </c>
      <c r="X15" s="29">
        <f t="shared" si="4"/>
        <v>1847573.8981698286</v>
      </c>
      <c r="Y15" s="35">
        <f t="shared" si="12"/>
        <v>21.223333281500231</v>
      </c>
      <c r="Z15" s="36">
        <f t="shared" si="13"/>
        <v>4.9315010549013607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1292</v>
      </c>
      <c r="E16" s="51">
        <v>23</v>
      </c>
      <c r="F16" s="3">
        <f t="shared" si="5"/>
        <v>1.780185758513932E-2</v>
      </c>
      <c r="G16" s="2">
        <v>0.5</v>
      </c>
      <c r="H16" s="3">
        <f t="shared" si="6"/>
        <v>8.5216746943312341E-2</v>
      </c>
      <c r="I16" s="3">
        <f t="shared" si="7"/>
        <v>0.91478325305668762</v>
      </c>
      <c r="J16" s="5">
        <f t="shared" si="14"/>
        <v>83182.542065580637</v>
      </c>
      <c r="K16" s="5">
        <f t="shared" si="8"/>
        <v>7088.5456373040188</v>
      </c>
      <c r="L16" s="5">
        <f t="shared" si="9"/>
        <v>398191.34623464313</v>
      </c>
      <c r="M16" s="5">
        <f t="shared" si="0"/>
        <v>1851289.1886810658</v>
      </c>
      <c r="N16" s="33">
        <f t="shared" si="10"/>
        <v>22.255741922644297</v>
      </c>
      <c r="O16" s="4"/>
      <c r="Q16" s="27" t="s">
        <v>58</v>
      </c>
      <c r="R16" s="29">
        <f t="shared" si="1"/>
        <v>83182.542065580637</v>
      </c>
      <c r="S16" s="29">
        <f t="shared" si="2"/>
        <v>398191.34623464313</v>
      </c>
      <c r="T16" s="35">
        <f t="shared" si="3"/>
        <v>22.255741922644297</v>
      </c>
      <c r="U16" s="42">
        <v>0.8859396016463057</v>
      </c>
      <c r="V16" s="43">
        <f t="shared" si="15"/>
        <v>0.1140603983536943</v>
      </c>
      <c r="W16" s="29">
        <f t="shared" si="11"/>
        <v>352773.4826621259</v>
      </c>
      <c r="X16" s="29">
        <f t="shared" si="4"/>
        <v>1457538.0241458621</v>
      </c>
      <c r="Y16" s="35">
        <f t="shared" si="12"/>
        <v>17.52216255902287</v>
      </c>
      <c r="Z16" s="36">
        <f t="shared" si="13"/>
        <v>4.7335793636214269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984</v>
      </c>
      <c r="E17" s="51">
        <v>17</v>
      </c>
      <c r="F17" s="3">
        <f t="shared" si="5"/>
        <v>1.7276422764227643E-2</v>
      </c>
      <c r="G17" s="2">
        <v>0.5</v>
      </c>
      <c r="H17" s="3">
        <f t="shared" si="6"/>
        <v>8.2805650267900627E-2</v>
      </c>
      <c r="I17" s="3">
        <f t="shared" si="7"/>
        <v>0.91719434973209935</v>
      </c>
      <c r="J17" s="5">
        <f t="shared" si="14"/>
        <v>76093.996428276616</v>
      </c>
      <c r="K17" s="5">
        <f t="shared" si="8"/>
        <v>6301.0128557267526</v>
      </c>
      <c r="L17" s="5">
        <f t="shared" si="9"/>
        <v>364717.45000206621</v>
      </c>
      <c r="M17" s="5">
        <f t="shared" si="0"/>
        <v>1453097.8424464227</v>
      </c>
      <c r="N17" s="33">
        <f t="shared" si="10"/>
        <v>19.096090501910474</v>
      </c>
      <c r="O17" s="4"/>
      <c r="Q17" s="27" t="s">
        <v>60</v>
      </c>
      <c r="R17" s="29">
        <f t="shared" si="1"/>
        <v>76093.996428276616</v>
      </c>
      <c r="S17" s="29">
        <f t="shared" si="2"/>
        <v>364717.45000206621</v>
      </c>
      <c r="T17" s="35">
        <f t="shared" si="3"/>
        <v>19.096090501910474</v>
      </c>
      <c r="U17" s="42">
        <v>0.85631920960893304</v>
      </c>
      <c r="V17" s="43">
        <f t="shared" si="15"/>
        <v>0.14368079039106696</v>
      </c>
      <c r="W17" s="29">
        <f t="shared" si="11"/>
        <v>312314.55851635488</v>
      </c>
      <c r="X17" s="29">
        <f t="shared" si="4"/>
        <v>1104764.5414837361</v>
      </c>
      <c r="Y17" s="35">
        <f t="shared" si="12"/>
        <v>14.518419235938623</v>
      </c>
      <c r="Z17" s="36">
        <f t="shared" si="13"/>
        <v>4.5776712659718513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724</v>
      </c>
      <c r="E18" s="51">
        <v>15</v>
      </c>
      <c r="F18" s="3">
        <f t="shared" si="5"/>
        <v>2.0718232044198894E-2</v>
      </c>
      <c r="G18" s="2">
        <v>0.5</v>
      </c>
      <c r="H18" s="3">
        <f t="shared" si="6"/>
        <v>9.8489822718319103E-2</v>
      </c>
      <c r="I18" s="3">
        <f t="shared" si="7"/>
        <v>0.90151017728168092</v>
      </c>
      <c r="J18" s="5">
        <f t="shared" si="14"/>
        <v>69792.983572549856</v>
      </c>
      <c r="K18" s="5">
        <f t="shared" si="8"/>
        <v>6873.8985790429924</v>
      </c>
      <c r="L18" s="5">
        <f t="shared" si="9"/>
        <v>331780.17141514178</v>
      </c>
      <c r="M18" s="5">
        <f t="shared" si="0"/>
        <v>1088380.3924443563</v>
      </c>
      <c r="N18" s="33">
        <f t="shared" si="10"/>
        <v>15.594409878078705</v>
      </c>
      <c r="O18" s="4"/>
      <c r="Q18" s="27" t="s">
        <v>62</v>
      </c>
      <c r="R18" s="29">
        <f t="shared" si="1"/>
        <v>69792.983572549856</v>
      </c>
      <c r="S18" s="29">
        <f t="shared" si="2"/>
        <v>331780.17141514178</v>
      </c>
      <c r="T18" s="35">
        <f t="shared" si="3"/>
        <v>15.594409878078705</v>
      </c>
      <c r="U18" s="42">
        <v>0.77613843304153718</v>
      </c>
      <c r="V18" s="43">
        <f t="shared" si="15"/>
        <v>0.22386156695846282</v>
      </c>
      <c r="W18" s="29">
        <f t="shared" si="11"/>
        <v>257507.34235640074</v>
      </c>
      <c r="X18" s="29">
        <f t="shared" si="4"/>
        <v>792449.98296738113</v>
      </c>
      <c r="Y18" s="35">
        <f t="shared" si="12"/>
        <v>11.354292973356396</v>
      </c>
      <c r="Z18" s="36">
        <f t="shared" si="13"/>
        <v>4.24011690472231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430</v>
      </c>
      <c r="E19" s="51">
        <v>24</v>
      </c>
      <c r="F19" s="3">
        <f t="shared" si="5"/>
        <v>5.5813953488372092E-2</v>
      </c>
      <c r="G19" s="2">
        <v>0.5</v>
      </c>
      <c r="H19" s="3">
        <f t="shared" si="6"/>
        <v>0.24489795918367346</v>
      </c>
      <c r="I19" s="3">
        <f t="shared" si="7"/>
        <v>0.75510204081632648</v>
      </c>
      <c r="J19" s="5">
        <f t="shared" si="14"/>
        <v>62919.084993506862</v>
      </c>
      <c r="K19" s="5">
        <f t="shared" si="8"/>
        <v>15408.755508613925</v>
      </c>
      <c r="L19" s="5">
        <f t="shared" si="9"/>
        <v>276073.53619599948</v>
      </c>
      <c r="M19" s="5">
        <f t="shared" si="0"/>
        <v>756600.22102921456</v>
      </c>
      <c r="N19" s="33">
        <f t="shared" si="10"/>
        <v>12.02497177298898</v>
      </c>
      <c r="O19" s="4"/>
      <c r="Q19" s="27" t="s">
        <v>64</v>
      </c>
      <c r="R19" s="29">
        <f t="shared" si="1"/>
        <v>62919.084993506862</v>
      </c>
      <c r="S19" s="29">
        <f t="shared" si="2"/>
        <v>276073.53619599948</v>
      </c>
      <c r="T19" s="35">
        <f t="shared" si="3"/>
        <v>12.02497177298898</v>
      </c>
      <c r="U19" s="42">
        <v>0.73716277889453141</v>
      </c>
      <c r="V19" s="43">
        <f t="shared" si="15"/>
        <v>0.26283722110546859</v>
      </c>
      <c r="W19" s="29">
        <f t="shared" si="11"/>
        <v>203511.13512148298</v>
      </c>
      <c r="X19" s="29">
        <f t="shared" si="4"/>
        <v>534942.64061098045</v>
      </c>
      <c r="Y19" s="35">
        <f t="shared" si="12"/>
        <v>8.5020727918434531</v>
      </c>
      <c r="Z19" s="36">
        <f t="shared" si="13"/>
        <v>3.5228989811455271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259</v>
      </c>
      <c r="E20" s="51">
        <v>22</v>
      </c>
      <c r="F20" s="3">
        <f t="shared" si="5"/>
        <v>8.4942084942084939E-2</v>
      </c>
      <c r="G20" s="2">
        <v>0.5</v>
      </c>
      <c r="H20" s="3">
        <f t="shared" si="6"/>
        <v>0.3503184713375796</v>
      </c>
      <c r="I20" s="3">
        <f t="shared" si="7"/>
        <v>0.64968152866242046</v>
      </c>
      <c r="J20" s="5">
        <f t="shared" si="14"/>
        <v>47510.329484892936</v>
      </c>
      <c r="K20" s="5">
        <f t="shared" si="8"/>
        <v>16643.745997892427</v>
      </c>
      <c r="L20" s="5">
        <f t="shared" si="9"/>
        <v>195942.2824297336</v>
      </c>
      <c r="M20" s="5">
        <f t="shared" si="0"/>
        <v>480526.68483321503</v>
      </c>
      <c r="N20" s="33">
        <f t="shared" si="10"/>
        <v>10.114151807471892</v>
      </c>
      <c r="O20" s="4"/>
      <c r="Q20" s="27" t="s">
        <v>66</v>
      </c>
      <c r="R20" s="29">
        <f t="shared" si="1"/>
        <v>47510.329484892936</v>
      </c>
      <c r="S20" s="29">
        <f t="shared" si="2"/>
        <v>195942.2824297336</v>
      </c>
      <c r="T20" s="35">
        <f t="shared" si="3"/>
        <v>10.114151807471892</v>
      </c>
      <c r="U20" s="42">
        <v>0.7271372759570951</v>
      </c>
      <c r="V20" s="43">
        <f t="shared" si="15"/>
        <v>0.2728627240429049</v>
      </c>
      <c r="W20" s="29">
        <f t="shared" si="11"/>
        <v>142476.93749077228</v>
      </c>
      <c r="X20" s="29">
        <f t="shared" si="4"/>
        <v>331431.50548949745</v>
      </c>
      <c r="Y20" s="35">
        <f t="shared" si="12"/>
        <v>6.9759883604866211</v>
      </c>
      <c r="Z20" s="36">
        <f t="shared" si="13"/>
        <v>3.1381634469852706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167</v>
      </c>
      <c r="E21" s="51">
        <v>9</v>
      </c>
      <c r="F21" s="3">
        <f t="shared" si="5"/>
        <v>5.3892215568862277E-2</v>
      </c>
      <c r="G21" s="2">
        <v>0.5</v>
      </c>
      <c r="H21" s="3">
        <f t="shared" si="6"/>
        <v>0.23746701846965704</v>
      </c>
      <c r="I21" s="3">
        <f t="shared" si="7"/>
        <v>0.76253298153034299</v>
      </c>
      <c r="J21" s="5">
        <f t="shared" si="14"/>
        <v>30866.583487000509</v>
      </c>
      <c r="K21" s="5">
        <f t="shared" si="8"/>
        <v>7329.7955510027605</v>
      </c>
      <c r="L21" s="5">
        <f t="shared" si="9"/>
        <v>136008.42855749564</v>
      </c>
      <c r="M21" s="5">
        <f>L21+M22</f>
        <v>284584.40240348142</v>
      </c>
      <c r="N21" s="33">
        <f t="shared" si="10"/>
        <v>9.2198218997361465</v>
      </c>
      <c r="O21" s="4"/>
      <c r="Q21" s="27" t="s">
        <v>68</v>
      </c>
      <c r="R21" s="29">
        <f t="shared" si="1"/>
        <v>30866.583487000509</v>
      </c>
      <c r="S21" s="29">
        <f t="shared" si="2"/>
        <v>136008.42855749564</v>
      </c>
      <c r="T21" s="35">
        <f t="shared" si="3"/>
        <v>9.2198218997361465</v>
      </c>
      <c r="U21" s="42">
        <v>0.68635947845240242</v>
      </c>
      <c r="V21" s="43">
        <f t="shared" si="15"/>
        <v>0.31364052154759758</v>
      </c>
      <c r="W21" s="29">
        <f t="shared" si="11"/>
        <v>93350.67408985355</v>
      </c>
      <c r="X21" s="29">
        <f>X22+W21</f>
        <v>188954.56799872519</v>
      </c>
      <c r="Y21" s="35">
        <f t="shared" si="12"/>
        <v>6.1216547687664749</v>
      </c>
      <c r="Z21" s="36">
        <f t="shared" si="13"/>
        <v>3.0981671309696717</v>
      </c>
    </row>
    <row r="22" spans="1:26" s="2" customFormat="1" x14ac:dyDescent="0.25">
      <c r="A22" s="12">
        <v>19</v>
      </c>
      <c r="B22" s="13" t="s">
        <v>69</v>
      </c>
      <c r="C22" s="12"/>
      <c r="D22">
        <v>101</v>
      </c>
      <c r="E22" s="51">
        <v>16</v>
      </c>
      <c r="F22" s="17">
        <f t="shared" si="5"/>
        <v>0.15841584158415842</v>
      </c>
      <c r="G22" s="12"/>
      <c r="H22" s="17">
        <v>1</v>
      </c>
      <c r="I22" s="17">
        <f t="shared" si="7"/>
        <v>0</v>
      </c>
      <c r="J22" s="21">
        <f t="shared" si="14"/>
        <v>23536.787935997749</v>
      </c>
      <c r="K22" s="21">
        <f t="shared" si="8"/>
        <v>23536.787935997749</v>
      </c>
      <c r="L22" s="21">
        <f>K22/F22</f>
        <v>148575.97384598578</v>
      </c>
      <c r="M22" s="21">
        <f>L22</f>
        <v>148575.97384598578</v>
      </c>
      <c r="N22" s="34">
        <f t="shared" si="10"/>
        <v>6.3124999999999991</v>
      </c>
      <c r="O22" s="4"/>
      <c r="Q22" s="30" t="s">
        <v>69</v>
      </c>
      <c r="R22" s="31">
        <f t="shared" si="1"/>
        <v>23536.787935997749</v>
      </c>
      <c r="S22" s="31">
        <f t="shared" si="2"/>
        <v>148575.97384598578</v>
      </c>
      <c r="T22" s="38">
        <f t="shared" si="3"/>
        <v>6.3124999999999991</v>
      </c>
      <c r="U22" s="44">
        <v>0.64346806172022719</v>
      </c>
      <c r="V22" s="45">
        <f t="shared" si="15"/>
        <v>0.35653193827977281</v>
      </c>
      <c r="W22" s="31">
        <f t="shared" si="11"/>
        <v>95603.893908871643</v>
      </c>
      <c r="X22" s="31">
        <f>W22</f>
        <v>95603.893908871643</v>
      </c>
      <c r="Y22" s="38">
        <f t="shared" si="12"/>
        <v>4.0618921396089345</v>
      </c>
      <c r="Z22" s="37">
        <f t="shared" si="13"/>
        <v>2.2506078603910646</v>
      </c>
    </row>
    <row r="23" spans="1:26" s="2" customFormat="1" ht="13.2" x14ac:dyDescent="0.25">
      <c r="B23" s="2" t="s">
        <v>70</v>
      </c>
      <c r="D23" s="25">
        <f>SUM(D4:D22)</f>
        <v>24592</v>
      </c>
      <c r="E23" s="25">
        <f>SUM(E4:E22)</f>
        <v>198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243</v>
      </c>
      <c r="E29" s="51">
        <v>1</v>
      </c>
      <c r="F29" s="3">
        <f>E29/D29</f>
        <v>4.11522633744856E-3</v>
      </c>
      <c r="G29" s="2">
        <v>0.3</v>
      </c>
      <c r="H29" s="18">
        <f>C29*F29/(1+(1-G29)*C29*F29)</f>
        <v>4.1034058268362749E-3</v>
      </c>
      <c r="I29" s="18">
        <f>1-H29</f>
        <v>0.99589659417316367</v>
      </c>
      <c r="J29" s="19">
        <v>100000</v>
      </c>
      <c r="K29" s="20">
        <f>J29*H29</f>
        <v>410.34058268362747</v>
      </c>
      <c r="L29" s="20">
        <f>C29*(J30+G29*K29)</f>
        <v>99712.761592121446</v>
      </c>
      <c r="M29" s="5">
        <f t="shared" ref="M29:M45" si="16">L29+M30</f>
        <v>8233659.8887157207</v>
      </c>
      <c r="N29" s="32">
        <f>M29/J29</f>
        <v>82.336598887157209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99712.761592121446</v>
      </c>
      <c r="T29" s="35">
        <f t="shared" ref="T29:T47" si="19">N29</f>
        <v>82.336598887157209</v>
      </c>
      <c r="U29" s="42">
        <v>0.95864674002964168</v>
      </c>
      <c r="V29" s="43">
        <f>1-U29</f>
        <v>4.1353259970358325E-2</v>
      </c>
      <c r="W29" s="29">
        <f>S29*U29</f>
        <v>95589.31383964009</v>
      </c>
      <c r="X29" s="29">
        <f t="shared" ref="X29:X45" si="20">X30+W29</f>
        <v>7217314.1928508701</v>
      </c>
      <c r="Y29" s="40">
        <f>X29/R29</f>
        <v>72.173141928508699</v>
      </c>
      <c r="Z29" s="36">
        <f>T29-Y29</f>
        <v>10.16345695864851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1076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99589.659417316361</v>
      </c>
      <c r="K30" s="5">
        <f t="shared" ref="K30:K47" si="24">J30*H30</f>
        <v>0</v>
      </c>
      <c r="L30" s="5">
        <f t="shared" ref="L30:L46" si="25">C30*(J31+G30*K30)</f>
        <v>398358.63766926544</v>
      </c>
      <c r="M30" s="5">
        <f t="shared" si="16"/>
        <v>8133947.1271235989</v>
      </c>
      <c r="N30" s="33">
        <f t="shared" ref="N30:N47" si="26">M30/J30</f>
        <v>81.674615363824529</v>
      </c>
      <c r="O30" s="4"/>
      <c r="Q30" s="27" t="s">
        <v>36</v>
      </c>
      <c r="R30" s="29">
        <f t="shared" si="17"/>
        <v>99589.659417316361</v>
      </c>
      <c r="S30" s="29">
        <f t="shared" si="18"/>
        <v>398358.63766926544</v>
      </c>
      <c r="T30" s="35">
        <f t="shared" si="19"/>
        <v>81.674615363824529</v>
      </c>
      <c r="U30" s="42">
        <v>0.95864674002964168</v>
      </c>
      <c r="V30" s="43">
        <f>1-U30</f>
        <v>4.1353259970358325E-2</v>
      </c>
      <c r="W30" s="29">
        <f t="shared" ref="W30:W47" si="27">S30*U30</f>
        <v>381885.20936429052</v>
      </c>
      <c r="X30" s="29">
        <f t="shared" si="20"/>
        <v>7121724.8790112296</v>
      </c>
      <c r="Y30" s="35">
        <f t="shared" ref="Y30:Y47" si="28">X30/R30</f>
        <v>71.510686156367399</v>
      </c>
      <c r="Z30" s="36">
        <f t="shared" ref="Z30:Z47" si="29">T30-Y30</f>
        <v>10.16392920745713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1452</v>
      </c>
      <c r="E31" s="51">
        <v>1</v>
      </c>
      <c r="F31" s="3">
        <f t="shared" si="21"/>
        <v>6.8870523415977963E-4</v>
      </c>
      <c r="G31" s="2">
        <v>0.5</v>
      </c>
      <c r="H31" s="3">
        <f t="shared" si="22"/>
        <v>3.4376074252320389E-3</v>
      </c>
      <c r="I31" s="3">
        <f t="shared" si="23"/>
        <v>0.99656239257476797</v>
      </c>
      <c r="J31" s="5">
        <f t="shared" ref="J31:J47" si="30">I30*J30</f>
        <v>99589.659417316361</v>
      </c>
      <c r="K31" s="5">
        <f t="shared" si="24"/>
        <v>342.35015268929658</v>
      </c>
      <c r="L31" s="5">
        <f t="shared" si="25"/>
        <v>497092.42170485854</v>
      </c>
      <c r="M31" s="5">
        <f t="shared" si="16"/>
        <v>7735588.4894543337</v>
      </c>
      <c r="N31" s="33">
        <f t="shared" si="26"/>
        <v>77.674615363824529</v>
      </c>
      <c r="O31" s="4"/>
      <c r="Q31" s="27" t="s">
        <v>38</v>
      </c>
      <c r="R31" s="29">
        <f t="shared" si="17"/>
        <v>99589.659417316361</v>
      </c>
      <c r="S31" s="29">
        <f t="shared" si="18"/>
        <v>497092.42170485854</v>
      </c>
      <c r="T31" s="35">
        <f t="shared" si="19"/>
        <v>77.674615363824529</v>
      </c>
      <c r="U31" s="42">
        <v>0.95864674002964168</v>
      </c>
      <c r="V31" s="43">
        <f>1-U31</f>
        <v>4.1353259970358325E-2</v>
      </c>
      <c r="W31" s="29">
        <f t="shared" si="27"/>
        <v>476536.02956080256</v>
      </c>
      <c r="X31" s="29">
        <f t="shared" si="20"/>
        <v>6739839.6696469393</v>
      </c>
      <c r="Y31" s="35">
        <f t="shared" si="28"/>
        <v>67.676099196248842</v>
      </c>
      <c r="Z31" s="36">
        <f t="shared" si="29"/>
        <v>9.9985161675756871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1550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99247.309264627067</v>
      </c>
      <c r="K32" s="5">
        <f t="shared" si="24"/>
        <v>0</v>
      </c>
      <c r="L32" s="5">
        <f t="shared" si="25"/>
        <v>496236.54632313532</v>
      </c>
      <c r="M32" s="5">
        <f t="shared" si="16"/>
        <v>7238496.0677494751</v>
      </c>
      <c r="N32" s="33">
        <f t="shared" si="26"/>
        <v>72.933927593434134</v>
      </c>
      <c r="O32" s="4"/>
      <c r="Q32" s="27" t="s">
        <v>40</v>
      </c>
      <c r="R32" s="29">
        <f t="shared" si="17"/>
        <v>99247.309264627067</v>
      </c>
      <c r="S32" s="29">
        <f t="shared" si="18"/>
        <v>496236.54632313532</v>
      </c>
      <c r="T32" s="35">
        <f t="shared" si="19"/>
        <v>72.933927593434134</v>
      </c>
      <c r="U32" s="42">
        <v>0.95864674002964168</v>
      </c>
      <c r="V32" s="43">
        <f>1-U32</f>
        <v>4.1353259970358325E-2</v>
      </c>
      <c r="W32" s="29">
        <f t="shared" si="27"/>
        <v>475715.54741624196</v>
      </c>
      <c r="X32" s="29">
        <f t="shared" si="20"/>
        <v>6263303.6400861368</v>
      </c>
      <c r="Y32" s="35">
        <f t="shared" si="28"/>
        <v>63.108044807401683</v>
      </c>
      <c r="Z32" s="36">
        <f t="shared" si="29"/>
        <v>9.8258827860324516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1823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99247.309264627067</v>
      </c>
      <c r="K33" s="5">
        <f t="shared" si="24"/>
        <v>0</v>
      </c>
      <c r="L33" s="5">
        <f t="shared" si="25"/>
        <v>496236.54632313532</v>
      </c>
      <c r="M33" s="5">
        <f t="shared" si="16"/>
        <v>6742259.5214263396</v>
      </c>
      <c r="N33" s="33">
        <f t="shared" si="26"/>
        <v>67.933927593434134</v>
      </c>
      <c r="O33" s="4"/>
      <c r="Q33" s="27" t="s">
        <v>42</v>
      </c>
      <c r="R33" s="29">
        <f t="shared" si="17"/>
        <v>99247.309264627067</v>
      </c>
      <c r="S33" s="29">
        <f t="shared" si="18"/>
        <v>496236.54632313532</v>
      </c>
      <c r="T33" s="35">
        <f t="shared" si="19"/>
        <v>67.933927593434134</v>
      </c>
      <c r="U33" s="42">
        <v>0.95864674002964168</v>
      </c>
      <c r="V33" s="43">
        <f>1-U33</f>
        <v>4.1353259970358325E-2</v>
      </c>
      <c r="W33" s="29">
        <f t="shared" si="27"/>
        <v>475715.54741624196</v>
      </c>
      <c r="X33" s="29">
        <f t="shared" si="20"/>
        <v>5787588.0926698949</v>
      </c>
      <c r="Y33" s="35">
        <f t="shared" si="28"/>
        <v>58.314811107253469</v>
      </c>
      <c r="Z33" s="36">
        <f t="shared" si="29"/>
        <v>9.6191164861806655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1914</v>
      </c>
      <c r="E34" s="51">
        <v>2</v>
      </c>
      <c r="F34" s="3">
        <f t="shared" si="21"/>
        <v>1.0449320794148381E-3</v>
      </c>
      <c r="G34" s="2">
        <v>0.5</v>
      </c>
      <c r="H34" s="3">
        <f t="shared" si="22"/>
        <v>5.211047420531527E-3</v>
      </c>
      <c r="I34" s="3">
        <f t="shared" si="23"/>
        <v>0.99478895257946842</v>
      </c>
      <c r="J34" s="5">
        <f t="shared" si="30"/>
        <v>99247.309264627067</v>
      </c>
      <c r="K34" s="5">
        <f t="shared" si="24"/>
        <v>517.18243493812963</v>
      </c>
      <c r="L34" s="5">
        <f t="shared" si="25"/>
        <v>494943.59023578995</v>
      </c>
      <c r="M34" s="5">
        <f t="shared" si="16"/>
        <v>6246022.9751032041</v>
      </c>
      <c r="N34" s="33">
        <f t="shared" si="26"/>
        <v>62.933927593434127</v>
      </c>
      <c r="O34" s="4"/>
      <c r="Q34" s="27" t="s">
        <v>44</v>
      </c>
      <c r="R34" s="29">
        <f t="shared" si="17"/>
        <v>99247.309264627067</v>
      </c>
      <c r="S34" s="29">
        <f t="shared" si="18"/>
        <v>494943.59023578995</v>
      </c>
      <c r="T34" s="35">
        <f t="shared" si="19"/>
        <v>62.933927593434127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479689.53631812055</v>
      </c>
      <c r="X34" s="29">
        <f t="shared" si="20"/>
        <v>5311872.5452536531</v>
      </c>
      <c r="Y34" s="35">
        <f t="shared" si="28"/>
        <v>53.521577407105262</v>
      </c>
      <c r="Z34" s="36">
        <f t="shared" si="29"/>
        <v>9.4123501863288652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1796</v>
      </c>
      <c r="E35" s="51">
        <v>1</v>
      </c>
      <c r="F35" s="3">
        <f t="shared" si="21"/>
        <v>5.5679287305122492E-4</v>
      </c>
      <c r="G35" s="2">
        <v>0.5</v>
      </c>
      <c r="H35" s="3">
        <f t="shared" si="22"/>
        <v>2.7800945232137894E-3</v>
      </c>
      <c r="I35" s="3">
        <f t="shared" si="23"/>
        <v>0.99721990547678618</v>
      </c>
      <c r="J35" s="5">
        <f t="shared" si="30"/>
        <v>98730.126829688932</v>
      </c>
      <c r="K35" s="5">
        <f t="shared" si="24"/>
        <v>274.47908487542099</v>
      </c>
      <c r="L35" s="5">
        <f t="shared" si="25"/>
        <v>492964.43643625616</v>
      </c>
      <c r="M35" s="5">
        <f t="shared" si="16"/>
        <v>5751079.3848674139</v>
      </c>
      <c r="N35" s="33">
        <f t="shared" si="26"/>
        <v>58.250501336720845</v>
      </c>
      <c r="O35" s="4"/>
      <c r="Q35" s="27" t="s">
        <v>46</v>
      </c>
      <c r="R35" s="29">
        <f t="shared" si="17"/>
        <v>98730.126829688932</v>
      </c>
      <c r="S35" s="29">
        <f t="shared" si="18"/>
        <v>492964.43643625616</v>
      </c>
      <c r="T35" s="35">
        <f t="shared" si="19"/>
        <v>58.250501336720845</v>
      </c>
      <c r="U35" s="42">
        <v>0.96192878092594225</v>
      </c>
      <c r="V35" s="43">
        <f t="shared" si="31"/>
        <v>3.8071219074057749E-2</v>
      </c>
      <c r="W35" s="29">
        <f t="shared" si="27"/>
        <v>474196.67938097205</v>
      </c>
      <c r="X35" s="29">
        <f t="shared" si="20"/>
        <v>4832183.0089355325</v>
      </c>
      <c r="Y35" s="35">
        <f t="shared" si="28"/>
        <v>48.94334854113098</v>
      </c>
      <c r="Z35" s="36">
        <f t="shared" si="29"/>
        <v>9.3071527955898645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1872</v>
      </c>
      <c r="E36" s="51">
        <v>2</v>
      </c>
      <c r="F36" s="3">
        <f t="shared" si="21"/>
        <v>1.0683760683760685E-3</v>
      </c>
      <c r="G36" s="2">
        <v>0.5</v>
      </c>
      <c r="H36" s="3">
        <f t="shared" si="22"/>
        <v>5.3276505061267982E-3</v>
      </c>
      <c r="I36" s="3">
        <f t="shared" si="23"/>
        <v>0.99467234949387318</v>
      </c>
      <c r="J36" s="5">
        <f t="shared" si="30"/>
        <v>98455.647744813512</v>
      </c>
      <c r="K36" s="5">
        <f t="shared" si="24"/>
        <v>524.53728153869747</v>
      </c>
      <c r="L36" s="5">
        <f t="shared" si="25"/>
        <v>490966.89552022086</v>
      </c>
      <c r="M36" s="5">
        <f t="shared" si="16"/>
        <v>5258114.9484311575</v>
      </c>
      <c r="N36" s="33">
        <f t="shared" si="26"/>
        <v>53.405925092886775</v>
      </c>
      <c r="O36" s="4"/>
      <c r="Q36" s="27" t="s">
        <v>48</v>
      </c>
      <c r="R36" s="29">
        <f t="shared" si="17"/>
        <v>98455.647744813512</v>
      </c>
      <c r="S36" s="29">
        <f t="shared" si="18"/>
        <v>490966.89552022086</v>
      </c>
      <c r="T36" s="35">
        <f t="shared" si="19"/>
        <v>53.405925092886775</v>
      </c>
      <c r="U36" s="42">
        <v>0.95558309086652893</v>
      </c>
      <c r="V36" s="43">
        <f t="shared" si="31"/>
        <v>4.4416909133471072E-2</v>
      </c>
      <c r="W36" s="29">
        <f t="shared" si="27"/>
        <v>469159.66353435681</v>
      </c>
      <c r="X36" s="29">
        <f t="shared" si="20"/>
        <v>4357986.3295545606</v>
      </c>
      <c r="Y36" s="35">
        <f t="shared" si="28"/>
        <v>44.263446834964654</v>
      </c>
      <c r="Z36" s="36">
        <f t="shared" si="29"/>
        <v>9.1424782579221215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2143</v>
      </c>
      <c r="E37" s="51">
        <v>2</v>
      </c>
      <c r="F37" s="3">
        <f t="shared" si="21"/>
        <v>9.3327111525898275E-4</v>
      </c>
      <c r="G37" s="2">
        <v>0.5</v>
      </c>
      <c r="H37" s="3">
        <f t="shared" si="22"/>
        <v>4.6554934823091242E-3</v>
      </c>
      <c r="I37" s="3">
        <f t="shared" si="23"/>
        <v>0.99534450651769091</v>
      </c>
      <c r="J37" s="5">
        <f t="shared" si="30"/>
        <v>97931.110463274817</v>
      </c>
      <c r="K37" s="5">
        <f t="shared" si="24"/>
        <v>455.91764647707078</v>
      </c>
      <c r="L37" s="5">
        <f t="shared" si="25"/>
        <v>488515.75820018136</v>
      </c>
      <c r="M37" s="5">
        <f t="shared" si="16"/>
        <v>4767148.052910937</v>
      </c>
      <c r="N37" s="33">
        <f t="shared" si="26"/>
        <v>48.678586716308779</v>
      </c>
      <c r="O37" s="4"/>
      <c r="Q37" s="27" t="s">
        <v>50</v>
      </c>
      <c r="R37" s="29">
        <f t="shared" si="17"/>
        <v>97931.110463274817</v>
      </c>
      <c r="S37" s="29">
        <f t="shared" si="18"/>
        <v>488515.75820018136</v>
      </c>
      <c r="T37" s="35">
        <f t="shared" si="19"/>
        <v>48.678586716308779</v>
      </c>
      <c r="U37" s="42">
        <v>0.95343645724036619</v>
      </c>
      <c r="V37" s="43">
        <f t="shared" si="31"/>
        <v>4.6563542759633814E-2</v>
      </c>
      <c r="W37" s="29">
        <f t="shared" si="27"/>
        <v>465768.73380447226</v>
      </c>
      <c r="X37" s="29">
        <f t="shared" si="20"/>
        <v>3888826.6660202034</v>
      </c>
      <c r="Y37" s="35">
        <f t="shared" si="28"/>
        <v>39.709818949500772</v>
      </c>
      <c r="Z37" s="36">
        <f t="shared" si="29"/>
        <v>8.968767766808007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2275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97475.192816797746</v>
      </c>
      <c r="K38" s="5">
        <f t="shared" si="24"/>
        <v>0</v>
      </c>
      <c r="L38" s="5">
        <f t="shared" si="25"/>
        <v>487375.96408398874</v>
      </c>
      <c r="M38" s="5">
        <f t="shared" si="16"/>
        <v>4278632.2947107553</v>
      </c>
      <c r="N38" s="33">
        <f t="shared" si="26"/>
        <v>43.89457636418674</v>
      </c>
      <c r="O38" s="4"/>
      <c r="Q38" s="27" t="s">
        <v>52</v>
      </c>
      <c r="R38" s="29">
        <f t="shared" si="17"/>
        <v>97475.192816797746</v>
      </c>
      <c r="S38" s="29">
        <f t="shared" si="18"/>
        <v>487375.96408398874</v>
      </c>
      <c r="T38" s="35">
        <f t="shared" si="19"/>
        <v>43.89457636418674</v>
      </c>
      <c r="U38" s="42">
        <v>0.93748024841036759</v>
      </c>
      <c r="V38" s="43">
        <f t="shared" si="31"/>
        <v>6.2519751589632411E-2</v>
      </c>
      <c r="W38" s="29">
        <f t="shared" si="27"/>
        <v>456905.33987870015</v>
      </c>
      <c r="X38" s="29">
        <f t="shared" si="20"/>
        <v>3423057.9322157311</v>
      </c>
      <c r="Y38" s="35">
        <f t="shared" si="28"/>
        <v>35.117221451916336</v>
      </c>
      <c r="Z38" s="36">
        <f t="shared" si="29"/>
        <v>8.777354912270404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2059</v>
      </c>
      <c r="E39" s="51">
        <v>3</v>
      </c>
      <c r="F39" s="3">
        <f t="shared" si="21"/>
        <v>1.4570179698882952E-3</v>
      </c>
      <c r="G39" s="2">
        <v>0.5</v>
      </c>
      <c r="H39" s="3">
        <f t="shared" si="22"/>
        <v>7.2586498911202503E-3</v>
      </c>
      <c r="I39" s="3">
        <f t="shared" si="23"/>
        <v>0.99274135010887976</v>
      </c>
      <c r="J39" s="5">
        <f t="shared" si="30"/>
        <v>97475.192816797746</v>
      </c>
      <c r="K39" s="5">
        <f t="shared" si="24"/>
        <v>707.53829772657434</v>
      </c>
      <c r="L39" s="5">
        <f t="shared" si="25"/>
        <v>485607.11833967234</v>
      </c>
      <c r="M39" s="5">
        <f t="shared" si="16"/>
        <v>3791256.3306267667</v>
      </c>
      <c r="N39" s="33">
        <f t="shared" si="26"/>
        <v>38.89457636418674</v>
      </c>
      <c r="O39" s="4"/>
      <c r="Q39" s="27" t="s">
        <v>54</v>
      </c>
      <c r="R39" s="29">
        <f t="shared" si="17"/>
        <v>97475.192816797746</v>
      </c>
      <c r="S39" s="29">
        <f t="shared" si="18"/>
        <v>485607.11833967234</v>
      </c>
      <c r="T39" s="35">
        <f t="shared" si="19"/>
        <v>38.89457636418674</v>
      </c>
      <c r="U39" s="42">
        <v>0.91788799906018037</v>
      </c>
      <c r="V39" s="43">
        <f t="shared" si="31"/>
        <v>8.2112000939819629E-2</v>
      </c>
      <c r="W39" s="29">
        <f t="shared" si="27"/>
        <v>445732.94618218206</v>
      </c>
      <c r="X39" s="29">
        <f t="shared" si="20"/>
        <v>2966152.5923370309</v>
      </c>
      <c r="Y39" s="35">
        <f t="shared" si="28"/>
        <v>30.429820209864499</v>
      </c>
      <c r="Z39" s="36">
        <f t="shared" si="29"/>
        <v>8.4647561543222416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1583</v>
      </c>
      <c r="E40" s="51">
        <v>6</v>
      </c>
      <c r="F40" s="3">
        <f t="shared" si="21"/>
        <v>3.7902716361339229E-3</v>
      </c>
      <c r="G40" s="2">
        <v>0.5</v>
      </c>
      <c r="H40" s="3">
        <f t="shared" si="22"/>
        <v>1.8773466833541926E-2</v>
      </c>
      <c r="I40" s="3">
        <f t="shared" si="23"/>
        <v>0.98122653316645803</v>
      </c>
      <c r="J40" s="5">
        <f t="shared" si="30"/>
        <v>96767.654519071177</v>
      </c>
      <c r="K40" s="5">
        <f t="shared" si="24"/>
        <v>1816.6643526734263</v>
      </c>
      <c r="L40" s="5">
        <f t="shared" si="25"/>
        <v>479296.61171367229</v>
      </c>
      <c r="M40" s="5">
        <f t="shared" si="16"/>
        <v>3305649.2122870944</v>
      </c>
      <c r="N40" s="33">
        <f t="shared" si="26"/>
        <v>34.160683429974114</v>
      </c>
      <c r="O40" s="4"/>
      <c r="Q40" s="27" t="s">
        <v>56</v>
      </c>
      <c r="R40" s="29">
        <f t="shared" si="17"/>
        <v>96767.654519071177</v>
      </c>
      <c r="S40" s="29">
        <f t="shared" si="18"/>
        <v>479296.61171367229</v>
      </c>
      <c r="T40" s="35">
        <f t="shared" si="19"/>
        <v>34.160683429974114</v>
      </c>
      <c r="U40" s="42">
        <v>0.89571782863194893</v>
      </c>
      <c r="V40" s="43">
        <f t="shared" si="31"/>
        <v>0.10428217136805107</v>
      </c>
      <c r="W40" s="29">
        <f t="shared" si="27"/>
        <v>429314.52031482087</v>
      </c>
      <c r="X40" s="29">
        <f t="shared" si="20"/>
        <v>2520419.6461548489</v>
      </c>
      <c r="Y40" s="35">
        <f t="shared" si="28"/>
        <v>26.046096277533721</v>
      </c>
      <c r="Z40" s="36">
        <f t="shared" si="29"/>
        <v>8.114587152440393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1250</v>
      </c>
      <c r="E41" s="51">
        <v>7</v>
      </c>
      <c r="F41" s="3">
        <f t="shared" si="21"/>
        <v>5.5999999999999999E-3</v>
      </c>
      <c r="G41" s="2">
        <v>0.5</v>
      </c>
      <c r="H41" s="3">
        <f t="shared" si="22"/>
        <v>2.7613412228796843E-2</v>
      </c>
      <c r="I41" s="3">
        <f t="shared" si="23"/>
        <v>0.97238658777120313</v>
      </c>
      <c r="J41" s="5">
        <f t="shared" si="30"/>
        <v>94950.990166397751</v>
      </c>
      <c r="K41" s="5">
        <f t="shared" si="24"/>
        <v>2621.9208329971766</v>
      </c>
      <c r="L41" s="5">
        <f t="shared" si="25"/>
        <v>468200.14874949586</v>
      </c>
      <c r="M41" s="5">
        <f t="shared" si="16"/>
        <v>2826352.6005734219</v>
      </c>
      <c r="N41" s="33">
        <f t="shared" si="26"/>
        <v>29.766436301721065</v>
      </c>
      <c r="O41" s="4"/>
      <c r="Q41" s="27" t="s">
        <v>58</v>
      </c>
      <c r="R41" s="29">
        <f t="shared" si="17"/>
        <v>94950.990166397751</v>
      </c>
      <c r="S41" s="29">
        <f t="shared" si="18"/>
        <v>468200.14874949586</v>
      </c>
      <c r="T41" s="35">
        <f t="shared" si="19"/>
        <v>29.766436301721065</v>
      </c>
      <c r="U41" s="42">
        <v>0.86473435856680392</v>
      </c>
      <c r="V41" s="43">
        <f t="shared" si="31"/>
        <v>0.13526564143319608</v>
      </c>
      <c r="W41" s="29">
        <f t="shared" si="27"/>
        <v>404868.75530977751</v>
      </c>
      <c r="X41" s="29">
        <f t="shared" si="20"/>
        <v>2091105.125840028</v>
      </c>
      <c r="Y41" s="35">
        <f t="shared" si="28"/>
        <v>22.022994411911359</v>
      </c>
      <c r="Z41" s="36">
        <f t="shared" si="29"/>
        <v>7.7434418898097057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1049</v>
      </c>
      <c r="E42" s="51">
        <v>5</v>
      </c>
      <c r="F42" s="3">
        <f t="shared" si="21"/>
        <v>4.7664442326024788E-3</v>
      </c>
      <c r="G42" s="2">
        <v>0.5</v>
      </c>
      <c r="H42" s="3">
        <f t="shared" si="22"/>
        <v>2.3551577955723036E-2</v>
      </c>
      <c r="I42" s="3">
        <f t="shared" si="23"/>
        <v>0.97644842204427695</v>
      </c>
      <c r="J42" s="5">
        <f t="shared" si="30"/>
        <v>92329.069333400577</v>
      </c>
      <c r="K42" s="5">
        <f t="shared" si="24"/>
        <v>2174.4952739849409</v>
      </c>
      <c r="L42" s="5">
        <f t="shared" si="25"/>
        <v>456209.10848204052</v>
      </c>
      <c r="M42" s="5">
        <f t="shared" si="16"/>
        <v>2358152.4518239261</v>
      </c>
      <c r="N42" s="33">
        <f t="shared" si="26"/>
        <v>25.540736724082311</v>
      </c>
      <c r="O42" s="4"/>
      <c r="Q42" s="27" t="s">
        <v>60</v>
      </c>
      <c r="R42" s="29">
        <f t="shared" si="17"/>
        <v>92329.069333400577</v>
      </c>
      <c r="S42" s="29">
        <f t="shared" si="18"/>
        <v>456209.10848204052</v>
      </c>
      <c r="T42" s="35">
        <f t="shared" si="19"/>
        <v>25.540736724082311</v>
      </c>
      <c r="U42" s="42">
        <v>0.81758889711164551</v>
      </c>
      <c r="V42" s="43">
        <f t="shared" si="31"/>
        <v>0.18241110288835449</v>
      </c>
      <c r="W42" s="29">
        <f t="shared" si="27"/>
        <v>372991.50185611856</v>
      </c>
      <c r="X42" s="29">
        <f t="shared" si="20"/>
        <v>1686236.3705302505</v>
      </c>
      <c r="Y42" s="35">
        <f t="shared" si="28"/>
        <v>18.26333117732667</v>
      </c>
      <c r="Z42" s="36">
        <f t="shared" si="29"/>
        <v>7.2774055467556416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833</v>
      </c>
      <c r="E43" s="51">
        <v>12</v>
      </c>
      <c r="F43" s="3">
        <f t="shared" si="21"/>
        <v>1.4405762304921969E-2</v>
      </c>
      <c r="G43" s="2">
        <v>0.5</v>
      </c>
      <c r="H43" s="3">
        <f t="shared" si="22"/>
        <v>6.9524913093858637E-2</v>
      </c>
      <c r="I43" s="3">
        <f t="shared" si="23"/>
        <v>0.93047508690614134</v>
      </c>
      <c r="J43" s="5">
        <f t="shared" si="30"/>
        <v>90154.574059415638</v>
      </c>
      <c r="K43" s="5">
        <f t="shared" si="24"/>
        <v>6267.9889264947142</v>
      </c>
      <c r="L43" s="5">
        <f t="shared" si="25"/>
        <v>435102.89798084146</v>
      </c>
      <c r="M43" s="5">
        <f t="shared" si="16"/>
        <v>1901943.3433418856</v>
      </c>
      <c r="N43" s="33">
        <f t="shared" si="26"/>
        <v>21.096470846708513</v>
      </c>
      <c r="O43" s="4"/>
      <c r="Q43" s="27" t="s">
        <v>62</v>
      </c>
      <c r="R43" s="29">
        <f t="shared" si="17"/>
        <v>90154.574059415638</v>
      </c>
      <c r="S43" s="29">
        <f t="shared" si="18"/>
        <v>435102.89798084146</v>
      </c>
      <c r="T43" s="35">
        <f t="shared" si="19"/>
        <v>21.096470846708513</v>
      </c>
      <c r="U43" s="42">
        <v>0.77888026534586052</v>
      </c>
      <c r="V43" s="43">
        <f t="shared" si="31"/>
        <v>0.22111973465413948</v>
      </c>
      <c r="W43" s="29">
        <f t="shared" si="27"/>
        <v>338893.0606320707</v>
      </c>
      <c r="X43" s="29">
        <f t="shared" si="20"/>
        <v>1313244.8686741318</v>
      </c>
      <c r="Y43" s="35">
        <f t="shared" si="28"/>
        <v>14.566591682953861</v>
      </c>
      <c r="Z43" s="36">
        <f t="shared" si="29"/>
        <v>6.5298791637546518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540</v>
      </c>
      <c r="E44" s="51">
        <v>14</v>
      </c>
      <c r="F44" s="3">
        <f t="shared" si="21"/>
        <v>2.5925925925925925E-2</v>
      </c>
      <c r="G44" s="2">
        <v>0.5</v>
      </c>
      <c r="H44" s="3">
        <f t="shared" si="22"/>
        <v>0.1217391304347826</v>
      </c>
      <c r="I44" s="3">
        <f t="shared" si="23"/>
        <v>0.87826086956521743</v>
      </c>
      <c r="J44" s="5">
        <f t="shared" si="30"/>
        <v>83886.585132920925</v>
      </c>
      <c r="K44" s="5">
        <f t="shared" si="24"/>
        <v>10212.279929225155</v>
      </c>
      <c r="L44" s="5">
        <f t="shared" si="25"/>
        <v>393902.22584154172</v>
      </c>
      <c r="M44" s="5">
        <f t="shared" si="16"/>
        <v>1466840.445361044</v>
      </c>
      <c r="N44" s="33">
        <f t="shared" si="26"/>
        <v>17.485995442975646</v>
      </c>
      <c r="O44" s="4"/>
      <c r="Q44" s="27" t="s">
        <v>64</v>
      </c>
      <c r="R44" s="29">
        <f t="shared" si="17"/>
        <v>83886.585132920925</v>
      </c>
      <c r="S44" s="29">
        <f t="shared" si="18"/>
        <v>393902.22584154172</v>
      </c>
      <c r="T44" s="35">
        <f t="shared" si="19"/>
        <v>17.485995442975646</v>
      </c>
      <c r="U44" s="42">
        <v>0.71980976748499381</v>
      </c>
      <c r="V44" s="43">
        <f t="shared" si="31"/>
        <v>0.28019023251500619</v>
      </c>
      <c r="W44" s="29">
        <f t="shared" si="27"/>
        <v>283534.66959482164</v>
      </c>
      <c r="X44" s="29">
        <f t="shared" si="20"/>
        <v>974351.80804206105</v>
      </c>
      <c r="Y44" s="35">
        <f t="shared" si="28"/>
        <v>11.615108738759243</v>
      </c>
      <c r="Z44" s="36">
        <f t="shared" si="29"/>
        <v>5.870886704216403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369</v>
      </c>
      <c r="E45" s="51">
        <v>17</v>
      </c>
      <c r="F45" s="3">
        <f t="shared" si="21"/>
        <v>4.6070460704607047E-2</v>
      </c>
      <c r="G45" s="2">
        <v>0.5</v>
      </c>
      <c r="H45" s="3">
        <f t="shared" si="22"/>
        <v>0.20656136087484814</v>
      </c>
      <c r="I45" s="3">
        <f t="shared" si="23"/>
        <v>0.79343863912515189</v>
      </c>
      <c r="J45" s="5">
        <f t="shared" si="30"/>
        <v>73674.305203695767</v>
      </c>
      <c r="K45" s="5">
        <f t="shared" si="24"/>
        <v>15218.264744384303</v>
      </c>
      <c r="L45" s="5">
        <f t="shared" si="25"/>
        <v>330325.86415751808</v>
      </c>
      <c r="M45" s="5">
        <f t="shared" si="16"/>
        <v>1072938.2195195023</v>
      </c>
      <c r="N45" s="33">
        <f t="shared" si="26"/>
        <v>14.56326213804158</v>
      </c>
      <c r="O45" s="4"/>
      <c r="Q45" s="27" t="s">
        <v>66</v>
      </c>
      <c r="R45" s="29">
        <f t="shared" si="17"/>
        <v>73674.305203695767</v>
      </c>
      <c r="S45" s="29">
        <f t="shared" si="18"/>
        <v>330325.86415751808</v>
      </c>
      <c r="T45" s="35">
        <f t="shared" si="19"/>
        <v>14.56326213804158</v>
      </c>
      <c r="U45" s="42">
        <v>0.68480776711742686</v>
      </c>
      <c r="V45" s="43">
        <f t="shared" si="31"/>
        <v>0.31519223288257314</v>
      </c>
      <c r="W45" s="29">
        <f t="shared" si="27"/>
        <v>226209.71745484442</v>
      </c>
      <c r="X45" s="29">
        <f t="shared" si="20"/>
        <v>690817.13844723941</v>
      </c>
      <c r="Y45" s="35">
        <f t="shared" si="28"/>
        <v>9.3766359456971919</v>
      </c>
      <c r="Z45" s="36">
        <f t="shared" si="29"/>
        <v>5.1866261923443879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209</v>
      </c>
      <c r="E46" s="51">
        <v>13</v>
      </c>
      <c r="F46" s="3">
        <f t="shared" si="21"/>
        <v>6.2200956937799042E-2</v>
      </c>
      <c r="G46" s="2">
        <v>0.5</v>
      </c>
      <c r="H46" s="3">
        <f t="shared" si="22"/>
        <v>0.2691511387163561</v>
      </c>
      <c r="I46" s="3">
        <f t="shared" si="23"/>
        <v>0.7308488612836439</v>
      </c>
      <c r="J46" s="5">
        <f t="shared" si="30"/>
        <v>58456.040459311465</v>
      </c>
      <c r="K46" s="5">
        <f t="shared" si="24"/>
        <v>15733.509854473064</v>
      </c>
      <c r="L46" s="5">
        <f t="shared" si="25"/>
        <v>252946.42766037467</v>
      </c>
      <c r="M46" s="5">
        <f>L46+M47</f>
        <v>742612.35536198411</v>
      </c>
      <c r="N46" s="33">
        <f t="shared" si="26"/>
        <v>12.703774486383184</v>
      </c>
      <c r="O46" s="4"/>
      <c r="Q46" s="27" t="s">
        <v>68</v>
      </c>
      <c r="R46" s="29">
        <f t="shared" si="17"/>
        <v>58456.040459311465</v>
      </c>
      <c r="S46" s="29">
        <f t="shared" si="18"/>
        <v>252946.42766037467</v>
      </c>
      <c r="T46" s="35">
        <f t="shared" si="19"/>
        <v>12.703774486383184</v>
      </c>
      <c r="U46" s="42">
        <v>0.65629805890441617</v>
      </c>
      <c r="V46" s="43">
        <f t="shared" si="31"/>
        <v>0.34370194109558383</v>
      </c>
      <c r="W46" s="29">
        <f t="shared" si="27"/>
        <v>166008.24948031022</v>
      </c>
      <c r="X46" s="29">
        <f>X47+W46</f>
        <v>464607.42099239503</v>
      </c>
      <c r="Y46" s="35">
        <f t="shared" si="28"/>
        <v>7.9479796671446925</v>
      </c>
      <c r="Z46" s="36">
        <f t="shared" si="29"/>
        <v>4.7557948192384911</v>
      </c>
    </row>
    <row r="47" spans="1:26" s="2" customFormat="1" x14ac:dyDescent="0.25">
      <c r="A47" s="12">
        <v>19</v>
      </c>
      <c r="B47" s="13" t="s">
        <v>69</v>
      </c>
      <c r="C47" s="12"/>
      <c r="D47">
        <v>149</v>
      </c>
      <c r="E47" s="51">
        <v>13</v>
      </c>
      <c r="F47" s="17">
        <f t="shared" si="21"/>
        <v>8.7248322147651006E-2</v>
      </c>
      <c r="G47" s="12"/>
      <c r="H47" s="17">
        <v>1</v>
      </c>
      <c r="I47" s="17">
        <f t="shared" si="23"/>
        <v>0</v>
      </c>
      <c r="J47" s="21">
        <f t="shared" si="30"/>
        <v>42722.530604838401</v>
      </c>
      <c r="K47" s="21">
        <f t="shared" si="24"/>
        <v>42722.530604838401</v>
      </c>
      <c r="L47" s="21">
        <f>K47/F47</f>
        <v>489665.92770160938</v>
      </c>
      <c r="M47" s="21">
        <f>L47</f>
        <v>489665.92770160938</v>
      </c>
      <c r="N47" s="34">
        <f t="shared" si="26"/>
        <v>11.461538461538462</v>
      </c>
      <c r="O47" s="4"/>
      <c r="Q47" s="30" t="s">
        <v>69</v>
      </c>
      <c r="R47" s="31">
        <f t="shared" si="17"/>
        <v>42722.530604838401</v>
      </c>
      <c r="S47" s="31">
        <f t="shared" si="18"/>
        <v>489665.92770160938</v>
      </c>
      <c r="T47" s="38">
        <f t="shared" si="19"/>
        <v>11.461538461538462</v>
      </c>
      <c r="U47" s="44">
        <v>0.6098018151143324</v>
      </c>
      <c r="V47" s="45">
        <f t="shared" si="31"/>
        <v>0.3901981848856676</v>
      </c>
      <c r="W47" s="31">
        <f t="shared" si="27"/>
        <v>298599.17151208484</v>
      </c>
      <c r="X47" s="31">
        <f>W47</f>
        <v>298599.17151208484</v>
      </c>
      <c r="Y47" s="38">
        <f t="shared" si="28"/>
        <v>6.9892669578488862</v>
      </c>
      <c r="Z47" s="37">
        <f t="shared" si="29"/>
        <v>4.4722715036895755</v>
      </c>
    </row>
    <row r="48" spans="1:26" s="2" customFormat="1" ht="13.2" x14ac:dyDescent="0.25">
      <c r="B48" s="2" t="s">
        <v>70</v>
      </c>
      <c r="D48" s="25">
        <f>SUM(D29:D47)</f>
        <v>24185</v>
      </c>
      <c r="E48" s="25">
        <f>SUM(E29:E47)</f>
        <v>99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493</v>
      </c>
      <c r="E54" s="49">
        <f>E4+E29</f>
        <v>3</v>
      </c>
      <c r="F54" s="3">
        <f>E54/D54</f>
        <v>6.0851926977687626E-3</v>
      </c>
      <c r="G54" s="2">
        <v>0.3</v>
      </c>
      <c r="H54" s="18">
        <f>C54*F54/(1+(1-G54)*C54*F54)</f>
        <v>6.0593819430418104E-3</v>
      </c>
      <c r="I54" s="18">
        <f>1-H54</f>
        <v>0.99394061805695821</v>
      </c>
      <c r="J54" s="19">
        <v>100000</v>
      </c>
      <c r="K54" s="20">
        <f>J54*H54</f>
        <v>605.93819430418102</v>
      </c>
      <c r="L54" s="20">
        <f>C54*(J55+G54*K54)</f>
        <v>99575.843263987073</v>
      </c>
      <c r="M54" s="5">
        <f t="shared" ref="M54:M70" si="32">L54+M55</f>
        <v>7577352.7240769072</v>
      </c>
      <c r="N54" s="32">
        <f>M54/J54</f>
        <v>75.77352724076907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99575.843263987073</v>
      </c>
      <c r="T54" s="35">
        <f t="shared" ref="T54:T72" si="35">N54</f>
        <v>75.77352724076907</v>
      </c>
      <c r="U54" s="42">
        <v>0.96170886472285344</v>
      </c>
      <c r="V54" s="43">
        <f>1-U54</f>
        <v>3.829113527714656E-2</v>
      </c>
      <c r="W54" s="29">
        <f>S54*U54</f>
        <v>95762.971179229804</v>
      </c>
      <c r="X54" s="29">
        <f t="shared" ref="X54:X70" si="36">X55+W54</f>
        <v>6713467.9744641427</v>
      </c>
      <c r="Y54" s="40">
        <f>X54/R54</f>
        <v>67.134679744641431</v>
      </c>
      <c r="Z54" s="36">
        <f>T54-Y54</f>
        <v>8.6388474961276387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2243</v>
      </c>
      <c r="E55" s="49">
        <f t="shared" si="37"/>
        <v>1</v>
      </c>
      <c r="F55" s="3">
        <f t="shared" ref="F55:F72" si="38">E55/D55</f>
        <v>4.4583147570218456E-4</v>
      </c>
      <c r="G55" s="2">
        <v>0.4</v>
      </c>
      <c r="H55" s="3">
        <f t="shared" ref="H55:H71" si="39">C55*F55/(1+(1-G55)*C55*F55)</f>
        <v>1.7814197915738841E-3</v>
      </c>
      <c r="I55" s="3">
        <f t="shared" ref="I55:I72" si="40">1-H55</f>
        <v>0.99821858020842613</v>
      </c>
      <c r="J55" s="5">
        <f>I54*J54</f>
        <v>99394.061805695819</v>
      </c>
      <c r="K55" s="5">
        <f t="shared" ref="K55:K72" si="41">J55*H55</f>
        <v>177.0625488655844</v>
      </c>
      <c r="L55" s="5">
        <f t="shared" ref="L55:L71" si="42">C55*(J56+G55*K55)</f>
        <v>397151.29710550589</v>
      </c>
      <c r="M55" s="5">
        <f t="shared" si="32"/>
        <v>7477776.8808129197</v>
      </c>
      <c r="N55" s="33">
        <f t="shared" ref="N55:N72" si="43">M55/J55</f>
        <v>75.23363815668516</v>
      </c>
      <c r="O55" s="4"/>
      <c r="Q55" s="27" t="s">
        <v>36</v>
      </c>
      <c r="R55" s="29">
        <f t="shared" si="33"/>
        <v>99394.061805695819</v>
      </c>
      <c r="S55" s="29">
        <f t="shared" si="34"/>
        <v>397151.29710550589</v>
      </c>
      <c r="T55" s="35">
        <f t="shared" si="35"/>
        <v>75.23363815668516</v>
      </c>
      <c r="U55" s="42">
        <v>0.96170886472285344</v>
      </c>
      <c r="V55" s="43">
        <f>1-U55</f>
        <v>3.829113527714656E-2</v>
      </c>
      <c r="W55" s="29">
        <f t="shared" ref="W55:W72" si="44">S55*U55</f>
        <v>381943.92306254472</v>
      </c>
      <c r="X55" s="29">
        <f t="shared" si="36"/>
        <v>6617705.0032849126</v>
      </c>
      <c r="Y55" s="35">
        <f t="shared" ref="Y55:Y72" si="45">X55/R55</f>
        <v>66.580486631301767</v>
      </c>
      <c r="Z55" s="36">
        <f t="shared" ref="Z55:Z72" si="46">T55-Y55</f>
        <v>8.6531515253833931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2885</v>
      </c>
      <c r="E56" s="49">
        <f t="shared" si="37"/>
        <v>2</v>
      </c>
      <c r="F56" s="3">
        <f t="shared" si="38"/>
        <v>6.932409012131716E-4</v>
      </c>
      <c r="G56" s="2">
        <v>0.5</v>
      </c>
      <c r="H56" s="3">
        <f t="shared" si="39"/>
        <v>3.4602076124567475E-3</v>
      </c>
      <c r="I56" s="3">
        <f t="shared" si="40"/>
        <v>0.9965397923875432</v>
      </c>
      <c r="J56" s="5">
        <f t="shared" ref="J56:J72" si="47">I55*J55</f>
        <v>99216.99925683024</v>
      </c>
      <c r="K56" s="5">
        <f t="shared" si="41"/>
        <v>343.31141611359948</v>
      </c>
      <c r="L56" s="5">
        <f t="shared" si="42"/>
        <v>495226.71774386719</v>
      </c>
      <c r="M56" s="5">
        <f t="shared" si="32"/>
        <v>7080625.5837074136</v>
      </c>
      <c r="N56" s="33">
        <f t="shared" si="43"/>
        <v>71.365044667181593</v>
      </c>
      <c r="O56" s="4"/>
      <c r="Q56" s="27" t="s">
        <v>38</v>
      </c>
      <c r="R56" s="29">
        <f t="shared" si="33"/>
        <v>99216.99925683024</v>
      </c>
      <c r="S56" s="29">
        <f t="shared" si="34"/>
        <v>495226.71774386719</v>
      </c>
      <c r="T56" s="35">
        <f t="shared" si="35"/>
        <v>71.365044667181593</v>
      </c>
      <c r="U56" s="42">
        <v>0.96170886472285344</v>
      </c>
      <c r="V56" s="43">
        <f>1-U56</f>
        <v>3.829113527714656E-2</v>
      </c>
      <c r="W56" s="29">
        <f t="shared" si="44"/>
        <v>476263.92450187949</v>
      </c>
      <c r="X56" s="29">
        <f t="shared" si="36"/>
        <v>6235761.0802223682</v>
      </c>
      <c r="Y56" s="35">
        <f t="shared" si="45"/>
        <v>62.849724613023803</v>
      </c>
      <c r="Z56" s="36">
        <f t="shared" si="46"/>
        <v>8.5153200541577903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3165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98873.687840716637</v>
      </c>
      <c r="K57" s="5">
        <f t="shared" si="41"/>
        <v>0</v>
      </c>
      <c r="L57" s="5">
        <f t="shared" si="42"/>
        <v>494368.43920358317</v>
      </c>
      <c r="M57" s="5">
        <f t="shared" si="32"/>
        <v>6585398.8659635466</v>
      </c>
      <c r="N57" s="33">
        <f t="shared" si="43"/>
        <v>66.604159405609323</v>
      </c>
      <c r="O57" s="4"/>
      <c r="Q57" s="27" t="s">
        <v>40</v>
      </c>
      <c r="R57" s="29">
        <f t="shared" si="33"/>
        <v>98873.687840716637</v>
      </c>
      <c r="S57" s="29">
        <f t="shared" si="34"/>
        <v>494368.43920358317</v>
      </c>
      <c r="T57" s="35">
        <f t="shared" si="35"/>
        <v>66.604159405609323</v>
      </c>
      <c r="U57" s="42">
        <v>0.96170886472285344</v>
      </c>
      <c r="V57" s="43">
        <f>1-U57</f>
        <v>3.829113527714656E-2</v>
      </c>
      <c r="W57" s="29">
        <f t="shared" si="44"/>
        <v>475438.51042128698</v>
      </c>
      <c r="X57" s="29">
        <f t="shared" si="36"/>
        <v>5759497.1557204891</v>
      </c>
      <c r="Y57" s="35">
        <f t="shared" si="45"/>
        <v>58.251060332642936</v>
      </c>
      <c r="Z57" s="36">
        <f t="shared" si="46"/>
        <v>8.353099072966387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3710</v>
      </c>
      <c r="E58" s="49">
        <f t="shared" si="37"/>
        <v>6</v>
      </c>
      <c r="F58" s="3">
        <f t="shared" si="38"/>
        <v>1.6172506738544475E-3</v>
      </c>
      <c r="G58" s="2">
        <v>0.5</v>
      </c>
      <c r="H58" s="3">
        <f t="shared" si="39"/>
        <v>8.0536912751677861E-3</v>
      </c>
      <c r="I58" s="3">
        <f t="shared" si="40"/>
        <v>0.99194630872483225</v>
      </c>
      <c r="J58" s="5">
        <f t="shared" si="47"/>
        <v>98873.687840716637</v>
      </c>
      <c r="K58" s="5">
        <f t="shared" si="41"/>
        <v>796.29815710644277</v>
      </c>
      <c r="L58" s="5">
        <f t="shared" si="42"/>
        <v>492377.69381081709</v>
      </c>
      <c r="M58" s="5">
        <f t="shared" si="32"/>
        <v>6091030.4267599629</v>
      </c>
      <c r="N58" s="33">
        <f t="shared" si="43"/>
        <v>61.604159405609316</v>
      </c>
      <c r="O58" s="4"/>
      <c r="Q58" s="27" t="s">
        <v>42</v>
      </c>
      <c r="R58" s="29">
        <f t="shared" si="33"/>
        <v>98873.687840716637</v>
      </c>
      <c r="S58" s="29">
        <f t="shared" si="34"/>
        <v>492377.69381081709</v>
      </c>
      <c r="T58" s="35">
        <f t="shared" si="35"/>
        <v>61.604159405609316</v>
      </c>
      <c r="U58" s="42">
        <v>0.96170886472285344</v>
      </c>
      <c r="V58" s="43">
        <f>1-U58</f>
        <v>3.829113527714656E-2</v>
      </c>
      <c r="W58" s="29">
        <f t="shared" si="44"/>
        <v>473523.99292965763</v>
      </c>
      <c r="X58" s="29">
        <f t="shared" si="36"/>
        <v>5284058.6452992018</v>
      </c>
      <c r="Y58" s="35">
        <f t="shared" si="45"/>
        <v>53.442516009028665</v>
      </c>
      <c r="Z58" s="36">
        <f t="shared" si="46"/>
        <v>8.1616433965806507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3885</v>
      </c>
      <c r="E59" s="49">
        <f t="shared" si="37"/>
        <v>4</v>
      </c>
      <c r="F59" s="3">
        <f t="shared" si="38"/>
        <v>1.0296010296010295E-3</v>
      </c>
      <c r="G59" s="2">
        <v>0.5</v>
      </c>
      <c r="H59" s="3">
        <f t="shared" si="39"/>
        <v>5.1347881899871627E-3</v>
      </c>
      <c r="I59" s="3">
        <f t="shared" si="40"/>
        <v>0.99486521181001286</v>
      </c>
      <c r="J59" s="5">
        <f t="shared" si="47"/>
        <v>98077.389683610192</v>
      </c>
      <c r="K59" s="5">
        <f t="shared" si="41"/>
        <v>503.60662225217038</v>
      </c>
      <c r="L59" s="5">
        <f t="shared" si="42"/>
        <v>489127.93186242058</v>
      </c>
      <c r="M59" s="5">
        <f t="shared" si="32"/>
        <v>5598652.7329491461</v>
      </c>
      <c r="N59" s="33">
        <f t="shared" si="43"/>
        <v>57.084030794558785</v>
      </c>
      <c r="O59" s="4"/>
      <c r="Q59" s="27" t="s">
        <v>44</v>
      </c>
      <c r="R59" s="29">
        <f t="shared" si="33"/>
        <v>98077.389683610192</v>
      </c>
      <c r="S59" s="29">
        <f t="shared" si="34"/>
        <v>489127.93186242058</v>
      </c>
      <c r="T59" s="35">
        <f t="shared" si="35"/>
        <v>57.084030794558785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471075.04608838388</v>
      </c>
      <c r="X59" s="29">
        <f t="shared" si="36"/>
        <v>4810534.6523695439</v>
      </c>
      <c r="Y59" s="35">
        <f t="shared" si="45"/>
        <v>49.048355261981825</v>
      </c>
      <c r="Z59" s="36">
        <f t="shared" si="46"/>
        <v>8.0356755325769598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3704</v>
      </c>
      <c r="E60" s="49">
        <f t="shared" si="37"/>
        <v>5</v>
      </c>
      <c r="F60" s="3">
        <f t="shared" si="38"/>
        <v>1.3498920086393088E-3</v>
      </c>
      <c r="G60" s="2">
        <v>0.5</v>
      </c>
      <c r="H60" s="3">
        <f t="shared" si="39"/>
        <v>6.7267590474909189E-3</v>
      </c>
      <c r="I60" s="3">
        <f t="shared" si="40"/>
        <v>0.99327324095250913</v>
      </c>
      <c r="J60" s="5">
        <f t="shared" si="47"/>
        <v>97573.78306135803</v>
      </c>
      <c r="K60" s="5">
        <f t="shared" si="41"/>
        <v>656.35532800590624</v>
      </c>
      <c r="L60" s="5">
        <f t="shared" si="42"/>
        <v>486228.02698677545</v>
      </c>
      <c r="M60" s="5">
        <f t="shared" si="32"/>
        <v>5109524.8010867257</v>
      </c>
      <c r="N60" s="33">
        <f t="shared" si="43"/>
        <v>52.36575482446618</v>
      </c>
      <c r="O60" s="4"/>
      <c r="Q60" s="27" t="s">
        <v>46</v>
      </c>
      <c r="R60" s="29">
        <f t="shared" si="33"/>
        <v>97573.78306135803</v>
      </c>
      <c r="S60" s="29">
        <f t="shared" si="34"/>
        <v>486228.02698677545</v>
      </c>
      <c r="T60" s="35">
        <f t="shared" si="35"/>
        <v>52.36575482446618</v>
      </c>
      <c r="U60" s="42">
        <v>0.95736753435116873</v>
      </c>
      <c r="V60" s="43">
        <f t="shared" si="48"/>
        <v>4.2632465648831275E-2</v>
      </c>
      <c r="W60" s="29">
        <f t="shared" si="44"/>
        <v>465498.92732876271</v>
      </c>
      <c r="X60" s="29">
        <f t="shared" si="36"/>
        <v>4339459.6062811604</v>
      </c>
      <c r="Y60" s="35">
        <f t="shared" si="45"/>
        <v>44.473622628245813</v>
      </c>
      <c r="Z60" s="36">
        <f t="shared" si="46"/>
        <v>7.8921321962203663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3934</v>
      </c>
      <c r="E61" s="49">
        <f t="shared" si="37"/>
        <v>6</v>
      </c>
      <c r="F61" s="3">
        <f t="shared" si="38"/>
        <v>1.5251652262328419E-3</v>
      </c>
      <c r="G61" s="2">
        <v>0.5</v>
      </c>
      <c r="H61" s="3">
        <f t="shared" si="39"/>
        <v>7.5968599645479858E-3</v>
      </c>
      <c r="I61" s="3">
        <f t="shared" si="40"/>
        <v>0.99240314003545205</v>
      </c>
      <c r="J61" s="5">
        <f t="shared" si="47"/>
        <v>96917.427733352131</v>
      </c>
      <c r="K61" s="5">
        <f t="shared" si="41"/>
        <v>736.26812661447548</v>
      </c>
      <c r="L61" s="5">
        <f t="shared" si="42"/>
        <v>482746.46835022443</v>
      </c>
      <c r="M61" s="5">
        <f t="shared" si="32"/>
        <v>4623296.7740999497</v>
      </c>
      <c r="N61" s="33">
        <f t="shared" si="43"/>
        <v>47.703461412739678</v>
      </c>
      <c r="O61" s="4"/>
      <c r="Q61" s="27" t="s">
        <v>48</v>
      </c>
      <c r="R61" s="29">
        <f t="shared" si="33"/>
        <v>96917.427733352131</v>
      </c>
      <c r="S61" s="29">
        <f t="shared" si="34"/>
        <v>482746.46835022443</v>
      </c>
      <c r="T61" s="35">
        <f t="shared" si="35"/>
        <v>47.703461412739678</v>
      </c>
      <c r="U61" s="42">
        <v>0.95681081085376496</v>
      </c>
      <c r="V61" s="43">
        <f t="shared" si="48"/>
        <v>4.3189189146235041E-2</v>
      </c>
      <c r="W61" s="29">
        <f t="shared" si="44"/>
        <v>461897.03981896961</v>
      </c>
      <c r="X61" s="29">
        <f t="shared" si="36"/>
        <v>3873960.6789523973</v>
      </c>
      <c r="Y61" s="35">
        <f t="shared" si="45"/>
        <v>39.971765342460216</v>
      </c>
      <c r="Z61" s="36">
        <f t="shared" si="46"/>
        <v>7.7316960702794617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4397</v>
      </c>
      <c r="E62" s="49">
        <f t="shared" si="37"/>
        <v>11</v>
      </c>
      <c r="F62" s="3">
        <f t="shared" si="38"/>
        <v>2.5017057084375711E-3</v>
      </c>
      <c r="G62" s="2">
        <v>0.5</v>
      </c>
      <c r="H62" s="3">
        <f t="shared" si="39"/>
        <v>1.2430783139337778E-2</v>
      </c>
      <c r="I62" s="3">
        <f t="shared" si="40"/>
        <v>0.98756921686066224</v>
      </c>
      <c r="J62" s="5">
        <f t="shared" si="47"/>
        <v>96181.159606737652</v>
      </c>
      <c r="K62" s="5">
        <f t="shared" si="41"/>
        <v>1195.6071371613903</v>
      </c>
      <c r="L62" s="5">
        <f t="shared" si="42"/>
        <v>477916.78019078478</v>
      </c>
      <c r="M62" s="5">
        <f t="shared" si="32"/>
        <v>4140550.3057497251</v>
      </c>
      <c r="N62" s="33">
        <f t="shared" si="43"/>
        <v>43.049494544248276</v>
      </c>
      <c r="O62" s="4"/>
      <c r="Q62" s="27" t="s">
        <v>50</v>
      </c>
      <c r="R62" s="29">
        <f t="shared" si="33"/>
        <v>96181.159606737652</v>
      </c>
      <c r="S62" s="29">
        <f t="shared" si="34"/>
        <v>477916.78019078478</v>
      </c>
      <c r="T62" s="35">
        <f t="shared" si="35"/>
        <v>43.049494544248276</v>
      </c>
      <c r="U62" s="42">
        <v>0.94800928093814252</v>
      </c>
      <c r="V62" s="43">
        <f t="shared" si="48"/>
        <v>5.1990719061857482E-2</v>
      </c>
      <c r="W62" s="29">
        <f t="shared" si="44"/>
        <v>453069.54313693818</v>
      </c>
      <c r="X62" s="29">
        <f t="shared" si="36"/>
        <v>3412063.6391334278</v>
      </c>
      <c r="Y62" s="35">
        <f t="shared" si="45"/>
        <v>35.47538471239649</v>
      </c>
      <c r="Z62" s="36">
        <f t="shared" si="46"/>
        <v>7.5741098318517857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4589</v>
      </c>
      <c r="E63" s="49">
        <f t="shared" si="37"/>
        <v>17</v>
      </c>
      <c r="F63" s="3">
        <f t="shared" si="38"/>
        <v>3.7045107866637613E-3</v>
      </c>
      <c r="G63" s="2">
        <v>0.5</v>
      </c>
      <c r="H63" s="3">
        <f t="shared" si="39"/>
        <v>1.8352585555435608E-2</v>
      </c>
      <c r="I63" s="3">
        <f t="shared" si="40"/>
        <v>0.98164741444456438</v>
      </c>
      <c r="J63" s="5">
        <f t="shared" si="47"/>
        <v>94985.552469576258</v>
      </c>
      <c r="K63" s="5">
        <f t="shared" si="41"/>
        <v>1743.2304782282163</v>
      </c>
      <c r="L63" s="5">
        <f t="shared" si="42"/>
        <v>470569.68615231075</v>
      </c>
      <c r="M63" s="5">
        <f t="shared" si="32"/>
        <v>3662633.5255589401</v>
      </c>
      <c r="N63" s="33">
        <f t="shared" si="43"/>
        <v>38.559901272691725</v>
      </c>
      <c r="O63" s="4"/>
      <c r="Q63" s="27" t="s">
        <v>52</v>
      </c>
      <c r="R63" s="29">
        <f t="shared" si="33"/>
        <v>94985.552469576258</v>
      </c>
      <c r="S63" s="29">
        <f t="shared" si="34"/>
        <v>470569.68615231075</v>
      </c>
      <c r="T63" s="35">
        <f t="shared" si="35"/>
        <v>38.559901272691725</v>
      </c>
      <c r="U63" s="42">
        <v>0.94216194080535964</v>
      </c>
      <c r="V63" s="43">
        <f t="shared" si="48"/>
        <v>5.7838059194640357E-2</v>
      </c>
      <c r="W63" s="29">
        <f t="shared" si="44"/>
        <v>443352.84878943005</v>
      </c>
      <c r="X63" s="29">
        <f t="shared" si="36"/>
        <v>2958994.0959964897</v>
      </c>
      <c r="Y63" s="35">
        <f t="shared" si="45"/>
        <v>31.15204385366134</v>
      </c>
      <c r="Z63" s="36">
        <f t="shared" si="46"/>
        <v>7.4078574190303854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4184</v>
      </c>
      <c r="E64" s="49">
        <f t="shared" si="37"/>
        <v>14</v>
      </c>
      <c r="F64" s="3">
        <f t="shared" si="38"/>
        <v>3.3460803059273425E-3</v>
      </c>
      <c r="G64" s="2">
        <v>0.5</v>
      </c>
      <c r="H64" s="3">
        <f t="shared" si="39"/>
        <v>1.6591609386110453E-2</v>
      </c>
      <c r="I64" s="3">
        <f t="shared" si="40"/>
        <v>0.98340839061388952</v>
      </c>
      <c r="J64" s="5">
        <f t="shared" si="47"/>
        <v>93242.321991348043</v>
      </c>
      <c r="K64" s="5">
        <f t="shared" si="41"/>
        <v>1547.0401847343833</v>
      </c>
      <c r="L64" s="5">
        <f t="shared" si="42"/>
        <v>462344.00949490425</v>
      </c>
      <c r="M64" s="5">
        <f t="shared" si="32"/>
        <v>3192063.8394066296</v>
      </c>
      <c r="N64" s="33">
        <f t="shared" si="43"/>
        <v>34.234066368519024</v>
      </c>
      <c r="O64" s="4"/>
      <c r="Q64" s="27" t="s">
        <v>54</v>
      </c>
      <c r="R64" s="29">
        <f t="shared" si="33"/>
        <v>93242.321991348043</v>
      </c>
      <c r="S64" s="29">
        <f t="shared" si="34"/>
        <v>462344.00949490425</v>
      </c>
      <c r="T64" s="35">
        <f t="shared" si="35"/>
        <v>34.234066368519024</v>
      </c>
      <c r="U64" s="42">
        <v>0.92489605986448908</v>
      </c>
      <c r="V64" s="43">
        <f t="shared" si="48"/>
        <v>7.5103940135510916E-2</v>
      </c>
      <c r="W64" s="29">
        <f t="shared" si="44"/>
        <v>427620.15268378687</v>
      </c>
      <c r="X64" s="29">
        <f t="shared" si="36"/>
        <v>2515641.2472070595</v>
      </c>
      <c r="Y64" s="35">
        <f t="shared" si="45"/>
        <v>26.979607473100959</v>
      </c>
      <c r="Z64" s="36">
        <f t="shared" si="46"/>
        <v>7.2544588954180647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3232</v>
      </c>
      <c r="E65" s="49">
        <f t="shared" si="37"/>
        <v>21</v>
      </c>
      <c r="F65" s="3">
        <f t="shared" si="38"/>
        <v>6.4975247524752472E-3</v>
      </c>
      <c r="G65" s="2">
        <v>0.5</v>
      </c>
      <c r="H65" s="3">
        <f t="shared" si="39"/>
        <v>3.1968336124219822E-2</v>
      </c>
      <c r="I65" s="3">
        <f t="shared" si="40"/>
        <v>0.96803166387578021</v>
      </c>
      <c r="J65" s="5">
        <f t="shared" si="47"/>
        <v>91695.281806613653</v>
      </c>
      <c r="K65" s="5">
        <f t="shared" si="41"/>
        <v>2931.3455897988838</v>
      </c>
      <c r="L65" s="5">
        <f t="shared" si="42"/>
        <v>451148.04505857109</v>
      </c>
      <c r="M65" s="5">
        <f t="shared" si="32"/>
        <v>2729719.8299117251</v>
      </c>
      <c r="N65" s="33">
        <f t="shared" si="43"/>
        <v>29.769468789776273</v>
      </c>
      <c r="O65" s="4"/>
      <c r="Q65" s="27" t="s">
        <v>56</v>
      </c>
      <c r="R65" s="29">
        <f t="shared" si="33"/>
        <v>91695.281806613653</v>
      </c>
      <c r="S65" s="29">
        <f t="shared" si="34"/>
        <v>451148.04505857109</v>
      </c>
      <c r="T65" s="35">
        <f t="shared" si="35"/>
        <v>29.769468789776273</v>
      </c>
      <c r="U65" s="42">
        <v>0.89970667843387275</v>
      </c>
      <c r="V65" s="43">
        <f t="shared" si="48"/>
        <v>0.10029332156612725</v>
      </c>
      <c r="W65" s="29">
        <f t="shared" si="44"/>
        <v>405900.90910158213</v>
      </c>
      <c r="X65" s="29">
        <f t="shared" si="36"/>
        <v>2088021.0945232725</v>
      </c>
      <c r="Y65" s="35">
        <f t="shared" si="45"/>
        <v>22.77130353257359</v>
      </c>
      <c r="Z65" s="36">
        <f t="shared" si="46"/>
        <v>6.9981652572026825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2542</v>
      </c>
      <c r="E66" s="49">
        <f t="shared" si="37"/>
        <v>30</v>
      </c>
      <c r="F66" s="3">
        <f t="shared" si="38"/>
        <v>1.1801730920535013E-2</v>
      </c>
      <c r="G66" s="2">
        <v>0.5</v>
      </c>
      <c r="H66" s="3">
        <f t="shared" si="39"/>
        <v>5.73175391669851E-2</v>
      </c>
      <c r="I66" s="3">
        <f t="shared" si="40"/>
        <v>0.94268246083301488</v>
      </c>
      <c r="J66" s="5">
        <f t="shared" si="47"/>
        <v>88763.936216814778</v>
      </c>
      <c r="K66" s="5">
        <f t="shared" si="41"/>
        <v>5087.730390723048</v>
      </c>
      <c r="L66" s="5">
        <f t="shared" si="42"/>
        <v>431100.35510726622</v>
      </c>
      <c r="M66" s="5">
        <f t="shared" si="32"/>
        <v>2278571.7848531539</v>
      </c>
      <c r="N66" s="33">
        <f t="shared" si="43"/>
        <v>25.670017373807248</v>
      </c>
      <c r="O66" s="4"/>
      <c r="Q66" s="27" t="s">
        <v>58</v>
      </c>
      <c r="R66" s="29">
        <f t="shared" si="33"/>
        <v>88763.936216814778</v>
      </c>
      <c r="S66" s="29">
        <f t="shared" si="34"/>
        <v>431100.35510726622</v>
      </c>
      <c r="T66" s="35">
        <f t="shared" si="35"/>
        <v>25.670017373807248</v>
      </c>
      <c r="U66" s="42">
        <v>0.86438699185239576</v>
      </c>
      <c r="V66" s="43">
        <f t="shared" si="48"/>
        <v>0.13561300814760424</v>
      </c>
      <c r="W66" s="29">
        <f t="shared" si="44"/>
        <v>372637.53913766943</v>
      </c>
      <c r="X66" s="29">
        <f t="shared" si="36"/>
        <v>1682120.1854216903</v>
      </c>
      <c r="Y66" s="35">
        <f t="shared" si="45"/>
        <v>18.950491124153665</v>
      </c>
      <c r="Z66" s="36">
        <f t="shared" si="46"/>
        <v>6.7195262496535832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2033</v>
      </c>
      <c r="E67" s="49">
        <f t="shared" si="37"/>
        <v>22</v>
      </c>
      <c r="F67" s="3">
        <f t="shared" si="38"/>
        <v>1.0821446138711265E-2</v>
      </c>
      <c r="G67" s="2">
        <v>0.5</v>
      </c>
      <c r="H67" s="3">
        <f t="shared" si="39"/>
        <v>5.2681992337164751E-2</v>
      </c>
      <c r="I67" s="3">
        <f t="shared" si="40"/>
        <v>0.94731800766283525</v>
      </c>
      <c r="J67" s="5">
        <f t="shared" si="47"/>
        <v>83676.205826091726</v>
      </c>
      <c r="K67" s="5">
        <f t="shared" si="41"/>
        <v>4408.2292341331849</v>
      </c>
      <c r="L67" s="5">
        <f t="shared" si="42"/>
        <v>407360.45604512567</v>
      </c>
      <c r="M67" s="5">
        <f t="shared" si="32"/>
        <v>1847471.4297458876</v>
      </c>
      <c r="N67" s="33">
        <f t="shared" si="43"/>
        <v>22.078814538813774</v>
      </c>
      <c r="O67" s="4"/>
      <c r="Q67" s="27" t="s">
        <v>60</v>
      </c>
      <c r="R67" s="29">
        <f t="shared" si="33"/>
        <v>83676.205826091726</v>
      </c>
      <c r="S67" s="29">
        <f t="shared" si="34"/>
        <v>407360.45604512567</v>
      </c>
      <c r="T67" s="35">
        <f t="shared" si="35"/>
        <v>22.078814538813774</v>
      </c>
      <c r="U67" s="42">
        <v>0.82345390469096191</v>
      </c>
      <c r="V67" s="43">
        <f t="shared" si="48"/>
        <v>0.17654609530903809</v>
      </c>
      <c r="W67" s="29">
        <f t="shared" si="44"/>
        <v>335442.55814704968</v>
      </c>
      <c r="X67" s="29">
        <f t="shared" si="36"/>
        <v>1309482.646284021</v>
      </c>
      <c r="Y67" s="35">
        <f t="shared" si="45"/>
        <v>15.649402758599997</v>
      </c>
      <c r="Z67" s="36">
        <f t="shared" si="46"/>
        <v>6.4294117802137762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1557</v>
      </c>
      <c r="E68" s="49">
        <f t="shared" si="37"/>
        <v>27</v>
      </c>
      <c r="F68" s="3">
        <f t="shared" si="38"/>
        <v>1.7341040462427744E-2</v>
      </c>
      <c r="G68" s="2">
        <v>0.5</v>
      </c>
      <c r="H68" s="3">
        <f t="shared" si="39"/>
        <v>8.3102493074792227E-2</v>
      </c>
      <c r="I68" s="3">
        <f t="shared" si="40"/>
        <v>0.91689750692520777</v>
      </c>
      <c r="J68" s="5">
        <f t="shared" si="47"/>
        <v>79267.976591958548</v>
      </c>
      <c r="K68" s="5">
        <f t="shared" si="41"/>
        <v>6587.3664757860279</v>
      </c>
      <c r="L68" s="5">
        <f t="shared" si="42"/>
        <v>379871.46677032765</v>
      </c>
      <c r="M68" s="5">
        <f t="shared" si="32"/>
        <v>1440110.973700762</v>
      </c>
      <c r="N68" s="33">
        <f t="shared" si="43"/>
        <v>18.167626267463678</v>
      </c>
      <c r="O68" s="4"/>
      <c r="Q68" s="27" t="s">
        <v>62</v>
      </c>
      <c r="R68" s="29">
        <f t="shared" si="33"/>
        <v>79267.976591958548</v>
      </c>
      <c r="S68" s="29">
        <f t="shared" si="34"/>
        <v>379871.46677032765</v>
      </c>
      <c r="T68" s="35">
        <f t="shared" si="35"/>
        <v>18.167626267463678</v>
      </c>
      <c r="U68" s="42">
        <v>0.7557222850963411</v>
      </c>
      <c r="V68" s="43">
        <f t="shared" si="48"/>
        <v>0.2442777149036589</v>
      </c>
      <c r="W68" s="29">
        <f t="shared" si="44"/>
        <v>287077.33291057084</v>
      </c>
      <c r="X68" s="29">
        <f t="shared" si="36"/>
        <v>974040.08813697123</v>
      </c>
      <c r="Y68" s="35">
        <f t="shared" si="45"/>
        <v>12.287939342150233</v>
      </c>
      <c r="Z68" s="36">
        <f t="shared" si="46"/>
        <v>5.8796869253134449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970</v>
      </c>
      <c r="E69" s="49">
        <f t="shared" si="37"/>
        <v>38</v>
      </c>
      <c r="F69" s="3">
        <f t="shared" si="38"/>
        <v>3.9175257731958762E-2</v>
      </c>
      <c r="G69" s="2">
        <v>0.5</v>
      </c>
      <c r="H69" s="3">
        <f t="shared" si="39"/>
        <v>0.17840375586854459</v>
      </c>
      <c r="I69" s="3">
        <f t="shared" si="40"/>
        <v>0.82159624413145538</v>
      </c>
      <c r="J69" s="5">
        <f t="shared" si="47"/>
        <v>72680.610116172524</v>
      </c>
      <c r="K69" s="5">
        <f t="shared" si="41"/>
        <v>12966.493823542516</v>
      </c>
      <c r="L69" s="5">
        <f t="shared" si="42"/>
        <v>330986.81602200633</v>
      </c>
      <c r="M69" s="5">
        <f t="shared" si="32"/>
        <v>1060239.5069304344</v>
      </c>
      <c r="N69" s="33">
        <f t="shared" si="43"/>
        <v>14.587652817384855</v>
      </c>
      <c r="O69" s="4"/>
      <c r="Q69" s="27" t="s">
        <v>64</v>
      </c>
      <c r="R69" s="29">
        <f t="shared" si="33"/>
        <v>72680.610116172524</v>
      </c>
      <c r="S69" s="29">
        <f t="shared" si="34"/>
        <v>330986.81602200633</v>
      </c>
      <c r="T69" s="35">
        <f t="shared" si="35"/>
        <v>14.587652817384855</v>
      </c>
      <c r="U69" s="42">
        <v>0.69850988448397933</v>
      </c>
      <c r="V69" s="43">
        <f t="shared" si="48"/>
        <v>0.30149011551602067</v>
      </c>
      <c r="W69" s="29">
        <f t="shared" si="44"/>
        <v>231197.56262525177</v>
      </c>
      <c r="X69" s="29">
        <f t="shared" si="36"/>
        <v>686962.75522640045</v>
      </c>
      <c r="Y69" s="35">
        <f t="shared" si="45"/>
        <v>9.4518022637449075</v>
      </c>
      <c r="Z69" s="36">
        <f t="shared" si="46"/>
        <v>5.1358505536399477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628</v>
      </c>
      <c r="E70" s="49">
        <f t="shared" si="37"/>
        <v>39</v>
      </c>
      <c r="F70" s="3">
        <f t="shared" si="38"/>
        <v>6.2101910828025478E-2</v>
      </c>
      <c r="G70" s="2">
        <v>0.5</v>
      </c>
      <c r="H70" s="3">
        <f t="shared" si="39"/>
        <v>0.26878015161957269</v>
      </c>
      <c r="I70" s="3">
        <f t="shared" si="40"/>
        <v>0.73121984838042731</v>
      </c>
      <c r="J70" s="5">
        <f t="shared" si="47"/>
        <v>59714.116292630009</v>
      </c>
      <c r="K70" s="5">
        <f t="shared" si="41"/>
        <v>16049.969230961889</v>
      </c>
      <c r="L70" s="5">
        <f t="shared" si="42"/>
        <v>258445.65838574531</v>
      </c>
      <c r="M70" s="5">
        <f t="shared" si="32"/>
        <v>729252.69090842805</v>
      </c>
      <c r="N70" s="33">
        <f t="shared" si="43"/>
        <v>12.21240028630271</v>
      </c>
      <c r="O70" s="4"/>
      <c r="Q70" s="27" t="s">
        <v>66</v>
      </c>
      <c r="R70" s="29">
        <f t="shared" si="33"/>
        <v>59714.116292630009</v>
      </c>
      <c r="S70" s="29">
        <f t="shared" si="34"/>
        <v>258445.65838574531</v>
      </c>
      <c r="T70" s="35">
        <f t="shared" si="35"/>
        <v>12.21240028630271</v>
      </c>
      <c r="U70" s="42">
        <v>0.67065690345363116</v>
      </c>
      <c r="V70" s="43">
        <f t="shared" si="48"/>
        <v>0.32934309654636884</v>
      </c>
      <c r="W70" s="29">
        <f t="shared" si="44"/>
        <v>173328.36496401893</v>
      </c>
      <c r="X70" s="29">
        <f t="shared" si="36"/>
        <v>455765.19260114868</v>
      </c>
      <c r="Y70" s="35">
        <f t="shared" si="45"/>
        <v>7.632453109875458</v>
      </c>
      <c r="Z70" s="36">
        <f t="shared" si="46"/>
        <v>4.5799471764272521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376</v>
      </c>
      <c r="E71" s="49">
        <f t="shared" si="49"/>
        <v>22</v>
      </c>
      <c r="F71" s="3">
        <f t="shared" si="38"/>
        <v>5.8510638297872342E-2</v>
      </c>
      <c r="G71" s="2">
        <v>0.5</v>
      </c>
      <c r="H71" s="3">
        <f t="shared" si="39"/>
        <v>0.25522041763341069</v>
      </c>
      <c r="I71" s="3">
        <f t="shared" si="40"/>
        <v>0.74477958236658925</v>
      </c>
      <c r="J71" s="5">
        <f t="shared" si="47"/>
        <v>43664.147061668118</v>
      </c>
      <c r="K71" s="5">
        <f t="shared" si="41"/>
        <v>11143.9818486856</v>
      </c>
      <c r="L71" s="5">
        <f t="shared" si="42"/>
        <v>190460.78068662656</v>
      </c>
      <c r="M71" s="5">
        <f>L71+M72</f>
        <v>470807.03252268274</v>
      </c>
      <c r="N71" s="33">
        <f t="shared" si="43"/>
        <v>10.782462597007759</v>
      </c>
      <c r="O71" s="4"/>
      <c r="Q71" s="27" t="s">
        <v>68</v>
      </c>
      <c r="R71" s="29">
        <f t="shared" si="33"/>
        <v>43664.147061668118</v>
      </c>
      <c r="S71" s="29">
        <f t="shared" si="34"/>
        <v>190460.78068662656</v>
      </c>
      <c r="T71" s="35">
        <f t="shared" si="35"/>
        <v>10.782462597007759</v>
      </c>
      <c r="U71" s="42">
        <v>0.63527807449444496</v>
      </c>
      <c r="V71" s="43">
        <f t="shared" si="48"/>
        <v>0.36472192550555504</v>
      </c>
      <c r="W71" s="29">
        <f t="shared" si="44"/>
        <v>120995.5580213089</v>
      </c>
      <c r="X71" s="29">
        <f>X72+W71</f>
        <v>282436.82763712975</v>
      </c>
      <c r="Y71" s="35">
        <f t="shared" si="45"/>
        <v>6.4683921854292992</v>
      </c>
      <c r="Z71" s="36">
        <f t="shared" si="46"/>
        <v>4.3140704115784603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250</v>
      </c>
      <c r="E72" s="50">
        <f t="shared" si="49"/>
        <v>29</v>
      </c>
      <c r="F72" s="17">
        <f t="shared" si="38"/>
        <v>0.11600000000000001</v>
      </c>
      <c r="G72" s="12"/>
      <c r="H72" s="17">
        <v>1</v>
      </c>
      <c r="I72" s="17">
        <f t="shared" si="40"/>
        <v>0</v>
      </c>
      <c r="J72" s="21">
        <f t="shared" si="47"/>
        <v>32520.165212982516</v>
      </c>
      <c r="K72" s="21">
        <f t="shared" si="41"/>
        <v>32520.165212982516</v>
      </c>
      <c r="L72" s="21">
        <f>K72/F72</f>
        <v>280346.25183605618</v>
      </c>
      <c r="M72" s="21">
        <f>L72</f>
        <v>280346.25183605618</v>
      </c>
      <c r="N72" s="34">
        <f t="shared" si="43"/>
        <v>8.6206896551724146</v>
      </c>
      <c r="O72" s="4"/>
      <c r="Q72" s="30" t="s">
        <v>69</v>
      </c>
      <c r="R72" s="31">
        <f t="shared" si="33"/>
        <v>32520.165212982516</v>
      </c>
      <c r="S72" s="31">
        <f t="shared" si="34"/>
        <v>280346.25183605618</v>
      </c>
      <c r="T72" s="38">
        <f t="shared" si="35"/>
        <v>8.6206896551724146</v>
      </c>
      <c r="U72" s="44">
        <v>0.57586384179742911</v>
      </c>
      <c r="V72" s="45">
        <f t="shared" si="48"/>
        <v>0.42413615820257089</v>
      </c>
      <c r="W72" s="31">
        <f t="shared" si="44"/>
        <v>161441.26961582087</v>
      </c>
      <c r="X72" s="31">
        <f>W72</f>
        <v>161441.26961582087</v>
      </c>
      <c r="Y72" s="38">
        <f t="shared" si="45"/>
        <v>4.9643434637709403</v>
      </c>
      <c r="Z72" s="37">
        <f t="shared" si="46"/>
        <v>3.6563461914014743</v>
      </c>
    </row>
    <row r="73" spans="1:26" s="2" customFormat="1" ht="13.2" x14ac:dyDescent="0.25">
      <c r="B73" s="2" t="s">
        <v>70</v>
      </c>
      <c r="D73" s="25">
        <f>SUM(D54:D72)</f>
        <v>48777</v>
      </c>
      <c r="E73" s="25">
        <f>SUM(E54:E72)</f>
        <v>297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70.497205670969436</v>
      </c>
      <c r="F78" s="55">
        <f>$Y$4</f>
        <v>64.230909215525884</v>
      </c>
      <c r="G78" s="55">
        <f>E78-F78</f>
        <v>6.2662964554435518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82.336598887157209</v>
      </c>
      <c r="F79" s="55">
        <f>$Y$29</f>
        <v>72.173141928508699</v>
      </c>
      <c r="G79" s="55">
        <f t="shared" ref="G79:G80" si="50">E79-F79</f>
        <v>10.16345695864851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75.77352724076907</v>
      </c>
      <c r="F80" s="55">
        <f>$Y$54</f>
        <v>67.134679744641431</v>
      </c>
      <c r="G80" s="55">
        <f t="shared" si="50"/>
        <v>8.6388474961276387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13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222</v>
      </c>
      <c r="E4" s="51">
        <v>2</v>
      </c>
      <c r="F4" s="3">
        <f>E4/D4</f>
        <v>9.0090090090090089E-3</v>
      </c>
      <c r="G4" s="2">
        <v>0.3</v>
      </c>
      <c r="H4" s="18">
        <f>C4*F4/(1+(1-G4)*C4*F4)</f>
        <v>8.952551477170995E-3</v>
      </c>
      <c r="I4" s="18">
        <f>1-H4</f>
        <v>0.991047448522829</v>
      </c>
      <c r="J4" s="41">
        <v>100000</v>
      </c>
      <c r="K4" s="20">
        <f>J4*H4</f>
        <v>895.25514771709948</v>
      </c>
      <c r="L4" s="20">
        <f>C4*(J5+G4*K4)</f>
        <v>99373.321396598039</v>
      </c>
      <c r="M4" s="5">
        <f t="shared" ref="M4:M20" si="0">L4+M5</f>
        <v>7222327.1764767431</v>
      </c>
      <c r="N4" s="32">
        <f>M4/J4</f>
        <v>72.223271764767432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99373.321396598039</v>
      </c>
      <c r="T4" s="35">
        <f t="shared" ref="T4:T22" si="3">N4</f>
        <v>72.223271764767432</v>
      </c>
      <c r="U4" s="42">
        <v>0.96680194174873568</v>
      </c>
      <c r="V4" s="43">
        <f>1-U4</f>
        <v>3.3198058251264317E-2</v>
      </c>
      <c r="W4" s="29">
        <f>S4*U4</f>
        <v>96074.320084252162</v>
      </c>
      <c r="X4" s="29">
        <f t="shared" ref="X4:X20" si="4">X5+W4</f>
        <v>6547361.3316013832</v>
      </c>
      <c r="Y4" s="40">
        <f>X4/R4</f>
        <v>65.473613316013825</v>
      </c>
      <c r="Z4" s="36">
        <f>T4-Y4</f>
        <v>6.7496584487536069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1142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99104.744852282907</v>
      </c>
      <c r="K5" s="5">
        <f t="shared" ref="K5:K22" si="8">J5*H5</f>
        <v>0</v>
      </c>
      <c r="L5" s="5">
        <f t="shared" ref="L5:L21" si="9">C5*(J6+G5*K5)</f>
        <v>396418.97940913163</v>
      </c>
      <c r="M5" s="5">
        <f t="shared" si="0"/>
        <v>7122953.8550801454</v>
      </c>
      <c r="N5" s="33">
        <f t="shared" ref="N5:N22" si="10">M5/J5</f>
        <v>71.872985150176348</v>
      </c>
      <c r="O5" s="4"/>
      <c r="Q5" s="27" t="s">
        <v>36</v>
      </c>
      <c r="R5" s="29">
        <f t="shared" si="1"/>
        <v>99104.744852282907</v>
      </c>
      <c r="S5" s="29">
        <f t="shared" si="2"/>
        <v>396418.97940913163</v>
      </c>
      <c r="T5" s="35">
        <f t="shared" si="3"/>
        <v>71.872985150176348</v>
      </c>
      <c r="U5" s="42">
        <v>0.96680194174873568</v>
      </c>
      <c r="V5" s="43">
        <f>1-U5</f>
        <v>3.3198058251264317E-2</v>
      </c>
      <c r="W5" s="29">
        <f t="shared" ref="W5:W22" si="11">S5*U5</f>
        <v>383258.63903880055</v>
      </c>
      <c r="X5" s="29">
        <f t="shared" si="4"/>
        <v>6451287.0115171308</v>
      </c>
      <c r="Y5" s="35">
        <f t="shared" ref="Y5:Y22" si="12">X5/R5</f>
        <v>65.095642202932567</v>
      </c>
      <c r="Z5" s="36">
        <f t="shared" ref="Z5:Z22" si="13">T5-Y5</f>
        <v>6.7773429472437812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1425</v>
      </c>
      <c r="E6" s="51">
        <v>1</v>
      </c>
      <c r="F6" s="3">
        <f t="shared" si="5"/>
        <v>7.0175438596491223E-4</v>
      </c>
      <c r="G6" s="2">
        <v>0.5</v>
      </c>
      <c r="H6" s="3">
        <f t="shared" si="6"/>
        <v>3.5026269702276703E-3</v>
      </c>
      <c r="I6" s="3">
        <f t="shared" si="7"/>
        <v>0.99649737302977237</v>
      </c>
      <c r="J6" s="5">
        <f t="shared" ref="J6:J22" si="14">I5*J5</f>
        <v>99104.744852282907</v>
      </c>
      <c r="K6" s="5">
        <f t="shared" si="8"/>
        <v>347.126952197138</v>
      </c>
      <c r="L6" s="5">
        <f t="shared" si="9"/>
        <v>494655.90688092168</v>
      </c>
      <c r="M6" s="5">
        <f t="shared" si="0"/>
        <v>6726534.8756710142</v>
      </c>
      <c r="N6" s="33">
        <f t="shared" si="10"/>
        <v>67.872985150176348</v>
      </c>
      <c r="O6" s="4"/>
      <c r="Q6" s="27" t="s">
        <v>38</v>
      </c>
      <c r="R6" s="29">
        <f t="shared" si="1"/>
        <v>99104.744852282907</v>
      </c>
      <c r="S6" s="29">
        <f t="shared" si="2"/>
        <v>494655.90688092168</v>
      </c>
      <c r="T6" s="35">
        <f t="shared" si="3"/>
        <v>67.872985150176348</v>
      </c>
      <c r="U6" s="42">
        <v>0.96680194174873568</v>
      </c>
      <c r="V6" s="43">
        <f>1-U6</f>
        <v>3.3198058251264317E-2</v>
      </c>
      <c r="W6" s="29">
        <f t="shared" si="11"/>
        <v>478234.29126995686</v>
      </c>
      <c r="X6" s="29">
        <f t="shared" si="4"/>
        <v>6068028.3724783305</v>
      </c>
      <c r="Y6" s="35">
        <f t="shared" si="12"/>
        <v>61.228434435937622</v>
      </c>
      <c r="Z6" s="36">
        <f t="shared" si="13"/>
        <v>6.6445507142387257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1553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98757.617900085766</v>
      </c>
      <c r="K7" s="5">
        <f t="shared" si="8"/>
        <v>0</v>
      </c>
      <c r="L7" s="5">
        <f t="shared" si="9"/>
        <v>493788.08950042882</v>
      </c>
      <c r="M7" s="5">
        <f t="shared" si="0"/>
        <v>6231878.9687900925</v>
      </c>
      <c r="N7" s="33">
        <f t="shared" si="10"/>
        <v>63.10276717179385</v>
      </c>
      <c r="O7" s="4"/>
      <c r="Q7" s="27" t="s">
        <v>40</v>
      </c>
      <c r="R7" s="29">
        <f t="shared" si="1"/>
        <v>98757.617900085766</v>
      </c>
      <c r="S7" s="29">
        <f t="shared" si="2"/>
        <v>493788.08950042882</v>
      </c>
      <c r="T7" s="35">
        <f t="shared" si="3"/>
        <v>63.10276717179385</v>
      </c>
      <c r="U7" s="42">
        <v>0.96680194174873568</v>
      </c>
      <c r="V7" s="43">
        <f>1-U7</f>
        <v>3.3198058251264317E-2</v>
      </c>
      <c r="W7" s="29">
        <f t="shared" si="11"/>
        <v>477395.28374141309</v>
      </c>
      <c r="X7" s="29">
        <f t="shared" si="4"/>
        <v>5589794.0812083734</v>
      </c>
      <c r="Y7" s="35">
        <f t="shared" si="12"/>
        <v>56.601143284598393</v>
      </c>
      <c r="Z7" s="36">
        <f t="shared" si="13"/>
        <v>6.501623887195457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1849</v>
      </c>
      <c r="E8" s="51">
        <v>6</v>
      </c>
      <c r="F8" s="3">
        <f t="shared" si="5"/>
        <v>3.2449972958355868E-3</v>
      </c>
      <c r="G8" s="2">
        <v>0.5</v>
      </c>
      <c r="H8" s="3">
        <f t="shared" si="6"/>
        <v>1.6094420600858368E-2</v>
      </c>
      <c r="I8" s="3">
        <f t="shared" si="7"/>
        <v>0.98390557939914158</v>
      </c>
      <c r="J8" s="5">
        <f t="shared" si="14"/>
        <v>98757.617900085766</v>
      </c>
      <c r="K8" s="5">
        <f t="shared" si="8"/>
        <v>1589.4466400228396</v>
      </c>
      <c r="L8" s="5">
        <f t="shared" si="9"/>
        <v>489814.47290037171</v>
      </c>
      <c r="M8" s="5">
        <f t="shared" si="0"/>
        <v>5738090.8792896634</v>
      </c>
      <c r="N8" s="33">
        <f t="shared" si="10"/>
        <v>58.102767171793843</v>
      </c>
      <c r="O8" s="4"/>
      <c r="Q8" s="27" t="s">
        <v>42</v>
      </c>
      <c r="R8" s="29">
        <f t="shared" si="1"/>
        <v>98757.617900085766</v>
      </c>
      <c r="S8" s="29">
        <f t="shared" si="2"/>
        <v>489814.47290037171</v>
      </c>
      <c r="T8" s="35">
        <f t="shared" si="3"/>
        <v>58.102767171793843</v>
      </c>
      <c r="U8" s="42">
        <v>0.96680194174873568</v>
      </c>
      <c r="V8" s="43">
        <f>1-U8</f>
        <v>3.3198058251264317E-2</v>
      </c>
      <c r="W8" s="29">
        <f t="shared" si="11"/>
        <v>473553.58349671285</v>
      </c>
      <c r="X8" s="29">
        <f t="shared" si="4"/>
        <v>5112398.7974669607</v>
      </c>
      <c r="Y8" s="35">
        <f t="shared" si="12"/>
        <v>51.767133575854714</v>
      </c>
      <c r="Z8" s="36">
        <f t="shared" si="13"/>
        <v>6.3356335959391288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1955</v>
      </c>
      <c r="E9" s="51">
        <v>5</v>
      </c>
      <c r="F9" s="3">
        <f t="shared" si="5"/>
        <v>2.5575447570332483E-3</v>
      </c>
      <c r="G9" s="2">
        <v>0.5</v>
      </c>
      <c r="H9" s="3">
        <f t="shared" si="6"/>
        <v>1.2706480304955529E-2</v>
      </c>
      <c r="I9" s="3">
        <f t="shared" si="7"/>
        <v>0.98729351969504442</v>
      </c>
      <c r="J9" s="5">
        <f t="shared" si="14"/>
        <v>97168.171260062925</v>
      </c>
      <c r="K9" s="5">
        <f t="shared" si="8"/>
        <v>1234.6654543845355</v>
      </c>
      <c r="L9" s="5">
        <f t="shared" si="9"/>
        <v>482754.19266435324</v>
      </c>
      <c r="M9" s="5">
        <f t="shared" si="0"/>
        <v>5248276.4063892914</v>
      </c>
      <c r="N9" s="33">
        <f t="shared" si="10"/>
        <v>54.012299895432783</v>
      </c>
      <c r="O9" s="4"/>
      <c r="Q9" s="27" t="s">
        <v>44</v>
      </c>
      <c r="R9" s="29">
        <f t="shared" si="1"/>
        <v>97168.171260062925</v>
      </c>
      <c r="S9" s="29">
        <f t="shared" si="2"/>
        <v>482754.19266435324</v>
      </c>
      <c r="T9" s="35">
        <f t="shared" si="3"/>
        <v>54.012299895432783</v>
      </c>
      <c r="U9" s="42">
        <v>0.9555940589531835</v>
      </c>
      <c r="V9" s="43">
        <f t="shared" ref="V9:V22" si="15">1-U9</f>
        <v>4.4405941046816499E-2</v>
      </c>
      <c r="W9" s="29">
        <f t="shared" si="11"/>
        <v>461317.03844479646</v>
      </c>
      <c r="X9" s="29">
        <f t="shared" si="4"/>
        <v>4638845.2139702477</v>
      </c>
      <c r="Y9" s="35">
        <f t="shared" si="12"/>
        <v>47.740377881093856</v>
      </c>
      <c r="Z9" s="36">
        <f t="shared" si="13"/>
        <v>6.2719220143389265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1940</v>
      </c>
      <c r="E10" s="51">
        <v>3</v>
      </c>
      <c r="F10" s="3">
        <f t="shared" si="5"/>
        <v>1.5463917525773195E-3</v>
      </c>
      <c r="G10" s="2">
        <v>0.5</v>
      </c>
      <c r="H10" s="3">
        <f t="shared" si="6"/>
        <v>7.702182284980744E-3</v>
      </c>
      <c r="I10" s="3">
        <f t="shared" si="7"/>
        <v>0.99229781771501924</v>
      </c>
      <c r="J10" s="5">
        <f t="shared" si="14"/>
        <v>95933.505805678389</v>
      </c>
      <c r="K10" s="5">
        <f t="shared" si="8"/>
        <v>738.89734895259346</v>
      </c>
      <c r="L10" s="5">
        <f t="shared" si="9"/>
        <v>477820.28565601044</v>
      </c>
      <c r="M10" s="5">
        <f t="shared" si="0"/>
        <v>4765522.2137249382</v>
      </c>
      <c r="N10" s="33">
        <f t="shared" si="10"/>
        <v>49.675263858050968</v>
      </c>
      <c r="O10" s="4"/>
      <c r="Q10" s="27" t="s">
        <v>46</v>
      </c>
      <c r="R10" s="29">
        <f t="shared" si="1"/>
        <v>95933.505805678389</v>
      </c>
      <c r="S10" s="29">
        <f t="shared" si="2"/>
        <v>477820.28565601044</v>
      </c>
      <c r="T10" s="35">
        <f t="shared" si="3"/>
        <v>49.675263858050968</v>
      </c>
      <c r="U10" s="42">
        <v>0.96363095511775332</v>
      </c>
      <c r="V10" s="43">
        <f t="shared" si="15"/>
        <v>3.6369044882246682E-2</v>
      </c>
      <c r="W10" s="29">
        <f t="shared" si="11"/>
        <v>460442.4182413391</v>
      </c>
      <c r="X10" s="29">
        <f t="shared" si="4"/>
        <v>4177528.1755254515</v>
      </c>
      <c r="Y10" s="35">
        <f t="shared" si="12"/>
        <v>43.546080594483811</v>
      </c>
      <c r="Z10" s="36">
        <f t="shared" si="13"/>
        <v>6.1291832635671568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1967</v>
      </c>
      <c r="E11" s="51">
        <v>2</v>
      </c>
      <c r="F11" s="3">
        <f t="shared" si="5"/>
        <v>1.0167768174885613E-3</v>
      </c>
      <c r="G11" s="2">
        <v>0.5</v>
      </c>
      <c r="H11" s="3">
        <f t="shared" si="6"/>
        <v>5.070993914807303E-3</v>
      </c>
      <c r="I11" s="3">
        <f t="shared" si="7"/>
        <v>0.99492900608519275</v>
      </c>
      <c r="J11" s="5">
        <f t="shared" si="14"/>
        <v>95194.608456725793</v>
      </c>
      <c r="K11" s="5">
        <f t="shared" si="8"/>
        <v>482.73128020652035</v>
      </c>
      <c r="L11" s="5">
        <f t="shared" si="9"/>
        <v>474766.21408311272</v>
      </c>
      <c r="M11" s="5">
        <f t="shared" si="0"/>
        <v>4287701.9280689275</v>
      </c>
      <c r="N11" s="33">
        <f t="shared" si="10"/>
        <v>45.041436669368309</v>
      </c>
      <c r="O11" s="4"/>
      <c r="Q11" s="27" t="s">
        <v>48</v>
      </c>
      <c r="R11" s="29">
        <f t="shared" si="1"/>
        <v>95194.608456725793</v>
      </c>
      <c r="S11" s="29">
        <f t="shared" si="2"/>
        <v>474766.21408311272</v>
      </c>
      <c r="T11" s="35">
        <f t="shared" si="3"/>
        <v>45.041436669368309</v>
      </c>
      <c r="U11" s="42">
        <v>0.96005435016735896</v>
      </c>
      <c r="V11" s="43">
        <f t="shared" si="15"/>
        <v>3.9945649832641039E-2</v>
      </c>
      <c r="W11" s="29">
        <f t="shared" si="11"/>
        <v>455801.36914298002</v>
      </c>
      <c r="X11" s="29">
        <f t="shared" si="4"/>
        <v>3717085.7572841123</v>
      </c>
      <c r="Y11" s="35">
        <f t="shared" si="12"/>
        <v>39.047229854134542</v>
      </c>
      <c r="Z11" s="36">
        <f t="shared" si="13"/>
        <v>5.9942068152337669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2238</v>
      </c>
      <c r="E12" s="51">
        <v>7</v>
      </c>
      <c r="F12" s="3">
        <f t="shared" si="5"/>
        <v>3.1277926720285972E-3</v>
      </c>
      <c r="G12" s="2">
        <v>0.5</v>
      </c>
      <c r="H12" s="3">
        <f t="shared" si="6"/>
        <v>1.5517623586787856E-2</v>
      </c>
      <c r="I12" s="3">
        <f t="shared" si="7"/>
        <v>0.98448237641321212</v>
      </c>
      <c r="J12" s="5">
        <f t="shared" si="14"/>
        <v>94711.87717651928</v>
      </c>
      <c r="K12" s="5">
        <f t="shared" si="8"/>
        <v>1469.7032592233099</v>
      </c>
      <c r="L12" s="5">
        <f t="shared" si="9"/>
        <v>469885.12773453811</v>
      </c>
      <c r="M12" s="5">
        <f t="shared" si="0"/>
        <v>3812935.7139858147</v>
      </c>
      <c r="N12" s="33">
        <f t="shared" si="10"/>
        <v>40.258263563707594</v>
      </c>
      <c r="O12" s="4"/>
      <c r="Q12" s="27" t="s">
        <v>50</v>
      </c>
      <c r="R12" s="29">
        <f t="shared" si="1"/>
        <v>94711.87717651928</v>
      </c>
      <c r="S12" s="29">
        <f t="shared" si="2"/>
        <v>469885.12773453811</v>
      </c>
      <c r="T12" s="35">
        <f t="shared" si="3"/>
        <v>40.258263563707594</v>
      </c>
      <c r="U12" s="42">
        <v>0.94127750867207383</v>
      </c>
      <c r="V12" s="43">
        <f t="shared" si="15"/>
        <v>5.8722491327926174E-2</v>
      </c>
      <c r="W12" s="29">
        <f t="shared" si="11"/>
        <v>442292.30239602522</v>
      </c>
      <c r="X12" s="29">
        <f t="shared" si="4"/>
        <v>3261284.3881411324</v>
      </c>
      <c r="Y12" s="35">
        <f t="shared" si="12"/>
        <v>34.433742476277956</v>
      </c>
      <c r="Z12" s="36">
        <f t="shared" si="13"/>
        <v>5.8245210874296376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2305</v>
      </c>
      <c r="E13" s="51">
        <v>11</v>
      </c>
      <c r="F13" s="3">
        <f t="shared" si="5"/>
        <v>4.7722342733188721E-3</v>
      </c>
      <c r="G13" s="2">
        <v>0.5</v>
      </c>
      <c r="H13" s="3">
        <f t="shared" si="6"/>
        <v>2.357984994640943E-2</v>
      </c>
      <c r="I13" s="3">
        <f t="shared" si="7"/>
        <v>0.97642015005359062</v>
      </c>
      <c r="J13" s="5">
        <f t="shared" si="14"/>
        <v>93242.173917295964</v>
      </c>
      <c r="K13" s="5">
        <f t="shared" si="8"/>
        <v>2198.6364696468499</v>
      </c>
      <c r="L13" s="5">
        <f t="shared" si="9"/>
        <v>460714.27841236268</v>
      </c>
      <c r="M13" s="5">
        <f t="shared" si="0"/>
        <v>3343050.5862512765</v>
      </c>
      <c r="N13" s="33">
        <f t="shared" si="10"/>
        <v>35.853417459104918</v>
      </c>
      <c r="O13" s="4"/>
      <c r="Q13" s="27" t="s">
        <v>52</v>
      </c>
      <c r="R13" s="29">
        <f t="shared" si="1"/>
        <v>93242.173917295964</v>
      </c>
      <c r="S13" s="29">
        <f t="shared" si="2"/>
        <v>460714.27841236268</v>
      </c>
      <c r="T13" s="35">
        <f t="shared" si="3"/>
        <v>35.853417459104918</v>
      </c>
      <c r="U13" s="42">
        <v>0.95386474178345915</v>
      </c>
      <c r="V13" s="43">
        <f t="shared" si="15"/>
        <v>4.6135258216540853E-2</v>
      </c>
      <c r="W13" s="29">
        <f t="shared" si="11"/>
        <v>439459.10621376103</v>
      </c>
      <c r="X13" s="29">
        <f t="shared" si="4"/>
        <v>2818992.0857451074</v>
      </c>
      <c r="Y13" s="35">
        <f t="shared" si="12"/>
        <v>30.233015461924985</v>
      </c>
      <c r="Z13" s="36">
        <f t="shared" si="13"/>
        <v>5.6204019971799326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2171</v>
      </c>
      <c r="E14" s="51">
        <v>8</v>
      </c>
      <c r="F14" s="3">
        <f t="shared" si="5"/>
        <v>3.6849378166743437E-3</v>
      </c>
      <c r="G14" s="2">
        <v>0.5</v>
      </c>
      <c r="H14" s="3">
        <f t="shared" si="6"/>
        <v>1.8256503879507075E-2</v>
      </c>
      <c r="I14" s="3">
        <f t="shared" si="7"/>
        <v>0.98174349612049294</v>
      </c>
      <c r="J14" s="5">
        <f t="shared" si="14"/>
        <v>91043.537447649112</v>
      </c>
      <c r="K14" s="5">
        <f t="shared" si="8"/>
        <v>1662.1366946170538</v>
      </c>
      <c r="L14" s="5">
        <f t="shared" si="9"/>
        <v>451062.34550170298</v>
      </c>
      <c r="M14" s="5">
        <f t="shared" si="0"/>
        <v>2882336.307838914</v>
      </c>
      <c r="N14" s="33">
        <f t="shared" si="10"/>
        <v>31.658878693024032</v>
      </c>
      <c r="O14" s="4"/>
      <c r="Q14" s="27" t="s">
        <v>54</v>
      </c>
      <c r="R14" s="29">
        <f t="shared" si="1"/>
        <v>91043.537447649112</v>
      </c>
      <c r="S14" s="29">
        <f t="shared" si="2"/>
        <v>451062.34550170298</v>
      </c>
      <c r="T14" s="35">
        <f t="shared" si="3"/>
        <v>31.658878693024032</v>
      </c>
      <c r="U14" s="42">
        <v>0.94210046609890041</v>
      </c>
      <c r="V14" s="43">
        <f t="shared" si="15"/>
        <v>5.7899533901099587E-2</v>
      </c>
      <c r="W14" s="29">
        <f t="shared" si="11"/>
        <v>424946.04593681765</v>
      </c>
      <c r="X14" s="29">
        <f t="shared" si="4"/>
        <v>2379532.9795313464</v>
      </c>
      <c r="Y14" s="35">
        <f t="shared" si="12"/>
        <v>26.136209622781848</v>
      </c>
      <c r="Z14" s="36">
        <f t="shared" si="13"/>
        <v>5.5226690702421841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1691</v>
      </c>
      <c r="E15" s="51">
        <v>22</v>
      </c>
      <c r="F15" s="3">
        <f t="shared" si="5"/>
        <v>1.3010053222945003E-2</v>
      </c>
      <c r="G15" s="2">
        <v>0.5</v>
      </c>
      <c r="H15" s="3">
        <f t="shared" si="6"/>
        <v>6.3001145475372278E-2</v>
      </c>
      <c r="I15" s="3">
        <f t="shared" si="7"/>
        <v>0.93699885452462772</v>
      </c>
      <c r="J15" s="5">
        <f t="shared" si="14"/>
        <v>89381.400753032067</v>
      </c>
      <c r="K15" s="5">
        <f t="shared" si="8"/>
        <v>5631.1306316343225</v>
      </c>
      <c r="L15" s="5">
        <f t="shared" si="9"/>
        <v>432829.17718607455</v>
      </c>
      <c r="M15" s="5">
        <f t="shared" si="0"/>
        <v>2431273.9623372112</v>
      </c>
      <c r="N15" s="33">
        <f t="shared" si="10"/>
        <v>27.201117255423362</v>
      </c>
      <c r="O15" s="4"/>
      <c r="Q15" s="27" t="s">
        <v>56</v>
      </c>
      <c r="R15" s="29">
        <f t="shared" si="1"/>
        <v>89381.400753032067</v>
      </c>
      <c r="S15" s="29">
        <f t="shared" si="2"/>
        <v>432829.17718607455</v>
      </c>
      <c r="T15" s="35">
        <f t="shared" si="3"/>
        <v>27.201117255423362</v>
      </c>
      <c r="U15" s="42">
        <v>0.91645683631107144</v>
      </c>
      <c r="V15" s="43">
        <f t="shared" si="15"/>
        <v>8.3543163688928557E-2</v>
      </c>
      <c r="W15" s="29">
        <f t="shared" si="11"/>
        <v>396669.25838707405</v>
      </c>
      <c r="X15" s="29">
        <f t="shared" si="4"/>
        <v>1954586.9335945286</v>
      </c>
      <c r="Y15" s="35">
        <f t="shared" si="12"/>
        <v>21.867938039986733</v>
      </c>
      <c r="Z15" s="36">
        <f t="shared" si="13"/>
        <v>5.3331792154366298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1334</v>
      </c>
      <c r="E16" s="51">
        <v>16</v>
      </c>
      <c r="F16" s="3">
        <f t="shared" si="5"/>
        <v>1.1994002998500749E-2</v>
      </c>
      <c r="G16" s="2">
        <v>0.5</v>
      </c>
      <c r="H16" s="3">
        <f t="shared" si="6"/>
        <v>5.8224163027656484E-2</v>
      </c>
      <c r="I16" s="3">
        <f t="shared" si="7"/>
        <v>0.94177583697234346</v>
      </c>
      <c r="J16" s="5">
        <f t="shared" si="14"/>
        <v>83750.270121397742</v>
      </c>
      <c r="K16" s="5">
        <f t="shared" si="8"/>
        <v>4876.28938115853</v>
      </c>
      <c r="L16" s="5">
        <f t="shared" si="9"/>
        <v>406560.62715409236</v>
      </c>
      <c r="M16" s="5">
        <f t="shared" si="0"/>
        <v>1998444.7851511366</v>
      </c>
      <c r="N16" s="33">
        <f t="shared" si="10"/>
        <v>23.861950322719554</v>
      </c>
      <c r="O16" s="4"/>
      <c r="Q16" s="27" t="s">
        <v>58</v>
      </c>
      <c r="R16" s="29">
        <f t="shared" si="1"/>
        <v>83750.270121397742</v>
      </c>
      <c r="S16" s="29">
        <f t="shared" si="2"/>
        <v>406560.62715409236</v>
      </c>
      <c r="T16" s="35">
        <f t="shared" si="3"/>
        <v>23.861950322719554</v>
      </c>
      <c r="U16" s="42">
        <v>0.8859396016463057</v>
      </c>
      <c r="V16" s="43">
        <f t="shared" si="15"/>
        <v>0.1140603983536943</v>
      </c>
      <c r="W16" s="29">
        <f t="shared" si="11"/>
        <v>360188.16006596881</v>
      </c>
      <c r="X16" s="29">
        <f t="shared" si="4"/>
        <v>1557917.6752074545</v>
      </c>
      <c r="Y16" s="35">
        <f t="shared" si="12"/>
        <v>18.601942094625137</v>
      </c>
      <c r="Z16" s="36">
        <f t="shared" si="13"/>
        <v>5.2600082280944171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1071</v>
      </c>
      <c r="E17" s="51">
        <v>15</v>
      </c>
      <c r="F17" s="3">
        <f t="shared" si="5"/>
        <v>1.4005602240896359E-2</v>
      </c>
      <c r="G17" s="2">
        <v>0.5</v>
      </c>
      <c r="H17" s="3">
        <f t="shared" si="6"/>
        <v>6.7658998646820026E-2</v>
      </c>
      <c r="I17" s="3">
        <f t="shared" si="7"/>
        <v>0.93234100135317999</v>
      </c>
      <c r="J17" s="5">
        <f t="shared" si="14"/>
        <v>78873.980740239203</v>
      </c>
      <c r="K17" s="5">
        <f t="shared" si="8"/>
        <v>5336.5345561731529</v>
      </c>
      <c r="L17" s="5">
        <f t="shared" si="9"/>
        <v>381028.56731076317</v>
      </c>
      <c r="M17" s="5">
        <f t="shared" si="0"/>
        <v>1591884.1579970443</v>
      </c>
      <c r="N17" s="33">
        <f t="shared" si="10"/>
        <v>20.182627313305002</v>
      </c>
      <c r="O17" s="4"/>
      <c r="Q17" s="27" t="s">
        <v>60</v>
      </c>
      <c r="R17" s="29">
        <f t="shared" si="1"/>
        <v>78873.980740239203</v>
      </c>
      <c r="S17" s="29">
        <f t="shared" si="2"/>
        <v>381028.56731076317</v>
      </c>
      <c r="T17" s="35">
        <f t="shared" si="3"/>
        <v>20.182627313305002</v>
      </c>
      <c r="U17" s="42">
        <v>0.85631920960893304</v>
      </c>
      <c r="V17" s="43">
        <f t="shared" si="15"/>
        <v>0.14368079039106696</v>
      </c>
      <c r="W17" s="29">
        <f t="shared" si="11"/>
        <v>326282.08159797685</v>
      </c>
      <c r="X17" s="29">
        <f t="shared" si="4"/>
        <v>1197729.5151414857</v>
      </c>
      <c r="Y17" s="35">
        <f t="shared" si="12"/>
        <v>15.185356487661577</v>
      </c>
      <c r="Z17" s="36">
        <f t="shared" si="13"/>
        <v>4.9972708256434242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764</v>
      </c>
      <c r="E18" s="51">
        <v>28</v>
      </c>
      <c r="F18" s="3">
        <f t="shared" si="5"/>
        <v>3.6649214659685861E-2</v>
      </c>
      <c r="G18" s="2">
        <v>0.5</v>
      </c>
      <c r="H18" s="3">
        <f t="shared" si="6"/>
        <v>0.16786570743405274</v>
      </c>
      <c r="I18" s="3">
        <f t="shared" si="7"/>
        <v>0.83213429256594729</v>
      </c>
      <c r="J18" s="5">
        <f t="shared" si="14"/>
        <v>73537.446184066052</v>
      </c>
      <c r="K18" s="5">
        <f t="shared" si="8"/>
        <v>12344.415426581831</v>
      </c>
      <c r="L18" s="5">
        <f t="shared" si="9"/>
        <v>336826.19235387567</v>
      </c>
      <c r="M18" s="5">
        <f t="shared" si="0"/>
        <v>1210855.5906862812</v>
      </c>
      <c r="N18" s="33">
        <f t="shared" si="10"/>
        <v>16.465836842572418</v>
      </c>
      <c r="O18" s="4"/>
      <c r="Q18" s="27" t="s">
        <v>62</v>
      </c>
      <c r="R18" s="29">
        <f t="shared" si="1"/>
        <v>73537.446184066052</v>
      </c>
      <c r="S18" s="29">
        <f t="shared" si="2"/>
        <v>336826.19235387567</v>
      </c>
      <c r="T18" s="35">
        <f t="shared" si="3"/>
        <v>16.465836842572418</v>
      </c>
      <c r="U18" s="42">
        <v>0.77613843304153718</v>
      </c>
      <c r="V18" s="43">
        <f t="shared" si="15"/>
        <v>0.22386156695846282</v>
      </c>
      <c r="W18" s="29">
        <f t="shared" si="11"/>
        <v>261423.75314088445</v>
      </c>
      <c r="X18" s="29">
        <f t="shared" si="4"/>
        <v>871447.43354350887</v>
      </c>
      <c r="Y18" s="35">
        <f t="shared" si="12"/>
        <v>11.850390226528324</v>
      </c>
      <c r="Z18" s="36">
        <f t="shared" si="13"/>
        <v>4.6154466160440943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444</v>
      </c>
      <c r="E19" s="51">
        <v>22</v>
      </c>
      <c r="F19" s="3">
        <f t="shared" si="5"/>
        <v>4.954954954954955E-2</v>
      </c>
      <c r="G19" s="2">
        <v>0.5</v>
      </c>
      <c r="H19" s="3">
        <f t="shared" si="6"/>
        <v>0.22044088176352705</v>
      </c>
      <c r="I19" s="3">
        <f t="shared" si="7"/>
        <v>0.77955911823647295</v>
      </c>
      <c r="J19" s="5">
        <f t="shared" si="14"/>
        <v>61193.030757484223</v>
      </c>
      <c r="K19" s="5">
        <f t="shared" si="8"/>
        <v>13489.445657962453</v>
      </c>
      <c r="L19" s="5">
        <f t="shared" si="9"/>
        <v>272241.53964251501</v>
      </c>
      <c r="M19" s="5">
        <f t="shared" si="0"/>
        <v>874029.39833240549</v>
      </c>
      <c r="N19" s="33">
        <f t="shared" si="10"/>
        <v>14.283152632140339</v>
      </c>
      <c r="O19" s="4"/>
      <c r="Q19" s="27" t="s">
        <v>64</v>
      </c>
      <c r="R19" s="29">
        <f t="shared" si="1"/>
        <v>61193.030757484223</v>
      </c>
      <c r="S19" s="29">
        <f t="shared" si="2"/>
        <v>272241.53964251501</v>
      </c>
      <c r="T19" s="35">
        <f t="shared" si="3"/>
        <v>14.283152632140339</v>
      </c>
      <c r="U19" s="42">
        <v>0.73716277889453141</v>
      </c>
      <c r="V19" s="43">
        <f t="shared" si="15"/>
        <v>0.26283722110546859</v>
      </c>
      <c r="W19" s="29">
        <f t="shared" si="11"/>
        <v>200686.32989340211</v>
      </c>
      <c r="X19" s="29">
        <f t="shared" si="4"/>
        <v>610023.68040262442</v>
      </c>
      <c r="Y19" s="35">
        <f t="shared" si="12"/>
        <v>9.9688424131209636</v>
      </c>
      <c r="Z19" s="36">
        <f t="shared" si="13"/>
        <v>4.3143102190193758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270</v>
      </c>
      <c r="E20" s="51">
        <v>22</v>
      </c>
      <c r="F20" s="3">
        <f t="shared" si="5"/>
        <v>8.1481481481481488E-2</v>
      </c>
      <c r="G20" s="2">
        <v>0.5</v>
      </c>
      <c r="H20" s="3">
        <f t="shared" si="6"/>
        <v>0.33846153846153848</v>
      </c>
      <c r="I20" s="3">
        <f t="shared" si="7"/>
        <v>0.66153846153846152</v>
      </c>
      <c r="J20" s="5">
        <f t="shared" si="14"/>
        <v>47703.58509952177</v>
      </c>
      <c r="K20" s="5">
        <f t="shared" si="8"/>
        <v>16145.828802915061</v>
      </c>
      <c r="L20" s="5">
        <f t="shared" si="9"/>
        <v>198153.3534903212</v>
      </c>
      <c r="M20" s="5">
        <f t="shared" si="0"/>
        <v>601787.85868989048</v>
      </c>
      <c r="N20" s="33">
        <f t="shared" si="10"/>
        <v>12.615149520406243</v>
      </c>
      <c r="O20" s="4"/>
      <c r="Q20" s="27" t="s">
        <v>66</v>
      </c>
      <c r="R20" s="29">
        <f t="shared" si="1"/>
        <v>47703.58509952177</v>
      </c>
      <c r="S20" s="29">
        <f t="shared" si="2"/>
        <v>198153.3534903212</v>
      </c>
      <c r="T20" s="35">
        <f t="shared" si="3"/>
        <v>12.615149520406243</v>
      </c>
      <c r="U20" s="42">
        <v>0.7271372759570951</v>
      </c>
      <c r="V20" s="43">
        <f t="shared" si="15"/>
        <v>0.2728627240429049</v>
      </c>
      <c r="W20" s="29">
        <f t="shared" si="11"/>
        <v>144084.68967871548</v>
      </c>
      <c r="X20" s="29">
        <f t="shared" si="4"/>
        <v>409337.35050922225</v>
      </c>
      <c r="Y20" s="35">
        <f t="shared" si="12"/>
        <v>8.5808508868933178</v>
      </c>
      <c r="Z20" s="36">
        <f t="shared" si="13"/>
        <v>4.0342986335129254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167</v>
      </c>
      <c r="E21" s="51">
        <v>15</v>
      </c>
      <c r="F21" s="3">
        <f t="shared" si="5"/>
        <v>8.9820359281437126E-2</v>
      </c>
      <c r="G21" s="2">
        <v>0.5</v>
      </c>
      <c r="H21" s="3">
        <f t="shared" si="6"/>
        <v>0.36674816625916867</v>
      </c>
      <c r="I21" s="3">
        <f t="shared" si="7"/>
        <v>0.63325183374083127</v>
      </c>
      <c r="J21" s="5">
        <f t="shared" si="14"/>
        <v>31557.756296606709</v>
      </c>
      <c r="K21" s="5">
        <f t="shared" si="8"/>
        <v>11573.749253034244</v>
      </c>
      <c r="L21" s="5">
        <f t="shared" si="9"/>
        <v>128854.40835044792</v>
      </c>
      <c r="M21" s="5">
        <f>L21+M22</f>
        <v>403634.50519956928</v>
      </c>
      <c r="N21" s="33">
        <f t="shared" si="10"/>
        <v>12.790342298288508</v>
      </c>
      <c r="O21" s="4"/>
      <c r="Q21" s="27" t="s">
        <v>68</v>
      </c>
      <c r="R21" s="29">
        <f t="shared" si="1"/>
        <v>31557.756296606709</v>
      </c>
      <c r="S21" s="29">
        <f t="shared" si="2"/>
        <v>128854.40835044792</v>
      </c>
      <c r="T21" s="35">
        <f t="shared" si="3"/>
        <v>12.790342298288508</v>
      </c>
      <c r="U21" s="42">
        <v>0.68635947845240242</v>
      </c>
      <c r="V21" s="43">
        <f t="shared" si="15"/>
        <v>0.31364052154759758</v>
      </c>
      <c r="W21" s="29">
        <f t="shared" si="11"/>
        <v>88440.444511706315</v>
      </c>
      <c r="X21" s="29">
        <f>X22+W21</f>
        <v>265252.66083050676</v>
      </c>
      <c r="Y21" s="35">
        <f t="shared" si="12"/>
        <v>8.4053079799918606</v>
      </c>
      <c r="Z21" s="36">
        <f t="shared" si="13"/>
        <v>4.3850343182966469</v>
      </c>
    </row>
    <row r="22" spans="1:26" s="2" customFormat="1" x14ac:dyDescent="0.25">
      <c r="A22" s="12">
        <v>19</v>
      </c>
      <c r="B22" s="13" t="s">
        <v>69</v>
      </c>
      <c r="C22" s="12"/>
      <c r="D22">
        <v>110</v>
      </c>
      <c r="E22" s="51">
        <v>8</v>
      </c>
      <c r="F22" s="17">
        <f t="shared" si="5"/>
        <v>7.2727272727272724E-2</v>
      </c>
      <c r="G22" s="12"/>
      <c r="H22" s="17">
        <v>1</v>
      </c>
      <c r="I22" s="17">
        <f t="shared" si="7"/>
        <v>0</v>
      </c>
      <c r="J22" s="21">
        <f t="shared" si="14"/>
        <v>19984.007043572463</v>
      </c>
      <c r="K22" s="21">
        <f t="shared" si="8"/>
        <v>19984.007043572463</v>
      </c>
      <c r="L22" s="21">
        <f>K22/F22</f>
        <v>274780.09684912139</v>
      </c>
      <c r="M22" s="21">
        <f>L22</f>
        <v>274780.09684912139</v>
      </c>
      <c r="N22" s="34">
        <f t="shared" si="10"/>
        <v>13.750000000000002</v>
      </c>
      <c r="O22" s="4"/>
      <c r="Q22" s="30" t="s">
        <v>69</v>
      </c>
      <c r="R22" s="31">
        <f t="shared" si="1"/>
        <v>19984.007043572463</v>
      </c>
      <c r="S22" s="31">
        <f t="shared" si="2"/>
        <v>274780.09684912139</v>
      </c>
      <c r="T22" s="38">
        <f t="shared" si="3"/>
        <v>13.750000000000002</v>
      </c>
      <c r="U22" s="44">
        <v>0.64346806172022719</v>
      </c>
      <c r="V22" s="45">
        <f t="shared" si="15"/>
        <v>0.35653193827977281</v>
      </c>
      <c r="W22" s="31">
        <f t="shared" si="11"/>
        <v>176812.21631880043</v>
      </c>
      <c r="X22" s="31">
        <f>W22</f>
        <v>176812.21631880043</v>
      </c>
      <c r="Y22" s="38">
        <f t="shared" si="12"/>
        <v>8.8476858486531249</v>
      </c>
      <c r="Z22" s="37">
        <f t="shared" si="13"/>
        <v>4.9023141513468769</v>
      </c>
    </row>
    <row r="23" spans="1:26" s="2" customFormat="1" ht="13.2" x14ac:dyDescent="0.25">
      <c r="B23" s="2" t="s">
        <v>70</v>
      </c>
      <c r="D23" s="25">
        <f>SUM(D4:D22)</f>
        <v>24618</v>
      </c>
      <c r="E23" s="25">
        <f>SUM(E4:E22)</f>
        <v>193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224</v>
      </c>
      <c r="E29" s="51">
        <v>1</v>
      </c>
      <c r="F29" s="3">
        <f>E29/D29</f>
        <v>4.464285714285714E-3</v>
      </c>
      <c r="G29" s="2">
        <v>0.3</v>
      </c>
      <c r="H29" s="18">
        <f>C29*F29/(1+(1-G29)*C29*F29)</f>
        <v>4.450378282153983E-3</v>
      </c>
      <c r="I29" s="18">
        <f>1-H29</f>
        <v>0.995549621717846</v>
      </c>
      <c r="J29" s="19">
        <v>100000</v>
      </c>
      <c r="K29" s="20">
        <f>J29*H29</f>
        <v>445.03782821539829</v>
      </c>
      <c r="L29" s="20">
        <f>C29*(J30+G29*K29)</f>
        <v>99688.473520249216</v>
      </c>
      <c r="M29" s="5">
        <f t="shared" ref="M29:M45" si="16">L29+M30</f>
        <v>7877288.0789256329</v>
      </c>
      <c r="N29" s="32">
        <f>M29/J29</f>
        <v>78.772880789256334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99688.473520249216</v>
      </c>
      <c r="T29" s="35">
        <f t="shared" ref="T29:T47" si="19">N29</f>
        <v>78.772880789256334</v>
      </c>
      <c r="U29" s="42">
        <v>0.95864674002964168</v>
      </c>
      <c r="V29" s="43">
        <f>1-U29</f>
        <v>4.1353259970358325E-2</v>
      </c>
      <c r="W29" s="29">
        <f>S29*U29</f>
        <v>95566.030158718175</v>
      </c>
      <c r="X29" s="29">
        <f t="shared" ref="X29:X45" si="20">X30+W29</f>
        <v>6975670.4671708979</v>
      </c>
      <c r="Y29" s="40">
        <f>X29/R29</f>
        <v>69.756704671708974</v>
      </c>
      <c r="Z29" s="36">
        <f>T29-Y29</f>
        <v>9.01617611754736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1044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99554.962171784602</v>
      </c>
      <c r="K30" s="5">
        <f t="shared" ref="K30:K47" si="24">J30*H30</f>
        <v>0</v>
      </c>
      <c r="L30" s="5">
        <f t="shared" ref="L30:L46" si="25">C30*(J31+G30*K30)</f>
        <v>398219.84868713841</v>
      </c>
      <c r="M30" s="5">
        <f t="shared" si="16"/>
        <v>7777599.6054053837</v>
      </c>
      <c r="N30" s="33">
        <f t="shared" ref="N30:N47" si="26">M30/J30</f>
        <v>78.123675964890012</v>
      </c>
      <c r="O30" s="4"/>
      <c r="Q30" s="27" t="s">
        <v>36</v>
      </c>
      <c r="R30" s="29">
        <f t="shared" si="17"/>
        <v>99554.962171784602</v>
      </c>
      <c r="S30" s="29">
        <f t="shared" si="18"/>
        <v>398219.84868713841</v>
      </c>
      <c r="T30" s="35">
        <f t="shared" si="19"/>
        <v>78.123675964890012</v>
      </c>
      <c r="U30" s="42">
        <v>0.95864674002964168</v>
      </c>
      <c r="V30" s="43">
        <f>1-U30</f>
        <v>4.1353259970358325E-2</v>
      </c>
      <c r="W30" s="29">
        <f t="shared" ref="W30:W47" si="27">S30*U30</f>
        <v>381752.15975902241</v>
      </c>
      <c r="X30" s="29">
        <f t="shared" si="20"/>
        <v>6880104.4370121798</v>
      </c>
      <c r="Y30" s="35">
        <f t="shared" ref="Y30:Y47" si="28">X30/R30</f>
        <v>69.108603799581445</v>
      </c>
      <c r="Z30" s="36">
        <f t="shared" ref="Z30:Z47" si="29">T30-Y30</f>
        <v>9.0150721653085668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1453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99554.962171784602</v>
      </c>
      <c r="K31" s="5">
        <f t="shared" si="24"/>
        <v>0</v>
      </c>
      <c r="L31" s="5">
        <f t="shared" si="25"/>
        <v>497774.81085892301</v>
      </c>
      <c r="M31" s="5">
        <f t="shared" si="16"/>
        <v>7379379.7567182453</v>
      </c>
      <c r="N31" s="33">
        <f t="shared" si="26"/>
        <v>74.123675964890012</v>
      </c>
      <c r="O31" s="4"/>
      <c r="Q31" s="27" t="s">
        <v>38</v>
      </c>
      <c r="R31" s="29">
        <f t="shared" si="17"/>
        <v>99554.962171784602</v>
      </c>
      <c r="S31" s="29">
        <f t="shared" si="18"/>
        <v>497774.81085892301</v>
      </c>
      <c r="T31" s="35">
        <f t="shared" si="19"/>
        <v>74.123675964890012</v>
      </c>
      <c r="U31" s="42">
        <v>0.95864674002964168</v>
      </c>
      <c r="V31" s="43">
        <f>1-U31</f>
        <v>4.1353259970358325E-2</v>
      </c>
      <c r="W31" s="29">
        <f t="shared" si="27"/>
        <v>477190.19969877804</v>
      </c>
      <c r="X31" s="29">
        <f t="shared" si="20"/>
        <v>6498352.2772531575</v>
      </c>
      <c r="Y31" s="35">
        <f t="shared" si="28"/>
        <v>65.274016839462874</v>
      </c>
      <c r="Z31" s="36">
        <f t="shared" si="29"/>
        <v>8.849659125427138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1507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99554.962171784602</v>
      </c>
      <c r="K32" s="5">
        <f t="shared" si="24"/>
        <v>0</v>
      </c>
      <c r="L32" s="5">
        <f t="shared" si="25"/>
        <v>497774.81085892301</v>
      </c>
      <c r="M32" s="5">
        <f t="shared" si="16"/>
        <v>6881604.9458593223</v>
      </c>
      <c r="N32" s="33">
        <f t="shared" si="26"/>
        <v>69.123675964890012</v>
      </c>
      <c r="O32" s="4"/>
      <c r="Q32" s="27" t="s">
        <v>40</v>
      </c>
      <c r="R32" s="29">
        <f t="shared" si="17"/>
        <v>99554.962171784602</v>
      </c>
      <c r="S32" s="29">
        <f t="shared" si="18"/>
        <v>497774.81085892301</v>
      </c>
      <c r="T32" s="35">
        <f t="shared" si="19"/>
        <v>69.123675964890012</v>
      </c>
      <c r="U32" s="42">
        <v>0.95864674002964168</v>
      </c>
      <c r="V32" s="43">
        <f>1-U32</f>
        <v>4.1353259970358325E-2</v>
      </c>
      <c r="W32" s="29">
        <f t="shared" si="27"/>
        <v>477190.19969877804</v>
      </c>
      <c r="X32" s="29">
        <f t="shared" si="20"/>
        <v>6021162.0775543796</v>
      </c>
      <c r="Y32" s="35">
        <f t="shared" si="28"/>
        <v>60.480783139314667</v>
      </c>
      <c r="Z32" s="36">
        <f t="shared" si="29"/>
        <v>8.6428928255753448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1772</v>
      </c>
      <c r="E33" s="51">
        <v>1</v>
      </c>
      <c r="F33" s="3">
        <f t="shared" si="21"/>
        <v>5.6433408577878099E-4</v>
      </c>
      <c r="G33" s="2">
        <v>0.5</v>
      </c>
      <c r="H33" s="3">
        <f t="shared" si="22"/>
        <v>2.8176951253874329E-3</v>
      </c>
      <c r="I33" s="3">
        <f t="shared" si="23"/>
        <v>0.99718230487461257</v>
      </c>
      <c r="J33" s="5">
        <f t="shared" si="30"/>
        <v>99554.962171784602</v>
      </c>
      <c r="K33" s="5">
        <f t="shared" si="24"/>
        <v>280.51553161956775</v>
      </c>
      <c r="L33" s="5">
        <f t="shared" si="25"/>
        <v>497073.52202987409</v>
      </c>
      <c r="M33" s="5">
        <f t="shared" si="16"/>
        <v>6383830.1350003993</v>
      </c>
      <c r="N33" s="33">
        <f t="shared" si="26"/>
        <v>64.123675964890012</v>
      </c>
      <c r="O33" s="4"/>
      <c r="Q33" s="27" t="s">
        <v>42</v>
      </c>
      <c r="R33" s="29">
        <f t="shared" si="17"/>
        <v>99554.962171784602</v>
      </c>
      <c r="S33" s="29">
        <f t="shared" si="18"/>
        <v>497073.52202987409</v>
      </c>
      <c r="T33" s="35">
        <f t="shared" si="19"/>
        <v>64.123675964890012</v>
      </c>
      <c r="U33" s="42">
        <v>0.95864674002964168</v>
      </c>
      <c r="V33" s="43">
        <f>1-U33</f>
        <v>4.1353259970358325E-2</v>
      </c>
      <c r="W33" s="29">
        <f t="shared" si="27"/>
        <v>476517.91144899104</v>
      </c>
      <c r="X33" s="29">
        <f t="shared" si="20"/>
        <v>5543971.8778556017</v>
      </c>
      <c r="Y33" s="35">
        <f t="shared" si="28"/>
        <v>55.68754943916646</v>
      </c>
      <c r="Z33" s="36">
        <f t="shared" si="29"/>
        <v>8.4361265257235516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1875</v>
      </c>
      <c r="E34" s="51">
        <v>3</v>
      </c>
      <c r="F34" s="3">
        <f t="shared" si="21"/>
        <v>1.6000000000000001E-3</v>
      </c>
      <c r="G34" s="2">
        <v>0.5</v>
      </c>
      <c r="H34" s="3">
        <f t="shared" si="22"/>
        <v>7.9681274900398405E-3</v>
      </c>
      <c r="I34" s="3">
        <f t="shared" si="23"/>
        <v>0.99203187250996017</v>
      </c>
      <c r="J34" s="5">
        <f t="shared" si="30"/>
        <v>99274.446640165028</v>
      </c>
      <c r="K34" s="5">
        <f t="shared" si="24"/>
        <v>791.03144733199224</v>
      </c>
      <c r="L34" s="5">
        <f t="shared" si="25"/>
        <v>494394.65458249522</v>
      </c>
      <c r="M34" s="5">
        <f t="shared" si="16"/>
        <v>5886756.6129705254</v>
      </c>
      <c r="N34" s="33">
        <f t="shared" si="26"/>
        <v>59.297803334104181</v>
      </c>
      <c r="O34" s="4"/>
      <c r="Q34" s="27" t="s">
        <v>44</v>
      </c>
      <c r="R34" s="29">
        <f t="shared" si="17"/>
        <v>99274.446640165028</v>
      </c>
      <c r="S34" s="29">
        <f t="shared" si="18"/>
        <v>494394.65458249522</v>
      </c>
      <c r="T34" s="35">
        <f t="shared" si="19"/>
        <v>59.297803334104181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479157.51874239644</v>
      </c>
      <c r="X34" s="29">
        <f t="shared" si="20"/>
        <v>5067453.9664066108</v>
      </c>
      <c r="Y34" s="35">
        <f t="shared" si="28"/>
        <v>51.044897633872999</v>
      </c>
      <c r="Z34" s="36">
        <f t="shared" si="29"/>
        <v>8.2529057002311816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1824</v>
      </c>
      <c r="E35" s="51">
        <v>1</v>
      </c>
      <c r="F35" s="3">
        <f t="shared" si="21"/>
        <v>5.4824561403508769E-4</v>
      </c>
      <c r="G35" s="2">
        <v>0.5</v>
      </c>
      <c r="H35" s="3">
        <f t="shared" si="22"/>
        <v>2.7374760470845879E-3</v>
      </c>
      <c r="I35" s="3">
        <f t="shared" si="23"/>
        <v>0.99726252395291537</v>
      </c>
      <c r="J35" s="5">
        <f t="shared" si="30"/>
        <v>98483.415192833039</v>
      </c>
      <c r="K35" s="5">
        <f t="shared" si="24"/>
        <v>269.59599012546681</v>
      </c>
      <c r="L35" s="5">
        <f t="shared" si="25"/>
        <v>491743.0859888515</v>
      </c>
      <c r="M35" s="5">
        <f t="shared" si="16"/>
        <v>5392361.9583880305</v>
      </c>
      <c r="N35" s="33">
        <f t="shared" si="26"/>
        <v>54.754010589799798</v>
      </c>
      <c r="O35" s="4"/>
      <c r="Q35" s="27" t="s">
        <v>46</v>
      </c>
      <c r="R35" s="29">
        <f t="shared" si="17"/>
        <v>98483.415192833039</v>
      </c>
      <c r="S35" s="29">
        <f t="shared" si="18"/>
        <v>491743.0859888515</v>
      </c>
      <c r="T35" s="35">
        <f t="shared" si="19"/>
        <v>54.754010589799798</v>
      </c>
      <c r="U35" s="42">
        <v>0.96192878092594225</v>
      </c>
      <c r="V35" s="43">
        <f t="shared" si="31"/>
        <v>3.8071219074057749E-2</v>
      </c>
      <c r="W35" s="29">
        <f t="shared" si="27"/>
        <v>473021.82723401673</v>
      </c>
      <c r="X35" s="29">
        <f t="shared" si="20"/>
        <v>4588296.4476642143</v>
      </c>
      <c r="Y35" s="35">
        <f t="shared" si="28"/>
        <v>46.589534275189514</v>
      </c>
      <c r="Z35" s="36">
        <f t="shared" si="29"/>
        <v>8.1644763146102832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1848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98213.819202707571</v>
      </c>
      <c r="K36" s="5">
        <f t="shared" si="24"/>
        <v>0</v>
      </c>
      <c r="L36" s="5">
        <f t="shared" si="25"/>
        <v>491069.09601353784</v>
      </c>
      <c r="M36" s="5">
        <f t="shared" si="16"/>
        <v>4900618.8723991793</v>
      </c>
      <c r="N36" s="33">
        <f t="shared" si="26"/>
        <v>49.897447346840153</v>
      </c>
      <c r="O36" s="4"/>
      <c r="Q36" s="27" t="s">
        <v>48</v>
      </c>
      <c r="R36" s="29">
        <f t="shared" si="17"/>
        <v>98213.819202707571</v>
      </c>
      <c r="S36" s="29">
        <f t="shared" si="18"/>
        <v>491069.09601353784</v>
      </c>
      <c r="T36" s="35">
        <f t="shared" si="19"/>
        <v>49.897447346840153</v>
      </c>
      <c r="U36" s="42">
        <v>0.95558309086652893</v>
      </c>
      <c r="V36" s="43">
        <f t="shared" si="31"/>
        <v>4.4416909133471072E-2</v>
      </c>
      <c r="W36" s="29">
        <f t="shared" si="27"/>
        <v>469257.32459764875</v>
      </c>
      <c r="X36" s="29">
        <f t="shared" si="20"/>
        <v>4115274.6204301976</v>
      </c>
      <c r="Y36" s="35">
        <f t="shared" si="28"/>
        <v>41.901176981382953</v>
      </c>
      <c r="Z36" s="36">
        <f t="shared" si="29"/>
        <v>7.9962703654571996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2107</v>
      </c>
      <c r="E37" s="51">
        <v>2</v>
      </c>
      <c r="F37" s="3">
        <f t="shared" si="21"/>
        <v>9.4921689606074992E-4</v>
      </c>
      <c r="G37" s="2">
        <v>0.5</v>
      </c>
      <c r="H37" s="3">
        <f t="shared" si="22"/>
        <v>4.734848484848485E-3</v>
      </c>
      <c r="I37" s="3">
        <f t="shared" si="23"/>
        <v>0.99526515151515149</v>
      </c>
      <c r="J37" s="5">
        <f t="shared" si="30"/>
        <v>98213.819202707571</v>
      </c>
      <c r="K37" s="5">
        <f t="shared" si="24"/>
        <v>465.02755304312296</v>
      </c>
      <c r="L37" s="5">
        <f t="shared" si="25"/>
        <v>489906.52713093004</v>
      </c>
      <c r="M37" s="5">
        <f t="shared" si="16"/>
        <v>4409549.7763856417</v>
      </c>
      <c r="N37" s="33">
        <f t="shared" si="26"/>
        <v>44.897447346840153</v>
      </c>
      <c r="O37" s="4"/>
      <c r="Q37" s="27" t="s">
        <v>50</v>
      </c>
      <c r="R37" s="29">
        <f t="shared" si="17"/>
        <v>98213.819202707571</v>
      </c>
      <c r="S37" s="29">
        <f t="shared" si="18"/>
        <v>489906.52713093004</v>
      </c>
      <c r="T37" s="35">
        <f t="shared" si="19"/>
        <v>44.897447346840153</v>
      </c>
      <c r="U37" s="42">
        <v>0.95343645724036619</v>
      </c>
      <c r="V37" s="43">
        <f t="shared" si="31"/>
        <v>4.6563542759633814E-2</v>
      </c>
      <c r="W37" s="29">
        <f t="shared" si="27"/>
        <v>467094.74360664526</v>
      </c>
      <c r="X37" s="29">
        <f t="shared" si="20"/>
        <v>3646017.2958325488</v>
      </c>
      <c r="Y37" s="35">
        <f t="shared" si="28"/>
        <v>37.12326152705031</v>
      </c>
      <c r="Z37" s="36">
        <f t="shared" si="29"/>
        <v>7.7741858197898424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2195</v>
      </c>
      <c r="E38" s="51">
        <v>4</v>
      </c>
      <c r="F38" s="3">
        <f t="shared" si="21"/>
        <v>1.8223234624145787E-3</v>
      </c>
      <c r="G38" s="2">
        <v>0.5</v>
      </c>
      <c r="H38" s="3">
        <f t="shared" si="22"/>
        <v>9.0702947845805008E-3</v>
      </c>
      <c r="I38" s="3">
        <f t="shared" si="23"/>
        <v>0.99092970521541945</v>
      </c>
      <c r="J38" s="5">
        <f t="shared" si="30"/>
        <v>97748.791649664447</v>
      </c>
      <c r="K38" s="5">
        <f t="shared" si="24"/>
        <v>886.61035509899739</v>
      </c>
      <c r="L38" s="5">
        <f t="shared" si="25"/>
        <v>486527.43236057466</v>
      </c>
      <c r="M38" s="5">
        <f t="shared" si="16"/>
        <v>3919643.2492547114</v>
      </c>
      <c r="N38" s="33">
        <f t="shared" si="26"/>
        <v>40.099147857529211</v>
      </c>
      <c r="O38" s="4"/>
      <c r="Q38" s="27" t="s">
        <v>52</v>
      </c>
      <c r="R38" s="29">
        <f t="shared" si="17"/>
        <v>97748.791649664447</v>
      </c>
      <c r="S38" s="29">
        <f t="shared" si="18"/>
        <v>486527.43236057466</v>
      </c>
      <c r="T38" s="35">
        <f t="shared" si="19"/>
        <v>40.099147857529211</v>
      </c>
      <c r="U38" s="42">
        <v>0.93748024841036759</v>
      </c>
      <c r="V38" s="43">
        <f t="shared" si="31"/>
        <v>6.2519751589632411E-2</v>
      </c>
      <c r="W38" s="29">
        <f t="shared" si="27"/>
        <v>456109.85814784985</v>
      </c>
      <c r="X38" s="29">
        <f t="shared" si="20"/>
        <v>3178922.5522259036</v>
      </c>
      <c r="Y38" s="35">
        <f t="shared" si="28"/>
        <v>32.521348843055662</v>
      </c>
      <c r="Z38" s="36">
        <f t="shared" si="29"/>
        <v>7.5777990144735483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2163</v>
      </c>
      <c r="E39" s="51">
        <v>7</v>
      </c>
      <c r="F39" s="3">
        <f t="shared" si="21"/>
        <v>3.2362459546925568E-3</v>
      </c>
      <c r="G39" s="2">
        <v>0.5</v>
      </c>
      <c r="H39" s="3">
        <f t="shared" si="22"/>
        <v>1.605136436597111E-2</v>
      </c>
      <c r="I39" s="3">
        <f t="shared" si="23"/>
        <v>0.9839486356340289</v>
      </c>
      <c r="J39" s="5">
        <f t="shared" si="30"/>
        <v>96862.181294565438</v>
      </c>
      <c r="K39" s="5">
        <f t="shared" si="24"/>
        <v>1554.7701652418211</v>
      </c>
      <c r="L39" s="5">
        <f t="shared" si="25"/>
        <v>480423.98105972266</v>
      </c>
      <c r="M39" s="5">
        <f t="shared" si="16"/>
        <v>3433115.8168941368</v>
      </c>
      <c r="N39" s="33">
        <f t="shared" si="26"/>
        <v>35.443304817323536</v>
      </c>
      <c r="O39" s="4"/>
      <c r="Q39" s="27" t="s">
        <v>54</v>
      </c>
      <c r="R39" s="29">
        <f t="shared" si="17"/>
        <v>96862.181294565438</v>
      </c>
      <c r="S39" s="29">
        <f t="shared" si="18"/>
        <v>480423.98105972266</v>
      </c>
      <c r="T39" s="35">
        <f t="shared" si="19"/>
        <v>35.443304817323536</v>
      </c>
      <c r="U39" s="42">
        <v>0.91788799906018037</v>
      </c>
      <c r="V39" s="43">
        <f t="shared" si="31"/>
        <v>8.2112000939819629E-2</v>
      </c>
      <c r="W39" s="29">
        <f t="shared" si="27"/>
        <v>440975.40667543485</v>
      </c>
      <c r="X39" s="29">
        <f t="shared" si="20"/>
        <v>2722812.6940780538</v>
      </c>
      <c r="Y39" s="35">
        <f t="shared" si="28"/>
        <v>28.110173214020119</v>
      </c>
      <c r="Z39" s="36">
        <f t="shared" si="29"/>
        <v>7.3331316033034177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1667</v>
      </c>
      <c r="E40" s="51">
        <v>7</v>
      </c>
      <c r="F40" s="3">
        <f t="shared" si="21"/>
        <v>4.1991601679664068E-3</v>
      </c>
      <c r="G40" s="2">
        <v>0.5</v>
      </c>
      <c r="H40" s="3">
        <f t="shared" si="22"/>
        <v>2.0777678836449986E-2</v>
      </c>
      <c r="I40" s="3">
        <f t="shared" si="23"/>
        <v>0.97922232116355001</v>
      </c>
      <c r="J40" s="5">
        <f t="shared" si="30"/>
        <v>95307.41112932362</v>
      </c>
      <c r="K40" s="5">
        <f t="shared" si="24"/>
        <v>1980.2667791785852</v>
      </c>
      <c r="L40" s="5">
        <f t="shared" si="25"/>
        <v>471586.38869867165</v>
      </c>
      <c r="M40" s="5">
        <f t="shared" si="16"/>
        <v>2952691.8358344142</v>
      </c>
      <c r="N40" s="33">
        <f t="shared" si="26"/>
        <v>30.980715988894882</v>
      </c>
      <c r="O40" s="4"/>
      <c r="Q40" s="27" t="s">
        <v>56</v>
      </c>
      <c r="R40" s="29">
        <f t="shared" si="17"/>
        <v>95307.41112932362</v>
      </c>
      <c r="S40" s="29">
        <f t="shared" si="18"/>
        <v>471586.38869867165</v>
      </c>
      <c r="T40" s="35">
        <f t="shared" si="19"/>
        <v>30.980715988894882</v>
      </c>
      <c r="U40" s="42">
        <v>0.89571782863194893</v>
      </c>
      <c r="V40" s="43">
        <f t="shared" si="31"/>
        <v>0.10428217136805107</v>
      </c>
      <c r="W40" s="29">
        <f t="shared" si="27"/>
        <v>422408.33609755646</v>
      </c>
      <c r="X40" s="29">
        <f t="shared" si="20"/>
        <v>2281837.2874026191</v>
      </c>
      <c r="Y40" s="35">
        <f t="shared" si="28"/>
        <v>23.941866223880222</v>
      </c>
      <c r="Z40" s="36">
        <f t="shared" si="29"/>
        <v>7.0388497650146604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1306</v>
      </c>
      <c r="E41" s="51">
        <v>6</v>
      </c>
      <c r="F41" s="3">
        <f t="shared" si="21"/>
        <v>4.5941807044410417E-3</v>
      </c>
      <c r="G41" s="2">
        <v>0.5</v>
      </c>
      <c r="H41" s="3">
        <f t="shared" si="22"/>
        <v>2.2710068130204392E-2</v>
      </c>
      <c r="I41" s="3">
        <f t="shared" si="23"/>
        <v>0.97728993186979563</v>
      </c>
      <c r="J41" s="5">
        <f t="shared" si="30"/>
        <v>93327.144350145041</v>
      </c>
      <c r="K41" s="5">
        <f t="shared" si="24"/>
        <v>2119.465806589214</v>
      </c>
      <c r="L41" s="5">
        <f t="shared" si="25"/>
        <v>461337.0572342521</v>
      </c>
      <c r="M41" s="5">
        <f t="shared" si="16"/>
        <v>2481105.4471357428</v>
      </c>
      <c r="N41" s="33">
        <f t="shared" si="26"/>
        <v>26.585035515788679</v>
      </c>
      <c r="O41" s="4"/>
      <c r="Q41" s="27" t="s">
        <v>58</v>
      </c>
      <c r="R41" s="29">
        <f t="shared" si="17"/>
        <v>93327.144350145041</v>
      </c>
      <c r="S41" s="29">
        <f t="shared" si="18"/>
        <v>461337.0572342521</v>
      </c>
      <c r="T41" s="35">
        <f t="shared" si="19"/>
        <v>26.585035515788679</v>
      </c>
      <c r="U41" s="42">
        <v>0.86473435856680392</v>
      </c>
      <c r="V41" s="43">
        <f t="shared" si="31"/>
        <v>0.13526564143319608</v>
      </c>
      <c r="W41" s="29">
        <f t="shared" si="27"/>
        <v>398934.0042705579</v>
      </c>
      <c r="X41" s="29">
        <f t="shared" si="20"/>
        <v>1859428.9513050625</v>
      </c>
      <c r="Y41" s="35">
        <f t="shared" si="28"/>
        <v>19.923774205807174</v>
      </c>
      <c r="Z41" s="36">
        <f t="shared" si="29"/>
        <v>6.661261309981505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1089</v>
      </c>
      <c r="E42" s="51">
        <v>15</v>
      </c>
      <c r="F42" s="3">
        <f t="shared" si="21"/>
        <v>1.3774104683195593E-2</v>
      </c>
      <c r="G42" s="2">
        <v>0.5</v>
      </c>
      <c r="H42" s="3">
        <f t="shared" si="22"/>
        <v>6.6577896138482015E-2</v>
      </c>
      <c r="I42" s="3">
        <f t="shared" si="23"/>
        <v>0.93342210386151803</v>
      </c>
      <c r="J42" s="5">
        <f t="shared" si="30"/>
        <v>91207.678543555827</v>
      </c>
      <c r="K42" s="5">
        <f t="shared" si="24"/>
        <v>6072.4153491049146</v>
      </c>
      <c r="L42" s="5">
        <f t="shared" si="25"/>
        <v>440857.35434501688</v>
      </c>
      <c r="M42" s="5">
        <f t="shared" si="16"/>
        <v>2019768.3899014906</v>
      </c>
      <c r="N42" s="33">
        <f t="shared" si="26"/>
        <v>22.144718757828695</v>
      </c>
      <c r="O42" s="4"/>
      <c r="Q42" s="27" t="s">
        <v>60</v>
      </c>
      <c r="R42" s="29">
        <f t="shared" si="17"/>
        <v>91207.678543555827</v>
      </c>
      <c r="S42" s="29">
        <f t="shared" si="18"/>
        <v>440857.35434501688</v>
      </c>
      <c r="T42" s="35">
        <f t="shared" si="19"/>
        <v>22.144718757828695</v>
      </c>
      <c r="U42" s="42">
        <v>0.81758889711164551</v>
      </c>
      <c r="V42" s="43">
        <f t="shared" si="31"/>
        <v>0.18241110288835449</v>
      </c>
      <c r="W42" s="29">
        <f t="shared" si="27"/>
        <v>360440.07812250027</v>
      </c>
      <c r="X42" s="29">
        <f t="shared" si="20"/>
        <v>1460494.9470345047</v>
      </c>
      <c r="Y42" s="35">
        <f t="shared" si="28"/>
        <v>16.012850785770759</v>
      </c>
      <c r="Z42" s="36">
        <f t="shared" si="29"/>
        <v>6.1318679720579361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880</v>
      </c>
      <c r="E43" s="51">
        <v>21</v>
      </c>
      <c r="F43" s="3">
        <f t="shared" si="21"/>
        <v>2.3863636363636365E-2</v>
      </c>
      <c r="G43" s="2">
        <v>0.5</v>
      </c>
      <c r="H43" s="3">
        <f t="shared" si="22"/>
        <v>0.11260053619302951</v>
      </c>
      <c r="I43" s="3">
        <f t="shared" si="23"/>
        <v>0.88739946380697043</v>
      </c>
      <c r="J43" s="5">
        <f t="shared" si="30"/>
        <v>85135.263194450919</v>
      </c>
      <c r="K43" s="5">
        <f t="shared" si="24"/>
        <v>9586.2762846298647</v>
      </c>
      <c r="L43" s="5">
        <f t="shared" si="25"/>
        <v>401710.62526067987</v>
      </c>
      <c r="M43" s="5">
        <f t="shared" si="16"/>
        <v>1578911.0355564738</v>
      </c>
      <c r="N43" s="33">
        <f t="shared" si="26"/>
        <v>18.54591125125442</v>
      </c>
      <c r="O43" s="4"/>
      <c r="Q43" s="27" t="s">
        <v>62</v>
      </c>
      <c r="R43" s="29">
        <f t="shared" si="17"/>
        <v>85135.263194450919</v>
      </c>
      <c r="S43" s="29">
        <f t="shared" si="18"/>
        <v>401710.62526067987</v>
      </c>
      <c r="T43" s="35">
        <f t="shared" si="19"/>
        <v>18.54591125125442</v>
      </c>
      <c r="U43" s="42">
        <v>0.77888026534586052</v>
      </c>
      <c r="V43" s="43">
        <f t="shared" si="31"/>
        <v>0.22111973465413948</v>
      </c>
      <c r="W43" s="29">
        <f t="shared" si="27"/>
        <v>312884.47839528986</v>
      </c>
      <c r="X43" s="29">
        <f t="shared" si="20"/>
        <v>1100054.8689120044</v>
      </c>
      <c r="Y43" s="35">
        <f t="shared" si="28"/>
        <v>12.921259976602803</v>
      </c>
      <c r="Z43" s="36">
        <f t="shared" si="29"/>
        <v>5.6246512746516171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549</v>
      </c>
      <c r="E44" s="51">
        <v>16</v>
      </c>
      <c r="F44" s="3">
        <f t="shared" si="21"/>
        <v>2.9143897996357013E-2</v>
      </c>
      <c r="G44" s="2">
        <v>0.5</v>
      </c>
      <c r="H44" s="3">
        <f t="shared" si="22"/>
        <v>0.13582342954159593</v>
      </c>
      <c r="I44" s="3">
        <f t="shared" si="23"/>
        <v>0.86417657045840413</v>
      </c>
      <c r="J44" s="5">
        <f t="shared" si="30"/>
        <v>75548.986909821047</v>
      </c>
      <c r="K44" s="5">
        <f t="shared" si="24"/>
        <v>10261.322500485032</v>
      </c>
      <c r="L44" s="5">
        <f t="shared" si="25"/>
        <v>352091.62829789269</v>
      </c>
      <c r="M44" s="5">
        <f t="shared" si="16"/>
        <v>1177200.410295794</v>
      </c>
      <c r="N44" s="33">
        <f t="shared" si="26"/>
        <v>15.581948328452873</v>
      </c>
      <c r="O44" s="4"/>
      <c r="Q44" s="27" t="s">
        <v>64</v>
      </c>
      <c r="R44" s="29">
        <f t="shared" si="17"/>
        <v>75548.986909821047</v>
      </c>
      <c r="S44" s="29">
        <f t="shared" si="18"/>
        <v>352091.62829789269</v>
      </c>
      <c r="T44" s="35">
        <f t="shared" si="19"/>
        <v>15.581948328452873</v>
      </c>
      <c r="U44" s="42">
        <v>0.71980976748499381</v>
      </c>
      <c r="V44" s="43">
        <f t="shared" si="31"/>
        <v>0.28019023251500619</v>
      </c>
      <c r="W44" s="29">
        <f t="shared" si="27"/>
        <v>253438.99309851901</v>
      </c>
      <c r="X44" s="29">
        <f t="shared" si="20"/>
        <v>787170.39051671466</v>
      </c>
      <c r="Y44" s="35">
        <f t="shared" si="28"/>
        <v>10.419337475118224</v>
      </c>
      <c r="Z44" s="36">
        <f t="shared" si="29"/>
        <v>5.1626108533346482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378</v>
      </c>
      <c r="E45" s="51">
        <v>23</v>
      </c>
      <c r="F45" s="3">
        <f t="shared" si="21"/>
        <v>6.0846560846560843E-2</v>
      </c>
      <c r="G45" s="2">
        <v>0.5</v>
      </c>
      <c r="H45" s="3">
        <f t="shared" si="22"/>
        <v>0.26406429391504016</v>
      </c>
      <c r="I45" s="3">
        <f t="shared" si="23"/>
        <v>0.73593570608495984</v>
      </c>
      <c r="J45" s="5">
        <f t="shared" si="30"/>
        <v>65287.664409336023</v>
      </c>
      <c r="K45" s="5">
        <f t="shared" si="24"/>
        <v>17240.141003613415</v>
      </c>
      <c r="L45" s="5">
        <f t="shared" si="25"/>
        <v>283337.96953764663</v>
      </c>
      <c r="M45" s="5">
        <f t="shared" si="16"/>
        <v>825108.78199790127</v>
      </c>
      <c r="N45" s="33">
        <f t="shared" si="26"/>
        <v>12.63805022683446</v>
      </c>
      <c r="O45" s="4"/>
      <c r="Q45" s="27" t="s">
        <v>66</v>
      </c>
      <c r="R45" s="29">
        <f t="shared" si="17"/>
        <v>65287.664409336023</v>
      </c>
      <c r="S45" s="29">
        <f t="shared" si="18"/>
        <v>283337.96953764663</v>
      </c>
      <c r="T45" s="35">
        <f t="shared" si="19"/>
        <v>12.63805022683446</v>
      </c>
      <c r="U45" s="42">
        <v>0.68480776711742686</v>
      </c>
      <c r="V45" s="43">
        <f t="shared" si="31"/>
        <v>0.31519223288257314</v>
      </c>
      <c r="W45" s="29">
        <f t="shared" si="27"/>
        <v>194032.0422586613</v>
      </c>
      <c r="X45" s="29">
        <f t="shared" si="20"/>
        <v>533731.39741819561</v>
      </c>
      <c r="Y45" s="35">
        <f t="shared" si="28"/>
        <v>8.175072615124412</v>
      </c>
      <c r="Z45" s="36">
        <f t="shared" si="29"/>
        <v>4.4629776117100484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215</v>
      </c>
      <c r="E46" s="51">
        <v>17</v>
      </c>
      <c r="F46" s="3">
        <f t="shared" si="21"/>
        <v>7.9069767441860464E-2</v>
      </c>
      <c r="G46" s="2">
        <v>0.5</v>
      </c>
      <c r="H46" s="3">
        <f t="shared" si="22"/>
        <v>0.3300970873786408</v>
      </c>
      <c r="I46" s="3">
        <f t="shared" si="23"/>
        <v>0.66990291262135915</v>
      </c>
      <c r="J46" s="5">
        <f t="shared" si="30"/>
        <v>48047.523405722612</v>
      </c>
      <c r="K46" s="5">
        <f t="shared" si="24"/>
        <v>15860.347531986106</v>
      </c>
      <c r="L46" s="5">
        <f t="shared" si="25"/>
        <v>200586.74819864775</v>
      </c>
      <c r="M46" s="5">
        <f>L46+M47</f>
        <v>541770.81246025464</v>
      </c>
      <c r="N46" s="33">
        <f t="shared" si="26"/>
        <v>11.275728155339804</v>
      </c>
      <c r="O46" s="4"/>
      <c r="Q46" s="27" t="s">
        <v>68</v>
      </c>
      <c r="R46" s="29">
        <f t="shared" si="17"/>
        <v>48047.523405722612</v>
      </c>
      <c r="S46" s="29">
        <f t="shared" si="18"/>
        <v>200586.74819864775</v>
      </c>
      <c r="T46" s="35">
        <f t="shared" si="19"/>
        <v>11.275728155339804</v>
      </c>
      <c r="U46" s="42">
        <v>0.65629805890441617</v>
      </c>
      <c r="V46" s="43">
        <f t="shared" si="31"/>
        <v>0.34370194109558383</v>
      </c>
      <c r="W46" s="29">
        <f t="shared" si="27"/>
        <v>131644.69348472141</v>
      </c>
      <c r="X46" s="29">
        <f>X47+W46</f>
        <v>339699.35515953432</v>
      </c>
      <c r="Y46" s="35">
        <f t="shared" si="28"/>
        <v>7.0700700281895292</v>
      </c>
      <c r="Z46" s="36">
        <f t="shared" si="29"/>
        <v>4.2056581271502749</v>
      </c>
    </row>
    <row r="47" spans="1:26" s="2" customFormat="1" x14ac:dyDescent="0.25">
      <c r="A47" s="12">
        <v>19</v>
      </c>
      <c r="B47" s="13" t="s">
        <v>69</v>
      </c>
      <c r="C47" s="12"/>
      <c r="D47">
        <v>159</v>
      </c>
      <c r="E47" s="51">
        <v>15</v>
      </c>
      <c r="F47" s="17">
        <f t="shared" si="21"/>
        <v>9.4339622641509441E-2</v>
      </c>
      <c r="G47" s="12"/>
      <c r="H47" s="17">
        <v>1</v>
      </c>
      <c r="I47" s="17">
        <f t="shared" si="23"/>
        <v>0</v>
      </c>
      <c r="J47" s="21">
        <f t="shared" si="30"/>
        <v>32187.175873736502</v>
      </c>
      <c r="K47" s="21">
        <f t="shared" si="24"/>
        <v>32187.175873736502</v>
      </c>
      <c r="L47" s="21">
        <f>K47/F47</f>
        <v>341184.06426160689</v>
      </c>
      <c r="M47" s="21">
        <f>L47</f>
        <v>341184.06426160689</v>
      </c>
      <c r="N47" s="34">
        <f t="shared" si="26"/>
        <v>10.6</v>
      </c>
      <c r="O47" s="4"/>
      <c r="Q47" s="30" t="s">
        <v>69</v>
      </c>
      <c r="R47" s="31">
        <f t="shared" si="17"/>
        <v>32187.175873736502</v>
      </c>
      <c r="S47" s="31">
        <f t="shared" si="18"/>
        <v>341184.06426160689</v>
      </c>
      <c r="T47" s="38">
        <f t="shared" si="19"/>
        <v>10.6</v>
      </c>
      <c r="U47" s="44">
        <v>0.6098018151143324</v>
      </c>
      <c r="V47" s="45">
        <f t="shared" si="31"/>
        <v>0.3901981848856676</v>
      </c>
      <c r="W47" s="31">
        <f t="shared" si="27"/>
        <v>208054.6616748129</v>
      </c>
      <c r="X47" s="31">
        <f>W47</f>
        <v>208054.6616748129</v>
      </c>
      <c r="Y47" s="38">
        <f t="shared" si="28"/>
        <v>6.4638992402119229</v>
      </c>
      <c r="Z47" s="37">
        <f t="shared" si="29"/>
        <v>4.1361007597880768</v>
      </c>
    </row>
    <row r="48" spans="1:26" s="2" customFormat="1" ht="13.2" x14ac:dyDescent="0.25">
      <c r="B48" s="2" t="s">
        <v>70</v>
      </c>
      <c r="D48" s="25">
        <f>SUM(D29:D47)</f>
        <v>24255</v>
      </c>
      <c r="E48" s="25">
        <f>SUM(E29:E47)</f>
        <v>139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446</v>
      </c>
      <c r="E54" s="49">
        <f>E4+E29</f>
        <v>3</v>
      </c>
      <c r="F54" s="3">
        <f>E54/D54</f>
        <v>6.7264573991031393E-3</v>
      </c>
      <c r="G54" s="2">
        <v>0.3</v>
      </c>
      <c r="H54" s="18">
        <f>C54*F54/(1+(1-G54)*C54*F54)</f>
        <v>6.6949341664806969E-3</v>
      </c>
      <c r="I54" s="18">
        <f>1-H54</f>
        <v>0.9933050658335193</v>
      </c>
      <c r="J54" s="19">
        <v>100000</v>
      </c>
      <c r="K54" s="20">
        <f>J54*H54</f>
        <v>669.49341664806968</v>
      </c>
      <c r="L54" s="20">
        <f>C54*(J55+G54*K54)</f>
        <v>99531.354608346359</v>
      </c>
      <c r="M54" s="5">
        <f t="shared" ref="M54:M70" si="32">L54+M55</f>
        <v>7533566.7864979999</v>
      </c>
      <c r="N54" s="32">
        <f>M54/J54</f>
        <v>75.335667864979996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99531.354608346359</v>
      </c>
      <c r="T54" s="35">
        <f t="shared" ref="T54:T72" si="35">N54</f>
        <v>75.335667864979996</v>
      </c>
      <c r="U54" s="42">
        <v>0.96170886472285344</v>
      </c>
      <c r="V54" s="43">
        <f>1-U54</f>
        <v>3.829113527714656E-2</v>
      </c>
      <c r="W54" s="29">
        <f>S54*U54</f>
        <v>95720.186044720525</v>
      </c>
      <c r="X54" s="29">
        <f t="shared" ref="X54:X70" si="36">X55+W54</f>
        <v>6684325.8803046169</v>
      </c>
      <c r="Y54" s="40">
        <f>X54/R54</f>
        <v>66.843258803046169</v>
      </c>
      <c r="Z54" s="36">
        <f>T54-Y54</f>
        <v>8.4924090619338273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2186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99330.506583351933</v>
      </c>
      <c r="K55" s="5">
        <f t="shared" ref="K55:K72" si="41">J55*H55</f>
        <v>0</v>
      </c>
      <c r="L55" s="5">
        <f t="shared" ref="L55:L71" si="42">C55*(J56+G55*K55)</f>
        <v>397322.02633340773</v>
      </c>
      <c r="M55" s="5">
        <f t="shared" si="32"/>
        <v>7434035.4318896532</v>
      </c>
      <c r="N55" s="33">
        <f t="shared" ref="N55:N72" si="43">M55/J55</f>
        <v>74.841412649511426</v>
      </c>
      <c r="O55" s="4"/>
      <c r="Q55" s="27" t="s">
        <v>36</v>
      </c>
      <c r="R55" s="29">
        <f t="shared" si="33"/>
        <v>99330.506583351933</v>
      </c>
      <c r="S55" s="29">
        <f t="shared" si="34"/>
        <v>397322.02633340773</v>
      </c>
      <c r="T55" s="35">
        <f t="shared" si="35"/>
        <v>74.841412649511426</v>
      </c>
      <c r="U55" s="42">
        <v>0.96170886472285344</v>
      </c>
      <c r="V55" s="43">
        <f>1-U55</f>
        <v>3.829113527714656E-2</v>
      </c>
      <c r="W55" s="29">
        <f t="shared" ref="W55:W72" si="44">S55*U55</f>
        <v>382108.11487448524</v>
      </c>
      <c r="X55" s="29">
        <f t="shared" si="36"/>
        <v>6588605.6942598959</v>
      </c>
      <c r="Y55" s="35">
        <f t="shared" ref="Y55:Y72" si="45">X55/R55</f>
        <v>66.330132815049637</v>
      </c>
      <c r="Z55" s="36">
        <f t="shared" ref="Z55:Z72" si="46">T55-Y55</f>
        <v>8.5112798344617886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2878</v>
      </c>
      <c r="E56" s="49">
        <f t="shared" si="37"/>
        <v>1</v>
      </c>
      <c r="F56" s="3">
        <f t="shared" si="38"/>
        <v>3.4746351633078526E-4</v>
      </c>
      <c r="G56" s="2">
        <v>0.5</v>
      </c>
      <c r="H56" s="3">
        <f t="shared" si="39"/>
        <v>1.7358097552508246E-3</v>
      </c>
      <c r="I56" s="3">
        <f t="shared" si="40"/>
        <v>0.99826419024474922</v>
      </c>
      <c r="J56" s="5">
        <f t="shared" ref="J56:J72" si="47">I55*J55</f>
        <v>99330.506583351933</v>
      </c>
      <c r="K56" s="5">
        <f t="shared" si="41"/>
        <v>172.41886232138853</v>
      </c>
      <c r="L56" s="5">
        <f t="shared" si="42"/>
        <v>496221.48576095619</v>
      </c>
      <c r="M56" s="5">
        <f t="shared" si="32"/>
        <v>7036713.4055562457</v>
      </c>
      <c r="N56" s="33">
        <f t="shared" si="43"/>
        <v>70.841412649511426</v>
      </c>
      <c r="O56" s="4"/>
      <c r="Q56" s="27" t="s">
        <v>38</v>
      </c>
      <c r="R56" s="29">
        <f t="shared" si="33"/>
        <v>99330.506583351933</v>
      </c>
      <c r="S56" s="29">
        <f t="shared" si="34"/>
        <v>496221.48576095619</v>
      </c>
      <c r="T56" s="35">
        <f t="shared" si="35"/>
        <v>70.841412649511426</v>
      </c>
      <c r="U56" s="42">
        <v>0.96170886472285344</v>
      </c>
      <c r="V56" s="43">
        <f>1-U56</f>
        <v>3.829113527714656E-2</v>
      </c>
      <c r="W56" s="29">
        <f t="shared" si="44"/>
        <v>477220.60172225675</v>
      </c>
      <c r="X56" s="29">
        <f t="shared" si="36"/>
        <v>6206497.579385411</v>
      </c>
      <c r="Y56" s="35">
        <f t="shared" si="45"/>
        <v>62.483297356158225</v>
      </c>
      <c r="Z56" s="36">
        <f t="shared" si="46"/>
        <v>8.358115293353201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3060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99158.087721030548</v>
      </c>
      <c r="K57" s="5">
        <f t="shared" si="41"/>
        <v>0</v>
      </c>
      <c r="L57" s="5">
        <f t="shared" si="42"/>
        <v>495790.43860515277</v>
      </c>
      <c r="M57" s="5">
        <f t="shared" si="32"/>
        <v>6540491.9197952896</v>
      </c>
      <c r="N57" s="33">
        <f t="shared" si="43"/>
        <v>65.960246613429888</v>
      </c>
      <c r="O57" s="4"/>
      <c r="Q57" s="27" t="s">
        <v>40</v>
      </c>
      <c r="R57" s="29">
        <f t="shared" si="33"/>
        <v>99158.087721030548</v>
      </c>
      <c r="S57" s="29">
        <f t="shared" si="34"/>
        <v>495790.43860515277</v>
      </c>
      <c r="T57" s="35">
        <f t="shared" si="35"/>
        <v>65.960246613429888</v>
      </c>
      <c r="U57" s="42">
        <v>0.96170886472285344</v>
      </c>
      <c r="V57" s="43">
        <f>1-U57</f>
        <v>3.829113527714656E-2</v>
      </c>
      <c r="W57" s="29">
        <f t="shared" si="44"/>
        <v>476806.05985140702</v>
      </c>
      <c r="X57" s="29">
        <f t="shared" si="36"/>
        <v>5729276.9776631547</v>
      </c>
      <c r="Y57" s="35">
        <f t="shared" si="45"/>
        <v>57.779220125561437</v>
      </c>
      <c r="Z57" s="36">
        <f t="shared" si="46"/>
        <v>8.1810264878684507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3621</v>
      </c>
      <c r="E58" s="49">
        <f t="shared" si="37"/>
        <v>7</v>
      </c>
      <c r="F58" s="3">
        <f t="shared" si="38"/>
        <v>1.9331676332504833E-3</v>
      </c>
      <c r="G58" s="2">
        <v>0.5</v>
      </c>
      <c r="H58" s="3">
        <f t="shared" si="39"/>
        <v>9.6193486326783002E-3</v>
      </c>
      <c r="I58" s="3">
        <f t="shared" si="40"/>
        <v>0.99038065136732167</v>
      </c>
      <c r="J58" s="5">
        <f t="shared" si="47"/>
        <v>99158.087721030548</v>
      </c>
      <c r="K58" s="5">
        <f t="shared" si="41"/>
        <v>953.83621553829016</v>
      </c>
      <c r="L58" s="5">
        <f t="shared" si="42"/>
        <v>493405.84806630702</v>
      </c>
      <c r="M58" s="5">
        <f t="shared" si="32"/>
        <v>6044701.4811901366</v>
      </c>
      <c r="N58" s="33">
        <f t="shared" si="43"/>
        <v>60.960246613429895</v>
      </c>
      <c r="O58" s="4"/>
      <c r="Q58" s="27" t="s">
        <v>42</v>
      </c>
      <c r="R58" s="29">
        <f t="shared" si="33"/>
        <v>99158.087721030548</v>
      </c>
      <c r="S58" s="29">
        <f t="shared" si="34"/>
        <v>493405.84806630702</v>
      </c>
      <c r="T58" s="35">
        <f t="shared" si="35"/>
        <v>60.960246613429895</v>
      </c>
      <c r="U58" s="42">
        <v>0.96170886472285344</v>
      </c>
      <c r="V58" s="43">
        <f>1-U58</f>
        <v>3.829113527714656E-2</v>
      </c>
      <c r="W58" s="29">
        <f t="shared" si="44"/>
        <v>474512.77799146483</v>
      </c>
      <c r="X58" s="29">
        <f t="shared" si="36"/>
        <v>5252470.9178117476</v>
      </c>
      <c r="Y58" s="35">
        <f t="shared" si="45"/>
        <v>52.970675801947166</v>
      </c>
      <c r="Z58" s="36">
        <f t="shared" si="46"/>
        <v>7.9895708114827286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3830</v>
      </c>
      <c r="E59" s="49">
        <f t="shared" si="37"/>
        <v>8</v>
      </c>
      <c r="F59" s="3">
        <f t="shared" si="38"/>
        <v>2.0887728459530026E-3</v>
      </c>
      <c r="G59" s="2">
        <v>0.5</v>
      </c>
      <c r="H59" s="3">
        <f t="shared" si="39"/>
        <v>1.038961038961039E-2</v>
      </c>
      <c r="I59" s="3">
        <f t="shared" si="40"/>
        <v>0.98961038961038961</v>
      </c>
      <c r="J59" s="5">
        <f t="shared" si="47"/>
        <v>98204.251505492255</v>
      </c>
      <c r="K59" s="5">
        <f t="shared" si="41"/>
        <v>1020.3039117453741</v>
      </c>
      <c r="L59" s="5">
        <f t="shared" si="42"/>
        <v>488470.49774809787</v>
      </c>
      <c r="M59" s="5">
        <f t="shared" si="32"/>
        <v>5551295.63312383</v>
      </c>
      <c r="N59" s="33">
        <f t="shared" si="43"/>
        <v>56.528058083242591</v>
      </c>
      <c r="O59" s="4"/>
      <c r="Q59" s="27" t="s">
        <v>44</v>
      </c>
      <c r="R59" s="29">
        <f t="shared" si="33"/>
        <v>98204.251505492255</v>
      </c>
      <c r="S59" s="29">
        <f t="shared" si="34"/>
        <v>488470.49774809787</v>
      </c>
      <c r="T59" s="35">
        <f t="shared" si="35"/>
        <v>56.528058083242591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470441.87675674207</v>
      </c>
      <c r="X59" s="29">
        <f t="shared" si="36"/>
        <v>4777958.1398202833</v>
      </c>
      <c r="Y59" s="35">
        <f t="shared" si="45"/>
        <v>48.653271793971847</v>
      </c>
      <c r="Z59" s="36">
        <f t="shared" si="46"/>
        <v>7.8747862892707445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3764</v>
      </c>
      <c r="E60" s="49">
        <f t="shared" si="37"/>
        <v>4</v>
      </c>
      <c r="F60" s="3">
        <f t="shared" si="38"/>
        <v>1.0626992561105207E-3</v>
      </c>
      <c r="G60" s="2">
        <v>0.5</v>
      </c>
      <c r="H60" s="3">
        <f t="shared" si="39"/>
        <v>5.2994170641229455E-3</v>
      </c>
      <c r="I60" s="3">
        <f t="shared" si="40"/>
        <v>0.99470058293587704</v>
      </c>
      <c r="J60" s="5">
        <f t="shared" si="47"/>
        <v>97183.947593746881</v>
      </c>
      <c r="K60" s="5">
        <f t="shared" si="41"/>
        <v>515.01827023713224</v>
      </c>
      <c r="L60" s="5">
        <f t="shared" si="42"/>
        <v>484632.19229314156</v>
      </c>
      <c r="M60" s="5">
        <f t="shared" si="32"/>
        <v>5062825.1353757326</v>
      </c>
      <c r="N60" s="33">
        <f t="shared" si="43"/>
        <v>52.09528179015328</v>
      </c>
      <c r="O60" s="4"/>
      <c r="Q60" s="27" t="s">
        <v>46</v>
      </c>
      <c r="R60" s="29">
        <f t="shared" si="33"/>
        <v>97183.947593746881</v>
      </c>
      <c r="S60" s="29">
        <f t="shared" si="34"/>
        <v>484632.19229314156</v>
      </c>
      <c r="T60" s="35">
        <f t="shared" si="35"/>
        <v>52.09528179015328</v>
      </c>
      <c r="U60" s="42">
        <v>0.95736753435116873</v>
      </c>
      <c r="V60" s="43">
        <f t="shared" si="48"/>
        <v>4.2632465648831275E-2</v>
      </c>
      <c r="W60" s="29">
        <f t="shared" si="44"/>
        <v>463971.12700288644</v>
      </c>
      <c r="X60" s="29">
        <f t="shared" si="36"/>
        <v>4307516.2630635416</v>
      </c>
      <c r="Y60" s="35">
        <f t="shared" si="45"/>
        <v>44.323330855729722</v>
      </c>
      <c r="Z60" s="36">
        <f t="shared" si="46"/>
        <v>7.7719509344235576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3815</v>
      </c>
      <c r="E61" s="49">
        <f t="shared" si="37"/>
        <v>2</v>
      </c>
      <c r="F61" s="3">
        <f t="shared" si="38"/>
        <v>5.2424639580602882E-4</v>
      </c>
      <c r="G61" s="2">
        <v>0.5</v>
      </c>
      <c r="H61" s="3">
        <f t="shared" si="39"/>
        <v>2.617801047120419E-3</v>
      </c>
      <c r="I61" s="3">
        <f t="shared" si="40"/>
        <v>0.99738219895287961</v>
      </c>
      <c r="J61" s="5">
        <f t="shared" si="47"/>
        <v>96668.929323509743</v>
      </c>
      <c r="K61" s="5">
        <f t="shared" si="41"/>
        <v>253.06002440709358</v>
      </c>
      <c r="L61" s="5">
        <f t="shared" si="42"/>
        <v>482711.99655653094</v>
      </c>
      <c r="M61" s="5">
        <f t="shared" si="32"/>
        <v>4578192.9430825906</v>
      </c>
      <c r="N61" s="33">
        <f t="shared" si="43"/>
        <v>47.35950811828409</v>
      </c>
      <c r="O61" s="4"/>
      <c r="Q61" s="27" t="s">
        <v>48</v>
      </c>
      <c r="R61" s="29">
        <f t="shared" si="33"/>
        <v>96668.929323509743</v>
      </c>
      <c r="S61" s="29">
        <f t="shared" si="34"/>
        <v>482711.99655653094</v>
      </c>
      <c r="T61" s="35">
        <f t="shared" si="35"/>
        <v>47.35950811828409</v>
      </c>
      <c r="U61" s="42">
        <v>0.95681081085376496</v>
      </c>
      <c r="V61" s="43">
        <f t="shared" si="48"/>
        <v>4.3189189146235041E-2</v>
      </c>
      <c r="W61" s="29">
        <f t="shared" si="44"/>
        <v>461864.05683409417</v>
      </c>
      <c r="X61" s="29">
        <f t="shared" si="36"/>
        <v>3843545.1360606551</v>
      </c>
      <c r="Y61" s="35">
        <f t="shared" si="45"/>
        <v>39.7598811009683</v>
      </c>
      <c r="Z61" s="36">
        <f t="shared" si="46"/>
        <v>7.5996270173157896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4345</v>
      </c>
      <c r="E62" s="49">
        <f t="shared" si="37"/>
        <v>9</v>
      </c>
      <c r="F62" s="3">
        <f t="shared" si="38"/>
        <v>2.0713463751438435E-3</v>
      </c>
      <c r="G62" s="2">
        <v>0.5</v>
      </c>
      <c r="H62" s="3">
        <f t="shared" si="39"/>
        <v>1.0303377218088149E-2</v>
      </c>
      <c r="I62" s="3">
        <f t="shared" si="40"/>
        <v>0.98969662278191184</v>
      </c>
      <c r="J62" s="5">
        <f t="shared" si="47"/>
        <v>96415.869299102647</v>
      </c>
      <c r="K62" s="5">
        <f t="shared" si="41"/>
        <v>993.40907119853875</v>
      </c>
      <c r="L62" s="5">
        <f t="shared" si="42"/>
        <v>479595.82381751691</v>
      </c>
      <c r="M62" s="5">
        <f t="shared" si="32"/>
        <v>4095480.9465260599</v>
      </c>
      <c r="N62" s="33">
        <f t="shared" si="43"/>
        <v>42.477249609408197</v>
      </c>
      <c r="O62" s="4"/>
      <c r="Q62" s="27" t="s">
        <v>50</v>
      </c>
      <c r="R62" s="29">
        <f t="shared" si="33"/>
        <v>96415.869299102647</v>
      </c>
      <c r="S62" s="29">
        <f t="shared" si="34"/>
        <v>479595.82381751691</v>
      </c>
      <c r="T62" s="35">
        <f t="shared" si="35"/>
        <v>42.477249609408197</v>
      </c>
      <c r="U62" s="42">
        <v>0.94800928093814252</v>
      </c>
      <c r="V62" s="43">
        <f t="shared" si="48"/>
        <v>5.1990719061857482E-2</v>
      </c>
      <c r="W62" s="29">
        <f t="shared" si="44"/>
        <v>454661.2920781803</v>
      </c>
      <c r="X62" s="29">
        <f t="shared" si="36"/>
        <v>3381681.0792265609</v>
      </c>
      <c r="Y62" s="35">
        <f t="shared" si="45"/>
        <v>35.073905403848642</v>
      </c>
      <c r="Z62" s="36">
        <f t="shared" si="46"/>
        <v>7.4033442055595557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4500</v>
      </c>
      <c r="E63" s="49">
        <f t="shared" si="37"/>
        <v>15</v>
      </c>
      <c r="F63" s="3">
        <f t="shared" si="38"/>
        <v>3.3333333333333335E-3</v>
      </c>
      <c r="G63" s="2">
        <v>0.5</v>
      </c>
      <c r="H63" s="3">
        <f t="shared" si="39"/>
        <v>1.6528925619834711E-2</v>
      </c>
      <c r="I63" s="3">
        <f t="shared" si="40"/>
        <v>0.98347107438016534</v>
      </c>
      <c r="J63" s="5">
        <f t="shared" si="47"/>
        <v>95422.460227904114</v>
      </c>
      <c r="K63" s="5">
        <f t="shared" si="41"/>
        <v>1577.230747568663</v>
      </c>
      <c r="L63" s="5">
        <f t="shared" si="42"/>
        <v>473169.22427059896</v>
      </c>
      <c r="M63" s="5">
        <f t="shared" si="32"/>
        <v>3615885.1227085427</v>
      </c>
      <c r="N63" s="33">
        <f t="shared" si="43"/>
        <v>37.893438442820191</v>
      </c>
      <c r="O63" s="4"/>
      <c r="Q63" s="27" t="s">
        <v>52</v>
      </c>
      <c r="R63" s="29">
        <f t="shared" si="33"/>
        <v>95422.460227904114</v>
      </c>
      <c r="S63" s="29">
        <f t="shared" si="34"/>
        <v>473169.22427059896</v>
      </c>
      <c r="T63" s="35">
        <f t="shared" si="35"/>
        <v>37.893438442820191</v>
      </c>
      <c r="U63" s="42">
        <v>0.94216194080535964</v>
      </c>
      <c r="V63" s="43">
        <f t="shared" si="48"/>
        <v>5.7838059194640357E-2</v>
      </c>
      <c r="W63" s="29">
        <f t="shared" si="44"/>
        <v>445802.03466815402</v>
      </c>
      <c r="X63" s="29">
        <f t="shared" si="36"/>
        <v>2927019.7871483807</v>
      </c>
      <c r="Y63" s="35">
        <f t="shared" si="45"/>
        <v>30.674327408427484</v>
      </c>
      <c r="Z63" s="36">
        <f t="shared" si="46"/>
        <v>7.2191110343927072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4334</v>
      </c>
      <c r="E64" s="49">
        <f t="shared" si="37"/>
        <v>15</v>
      </c>
      <c r="F64" s="3">
        <f t="shared" si="38"/>
        <v>3.4610059990770651E-3</v>
      </c>
      <c r="G64" s="2">
        <v>0.5</v>
      </c>
      <c r="H64" s="3">
        <f t="shared" si="39"/>
        <v>1.7156582408784173E-2</v>
      </c>
      <c r="I64" s="3">
        <f t="shared" si="40"/>
        <v>0.98284341759121585</v>
      </c>
      <c r="J64" s="5">
        <f t="shared" si="47"/>
        <v>93845.22948033546</v>
      </c>
      <c r="K64" s="5">
        <f t="shared" si="41"/>
        <v>1610.0634132506373</v>
      </c>
      <c r="L64" s="5">
        <f t="shared" si="42"/>
        <v>465200.98886855069</v>
      </c>
      <c r="M64" s="5">
        <f t="shared" si="32"/>
        <v>3142715.8984379438</v>
      </c>
      <c r="N64" s="33">
        <f t="shared" si="43"/>
        <v>33.48828614774154</v>
      </c>
      <c r="O64" s="4"/>
      <c r="Q64" s="27" t="s">
        <v>54</v>
      </c>
      <c r="R64" s="29">
        <f t="shared" si="33"/>
        <v>93845.22948033546</v>
      </c>
      <c r="S64" s="29">
        <f t="shared" si="34"/>
        <v>465200.98886855069</v>
      </c>
      <c r="T64" s="35">
        <f t="shared" si="35"/>
        <v>33.48828614774154</v>
      </c>
      <c r="U64" s="42">
        <v>0.92489605986448908</v>
      </c>
      <c r="V64" s="43">
        <f t="shared" si="48"/>
        <v>7.5103940135510916E-2</v>
      </c>
      <c r="W64" s="29">
        <f t="shared" si="44"/>
        <v>430262.5616495866</v>
      </c>
      <c r="X64" s="29">
        <f t="shared" si="36"/>
        <v>2481217.7524802266</v>
      </c>
      <c r="Y64" s="35">
        <f t="shared" si="45"/>
        <v>26.43946598265974</v>
      </c>
      <c r="Z64" s="36">
        <f t="shared" si="46"/>
        <v>7.0488201650817999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3358</v>
      </c>
      <c r="E65" s="49">
        <f t="shared" si="37"/>
        <v>29</v>
      </c>
      <c r="F65" s="3">
        <f t="shared" si="38"/>
        <v>8.6360929124478861E-3</v>
      </c>
      <c r="G65" s="2">
        <v>0.5</v>
      </c>
      <c r="H65" s="3">
        <f t="shared" si="39"/>
        <v>4.2267890977991551E-2</v>
      </c>
      <c r="I65" s="3">
        <f t="shared" si="40"/>
        <v>0.95773210902200845</v>
      </c>
      <c r="J65" s="5">
        <f t="shared" si="47"/>
        <v>92235.166067084821</v>
      </c>
      <c r="K65" s="5">
        <f t="shared" si="41"/>
        <v>3898.5859436604869</v>
      </c>
      <c r="L65" s="5">
        <f t="shared" si="42"/>
        <v>451429.36547627294</v>
      </c>
      <c r="M65" s="5">
        <f t="shared" si="32"/>
        <v>2677514.9095693929</v>
      </c>
      <c r="N65" s="33">
        <f t="shared" si="43"/>
        <v>29.029219805621349</v>
      </c>
      <c r="O65" s="4"/>
      <c r="Q65" s="27" t="s">
        <v>56</v>
      </c>
      <c r="R65" s="29">
        <f t="shared" si="33"/>
        <v>92235.166067084821</v>
      </c>
      <c r="S65" s="29">
        <f t="shared" si="34"/>
        <v>451429.36547627294</v>
      </c>
      <c r="T65" s="35">
        <f t="shared" si="35"/>
        <v>29.029219805621349</v>
      </c>
      <c r="U65" s="42">
        <v>0.89970667843387275</v>
      </c>
      <c r="V65" s="43">
        <f t="shared" si="48"/>
        <v>0.10029332156612725</v>
      </c>
      <c r="W65" s="29">
        <f t="shared" si="44"/>
        <v>406154.01496016834</v>
      </c>
      <c r="X65" s="29">
        <f t="shared" si="36"/>
        <v>2050955.19083064</v>
      </c>
      <c r="Y65" s="35">
        <f t="shared" si="45"/>
        <v>22.236152199681971</v>
      </c>
      <c r="Z65" s="36">
        <f t="shared" si="46"/>
        <v>6.7930676059393775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2640</v>
      </c>
      <c r="E66" s="49">
        <f t="shared" si="37"/>
        <v>22</v>
      </c>
      <c r="F66" s="3">
        <f t="shared" si="38"/>
        <v>8.3333333333333332E-3</v>
      </c>
      <c r="G66" s="2">
        <v>0.5</v>
      </c>
      <c r="H66" s="3">
        <f t="shared" si="39"/>
        <v>4.0816326530612249E-2</v>
      </c>
      <c r="I66" s="3">
        <f t="shared" si="40"/>
        <v>0.95918367346938771</v>
      </c>
      <c r="J66" s="5">
        <f t="shared" si="47"/>
        <v>88336.580123424341</v>
      </c>
      <c r="K66" s="5">
        <f t="shared" si="41"/>
        <v>3605.5746989152794</v>
      </c>
      <c r="L66" s="5">
        <f t="shared" si="42"/>
        <v>432668.96386983345</v>
      </c>
      <c r="M66" s="5">
        <f t="shared" si="32"/>
        <v>2226085.5440931199</v>
      </c>
      <c r="N66" s="33">
        <f t="shared" si="43"/>
        <v>25.200042168066968</v>
      </c>
      <c r="O66" s="4"/>
      <c r="Q66" s="27" t="s">
        <v>58</v>
      </c>
      <c r="R66" s="29">
        <f t="shared" si="33"/>
        <v>88336.580123424341</v>
      </c>
      <c r="S66" s="29">
        <f t="shared" si="34"/>
        <v>432668.96386983345</v>
      </c>
      <c r="T66" s="35">
        <f t="shared" si="35"/>
        <v>25.200042168066968</v>
      </c>
      <c r="U66" s="42">
        <v>0.86438699185239576</v>
      </c>
      <c r="V66" s="43">
        <f t="shared" si="48"/>
        <v>0.13561300814760424</v>
      </c>
      <c r="W66" s="29">
        <f t="shared" si="44"/>
        <v>373993.42414733826</v>
      </c>
      <c r="X66" s="29">
        <f t="shared" si="36"/>
        <v>1644801.1758704716</v>
      </c>
      <c r="Y66" s="35">
        <f t="shared" si="45"/>
        <v>18.619706282180573</v>
      </c>
      <c r="Z66" s="36">
        <f t="shared" si="46"/>
        <v>6.5803358858863952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2160</v>
      </c>
      <c r="E67" s="49">
        <f t="shared" si="37"/>
        <v>30</v>
      </c>
      <c r="F67" s="3">
        <f t="shared" si="38"/>
        <v>1.3888888888888888E-2</v>
      </c>
      <c r="G67" s="2">
        <v>0.5</v>
      </c>
      <c r="H67" s="3">
        <f t="shared" si="39"/>
        <v>6.7114093959731544E-2</v>
      </c>
      <c r="I67" s="3">
        <f t="shared" si="40"/>
        <v>0.93288590604026844</v>
      </c>
      <c r="J67" s="5">
        <f t="shared" si="47"/>
        <v>84731.005424509058</v>
      </c>
      <c r="K67" s="5">
        <f t="shared" si="41"/>
        <v>5686.6446593630244</v>
      </c>
      <c r="L67" s="5">
        <f t="shared" si="42"/>
        <v>409438.41547413776</v>
      </c>
      <c r="M67" s="5">
        <f t="shared" si="32"/>
        <v>1793416.5802232865</v>
      </c>
      <c r="N67" s="33">
        <f t="shared" si="43"/>
        <v>21.166001409261312</v>
      </c>
      <c r="O67" s="4"/>
      <c r="Q67" s="27" t="s">
        <v>60</v>
      </c>
      <c r="R67" s="29">
        <f t="shared" si="33"/>
        <v>84731.005424509058</v>
      </c>
      <c r="S67" s="29">
        <f t="shared" si="34"/>
        <v>409438.41547413776</v>
      </c>
      <c r="T67" s="35">
        <f t="shared" si="35"/>
        <v>21.166001409261312</v>
      </c>
      <c r="U67" s="42">
        <v>0.82345390469096191</v>
      </c>
      <c r="V67" s="43">
        <f t="shared" si="48"/>
        <v>0.17654609530903809</v>
      </c>
      <c r="W67" s="29">
        <f t="shared" si="44"/>
        <v>337153.66195265908</v>
      </c>
      <c r="X67" s="29">
        <f t="shared" si="36"/>
        <v>1270807.7517231335</v>
      </c>
      <c r="Y67" s="35">
        <f t="shared" si="45"/>
        <v>14.998143186856876</v>
      </c>
      <c r="Z67" s="36">
        <f t="shared" si="46"/>
        <v>6.1678582224044369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1644</v>
      </c>
      <c r="E68" s="49">
        <f t="shared" si="37"/>
        <v>49</v>
      </c>
      <c r="F68" s="3">
        <f t="shared" si="38"/>
        <v>2.9805352798053526E-2</v>
      </c>
      <c r="G68" s="2">
        <v>0.5</v>
      </c>
      <c r="H68" s="3">
        <f t="shared" si="39"/>
        <v>0.13869232946504387</v>
      </c>
      <c r="I68" s="3">
        <f t="shared" si="40"/>
        <v>0.86130767053495616</v>
      </c>
      <c r="J68" s="5">
        <f t="shared" si="47"/>
        <v>79044.360765146033</v>
      </c>
      <c r="K68" s="5">
        <f t="shared" si="41"/>
        <v>10962.846525593421</v>
      </c>
      <c r="L68" s="5">
        <f t="shared" si="42"/>
        <v>367814.68751174666</v>
      </c>
      <c r="M68" s="5">
        <f t="shared" si="32"/>
        <v>1383978.1647491488</v>
      </c>
      <c r="N68" s="33">
        <f t="shared" si="43"/>
        <v>17.508879208488743</v>
      </c>
      <c r="O68" s="4"/>
      <c r="Q68" s="27" t="s">
        <v>62</v>
      </c>
      <c r="R68" s="29">
        <f t="shared" si="33"/>
        <v>79044.360765146033</v>
      </c>
      <c r="S68" s="29">
        <f t="shared" si="34"/>
        <v>367814.68751174666</v>
      </c>
      <c r="T68" s="35">
        <f t="shared" si="35"/>
        <v>17.508879208488743</v>
      </c>
      <c r="U68" s="42">
        <v>0.7557222850963411</v>
      </c>
      <c r="V68" s="43">
        <f t="shared" si="48"/>
        <v>0.2442777149036589</v>
      </c>
      <c r="W68" s="29">
        <f t="shared" si="44"/>
        <v>277965.75613837381</v>
      </c>
      <c r="X68" s="29">
        <f t="shared" si="36"/>
        <v>933654.08977047447</v>
      </c>
      <c r="Y68" s="35">
        <f t="shared" si="45"/>
        <v>11.811773550102028</v>
      </c>
      <c r="Z68" s="36">
        <f t="shared" si="46"/>
        <v>5.6971056583867146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993</v>
      </c>
      <c r="E69" s="49">
        <f t="shared" si="37"/>
        <v>38</v>
      </c>
      <c r="F69" s="3">
        <f t="shared" si="38"/>
        <v>3.8267875125881166E-2</v>
      </c>
      <c r="G69" s="2">
        <v>0.5</v>
      </c>
      <c r="H69" s="3">
        <f t="shared" si="39"/>
        <v>0.17463235294117646</v>
      </c>
      <c r="I69" s="3">
        <f t="shared" si="40"/>
        <v>0.82536764705882359</v>
      </c>
      <c r="J69" s="5">
        <f t="shared" si="47"/>
        <v>68081.51423955262</v>
      </c>
      <c r="K69" s="5">
        <f t="shared" si="41"/>
        <v>11889.235023451283</v>
      </c>
      <c r="L69" s="5">
        <f t="shared" si="42"/>
        <v>310684.48363913491</v>
      </c>
      <c r="M69" s="5">
        <f t="shared" si="32"/>
        <v>1016163.4772374021</v>
      </c>
      <c r="N69" s="33">
        <f t="shared" si="43"/>
        <v>14.925688545379797</v>
      </c>
      <c r="O69" s="4"/>
      <c r="Q69" s="27" t="s">
        <v>64</v>
      </c>
      <c r="R69" s="29">
        <f t="shared" si="33"/>
        <v>68081.51423955262</v>
      </c>
      <c r="S69" s="29">
        <f t="shared" si="34"/>
        <v>310684.48363913491</v>
      </c>
      <c r="T69" s="35">
        <f t="shared" si="35"/>
        <v>14.925688545379797</v>
      </c>
      <c r="U69" s="42">
        <v>0.69850988448397933</v>
      </c>
      <c r="V69" s="43">
        <f t="shared" si="48"/>
        <v>0.30149011551602067</v>
      </c>
      <c r="W69" s="29">
        <f t="shared" si="44"/>
        <v>217016.18277773689</v>
      </c>
      <c r="X69" s="29">
        <f t="shared" si="36"/>
        <v>655688.33363210061</v>
      </c>
      <c r="Y69" s="35">
        <f t="shared" si="45"/>
        <v>9.6309305243268533</v>
      </c>
      <c r="Z69" s="36">
        <f t="shared" si="46"/>
        <v>5.2947580210529441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648</v>
      </c>
      <c r="E70" s="49">
        <f t="shared" si="37"/>
        <v>45</v>
      </c>
      <c r="F70" s="3">
        <f t="shared" si="38"/>
        <v>6.9444444444444448E-2</v>
      </c>
      <c r="G70" s="2">
        <v>0.5</v>
      </c>
      <c r="H70" s="3">
        <f t="shared" si="39"/>
        <v>0.29585798816568043</v>
      </c>
      <c r="I70" s="3">
        <f t="shared" si="40"/>
        <v>0.70414201183431957</v>
      </c>
      <c r="J70" s="5">
        <f t="shared" si="47"/>
        <v>56192.279216101342</v>
      </c>
      <c r="K70" s="5">
        <f t="shared" si="41"/>
        <v>16624.934679319922</v>
      </c>
      <c r="L70" s="5">
        <f t="shared" si="42"/>
        <v>239399.05938220691</v>
      </c>
      <c r="M70" s="5">
        <f t="shared" si="32"/>
        <v>705478.9935982672</v>
      </c>
      <c r="N70" s="33">
        <f t="shared" si="43"/>
        <v>12.554731778812046</v>
      </c>
      <c r="O70" s="4"/>
      <c r="Q70" s="27" t="s">
        <v>66</v>
      </c>
      <c r="R70" s="29">
        <f t="shared" si="33"/>
        <v>56192.279216101342</v>
      </c>
      <c r="S70" s="29">
        <f t="shared" si="34"/>
        <v>239399.05938220691</v>
      </c>
      <c r="T70" s="35">
        <f t="shared" si="35"/>
        <v>12.554731778812046</v>
      </c>
      <c r="U70" s="42">
        <v>0.67065690345363116</v>
      </c>
      <c r="V70" s="43">
        <f t="shared" si="48"/>
        <v>0.32934309654636884</v>
      </c>
      <c r="W70" s="29">
        <f t="shared" si="44"/>
        <v>160554.63185498284</v>
      </c>
      <c r="X70" s="29">
        <f t="shared" si="36"/>
        <v>438672.15085436369</v>
      </c>
      <c r="Y70" s="35">
        <f t="shared" si="45"/>
        <v>7.8066267639250073</v>
      </c>
      <c r="Z70" s="36">
        <f t="shared" si="46"/>
        <v>4.748105014887039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382</v>
      </c>
      <c r="E71" s="49">
        <f t="shared" si="49"/>
        <v>32</v>
      </c>
      <c r="F71" s="3">
        <f t="shared" si="38"/>
        <v>8.3769633507853408E-2</v>
      </c>
      <c r="G71" s="2">
        <v>0.5</v>
      </c>
      <c r="H71" s="3">
        <f t="shared" si="39"/>
        <v>0.34632034632034631</v>
      </c>
      <c r="I71" s="3">
        <f t="shared" si="40"/>
        <v>0.65367965367965364</v>
      </c>
      <c r="J71" s="5">
        <f t="shared" si="47"/>
        <v>39567.34453678142</v>
      </c>
      <c r="K71" s="5">
        <f t="shared" si="41"/>
        <v>13702.976462954604</v>
      </c>
      <c r="L71" s="5">
        <f t="shared" si="42"/>
        <v>163579.28152652059</v>
      </c>
      <c r="M71" s="5">
        <f>L71+M72</f>
        <v>466079.93421606033</v>
      </c>
      <c r="N71" s="33">
        <f t="shared" si="43"/>
        <v>11.779408996800301</v>
      </c>
      <c r="O71" s="4"/>
      <c r="Q71" s="27" t="s">
        <v>68</v>
      </c>
      <c r="R71" s="29">
        <f t="shared" si="33"/>
        <v>39567.34453678142</v>
      </c>
      <c r="S71" s="29">
        <f t="shared" si="34"/>
        <v>163579.28152652059</v>
      </c>
      <c r="T71" s="35">
        <f t="shared" si="35"/>
        <v>11.779408996800301</v>
      </c>
      <c r="U71" s="42">
        <v>0.63527807449444496</v>
      </c>
      <c r="V71" s="43">
        <f t="shared" si="48"/>
        <v>0.36472192550555504</v>
      </c>
      <c r="W71" s="29">
        <f t="shared" si="44"/>
        <v>103918.33099535274</v>
      </c>
      <c r="X71" s="29">
        <f>X72+W71</f>
        <v>278117.51899938087</v>
      </c>
      <c r="Y71" s="35">
        <f t="shared" si="45"/>
        <v>7.0289659883757301</v>
      </c>
      <c r="Z71" s="36">
        <f t="shared" si="46"/>
        <v>4.750443008424571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269</v>
      </c>
      <c r="E72" s="50">
        <f t="shared" si="49"/>
        <v>23</v>
      </c>
      <c r="F72" s="17">
        <f t="shared" si="38"/>
        <v>8.5501858736059477E-2</v>
      </c>
      <c r="G72" s="12"/>
      <c r="H72" s="17">
        <v>1</v>
      </c>
      <c r="I72" s="17">
        <f t="shared" si="40"/>
        <v>0</v>
      </c>
      <c r="J72" s="21">
        <f t="shared" si="47"/>
        <v>25864.368073826816</v>
      </c>
      <c r="K72" s="21">
        <f t="shared" si="41"/>
        <v>25864.368073826816</v>
      </c>
      <c r="L72" s="21">
        <f>K72/F72</f>
        <v>302500.65268953971</v>
      </c>
      <c r="M72" s="21">
        <f>L72</f>
        <v>302500.65268953971</v>
      </c>
      <c r="N72" s="34">
        <f t="shared" si="43"/>
        <v>11.695652173913043</v>
      </c>
      <c r="O72" s="4"/>
      <c r="Q72" s="30" t="s">
        <v>69</v>
      </c>
      <c r="R72" s="31">
        <f t="shared" si="33"/>
        <v>25864.368073826816</v>
      </c>
      <c r="S72" s="31">
        <f t="shared" si="34"/>
        <v>302500.65268953971</v>
      </c>
      <c r="T72" s="38">
        <f t="shared" si="35"/>
        <v>11.695652173913043</v>
      </c>
      <c r="U72" s="44">
        <v>0.57586384179742911</v>
      </c>
      <c r="V72" s="45">
        <f t="shared" si="48"/>
        <v>0.42413615820257089</v>
      </c>
      <c r="W72" s="31">
        <f t="shared" si="44"/>
        <v>174199.18800402814</v>
      </c>
      <c r="X72" s="31">
        <f>W72</f>
        <v>174199.18800402814</v>
      </c>
      <c r="Y72" s="38">
        <f t="shared" si="45"/>
        <v>6.7351031931960188</v>
      </c>
      <c r="Z72" s="37">
        <f t="shared" si="46"/>
        <v>4.9605489807170242</v>
      </c>
    </row>
    <row r="73" spans="1:26" s="2" customFormat="1" ht="13.2" x14ac:dyDescent="0.25">
      <c r="B73" s="2" t="s">
        <v>70</v>
      </c>
      <c r="D73" s="25">
        <f>SUM(D54:D72)</f>
        <v>48873</v>
      </c>
      <c r="E73" s="25">
        <f>SUM(E54:E72)</f>
        <v>332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72.223271764767432</v>
      </c>
      <c r="F78" s="55">
        <f>$Y$4</f>
        <v>65.473613316013825</v>
      </c>
      <c r="G78" s="55">
        <f>E78-F78</f>
        <v>6.7496584487536069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78.772880789256334</v>
      </c>
      <c r="F79" s="55">
        <f>$Y$29</f>
        <v>69.756704671708974</v>
      </c>
      <c r="G79" s="55">
        <f t="shared" ref="G79:G80" si="50">E79-F79</f>
        <v>9.01617611754736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75.335667864979996</v>
      </c>
      <c r="F80" s="55">
        <f>$Y$54</f>
        <v>66.843258803046169</v>
      </c>
      <c r="G80" s="55">
        <f t="shared" si="50"/>
        <v>8.4924090619338273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28" workbookViewId="0">
      <selection activeCell="D59" sqref="D59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241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7432291.0678325482</v>
      </c>
      <c r="N4" s="32">
        <f>M4/J4</f>
        <v>74.322910678325485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74.322910678325485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6733349.7394395033</v>
      </c>
      <c r="Y4" s="40">
        <f>X4/R4</f>
        <v>67.333497394395039</v>
      </c>
      <c r="Z4" s="36">
        <f>T4-Y4</f>
        <v>6.9894132839304461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1099</v>
      </c>
      <c r="E5" s="51">
        <v>2</v>
      </c>
      <c r="F5" s="3">
        <f t="shared" ref="F5:F22" si="5">E5/D5</f>
        <v>1.8198362147406734E-3</v>
      </c>
      <c r="G5" s="2">
        <v>0.4</v>
      </c>
      <c r="H5" s="3">
        <f t="shared" ref="H5:H21" si="6">C5*F5/(1+(1-G5)*C5*F5)</f>
        <v>7.2476897988766088E-3</v>
      </c>
      <c r="I5" s="3">
        <f t="shared" ref="I5:I22" si="7">1-H5</f>
        <v>0.99275231020112342</v>
      </c>
      <c r="J5" s="5">
        <f>I4*J4</f>
        <v>100000</v>
      </c>
      <c r="K5" s="5">
        <f t="shared" ref="K5:K22" si="8">J5*H5</f>
        <v>724.76897988766086</v>
      </c>
      <c r="L5" s="5">
        <f t="shared" ref="L5:L21" si="9">C5*(J6+G5*K5)</f>
        <v>398260.55444826966</v>
      </c>
      <c r="M5" s="5">
        <f t="shared" si="0"/>
        <v>7332291.0678325482</v>
      </c>
      <c r="N5" s="33">
        <f t="shared" ref="N5:N22" si="10">M5/J5</f>
        <v>73.322910678325485</v>
      </c>
      <c r="O5" s="4"/>
      <c r="Q5" s="27" t="s">
        <v>36</v>
      </c>
      <c r="R5" s="29">
        <f t="shared" si="1"/>
        <v>100000</v>
      </c>
      <c r="S5" s="29">
        <f t="shared" si="2"/>
        <v>398260.55444826966</v>
      </c>
      <c r="T5" s="35">
        <f t="shared" si="3"/>
        <v>73.322910678325485</v>
      </c>
      <c r="U5" s="42">
        <v>0.96680194174873568</v>
      </c>
      <c r="V5" s="43">
        <f>1-U5</f>
        <v>3.3198058251264317E-2</v>
      </c>
      <c r="W5" s="29">
        <f t="shared" ref="W5:W22" si="11">S5*U5</f>
        <v>385039.07736251515</v>
      </c>
      <c r="X5" s="29">
        <f t="shared" si="4"/>
        <v>6636669.5452646296</v>
      </c>
      <c r="Y5" s="35">
        <f t="shared" ref="Y5:Y22" si="12">X5/R5</f>
        <v>66.366695452646297</v>
      </c>
      <c r="Z5" s="36">
        <f t="shared" ref="Z5:Z22" si="13">T5-Y5</f>
        <v>6.9562152256791876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1419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99275.231020112347</v>
      </c>
      <c r="K6" s="5">
        <f t="shared" si="8"/>
        <v>0</v>
      </c>
      <c r="L6" s="5">
        <f t="shared" si="9"/>
        <v>496376.15510056174</v>
      </c>
      <c r="M6" s="5">
        <f t="shared" si="0"/>
        <v>6934030.5133842789</v>
      </c>
      <c r="N6" s="33">
        <f t="shared" si="10"/>
        <v>69.846531124964102</v>
      </c>
      <c r="O6" s="4"/>
      <c r="Q6" s="27" t="s">
        <v>38</v>
      </c>
      <c r="R6" s="29">
        <f t="shared" si="1"/>
        <v>99275.231020112347</v>
      </c>
      <c r="S6" s="29">
        <f t="shared" si="2"/>
        <v>496376.15510056174</v>
      </c>
      <c r="T6" s="35">
        <f t="shared" si="3"/>
        <v>69.846531124964102</v>
      </c>
      <c r="U6" s="42">
        <v>0.96680194174873568</v>
      </c>
      <c r="V6" s="43">
        <f>1-U6</f>
        <v>3.3198058251264317E-2</v>
      </c>
      <c r="W6" s="29">
        <f t="shared" si="11"/>
        <v>479897.4305889947</v>
      </c>
      <c r="X6" s="29">
        <f t="shared" si="4"/>
        <v>6251630.4679021146</v>
      </c>
      <c r="Y6" s="35">
        <f t="shared" si="12"/>
        <v>62.972711356728908</v>
      </c>
      <c r="Z6" s="36">
        <f t="shared" si="13"/>
        <v>6.8738197682351938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1529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99275.231020112347</v>
      </c>
      <c r="K7" s="5">
        <f t="shared" si="8"/>
        <v>0</v>
      </c>
      <c r="L7" s="5">
        <f t="shared" si="9"/>
        <v>496376.15510056174</v>
      </c>
      <c r="M7" s="5">
        <f t="shared" si="0"/>
        <v>6437654.3582837172</v>
      </c>
      <c r="N7" s="33">
        <f t="shared" si="10"/>
        <v>64.846531124964102</v>
      </c>
      <c r="O7" s="4"/>
      <c r="Q7" s="27" t="s">
        <v>40</v>
      </c>
      <c r="R7" s="29">
        <f t="shared" si="1"/>
        <v>99275.231020112347</v>
      </c>
      <c r="S7" s="29">
        <f t="shared" si="2"/>
        <v>496376.15510056174</v>
      </c>
      <c r="T7" s="35">
        <f t="shared" si="3"/>
        <v>64.846531124964102</v>
      </c>
      <c r="U7" s="42">
        <v>0.96680194174873568</v>
      </c>
      <c r="V7" s="43">
        <f>1-U7</f>
        <v>3.3198058251264317E-2</v>
      </c>
      <c r="W7" s="29">
        <f t="shared" si="11"/>
        <v>479897.4305889947</v>
      </c>
      <c r="X7" s="29">
        <f t="shared" si="4"/>
        <v>5771733.0373131195</v>
      </c>
      <c r="Y7" s="35">
        <f t="shared" si="12"/>
        <v>58.138701647985222</v>
      </c>
      <c r="Z7" s="36">
        <f t="shared" si="13"/>
        <v>6.7078294769788798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1766</v>
      </c>
      <c r="E8" s="51">
        <v>1</v>
      </c>
      <c r="F8" s="3">
        <f t="shared" si="5"/>
        <v>5.6625141562853911E-4</v>
      </c>
      <c r="G8" s="2">
        <v>0.5</v>
      </c>
      <c r="H8" s="3">
        <f t="shared" si="6"/>
        <v>2.8272547356516823E-3</v>
      </c>
      <c r="I8" s="3">
        <f t="shared" si="7"/>
        <v>0.99717274526434829</v>
      </c>
      <c r="J8" s="5">
        <f t="shared" si="14"/>
        <v>99275.231020112347</v>
      </c>
      <c r="K8" s="5">
        <f t="shared" si="8"/>
        <v>280.6763670345274</v>
      </c>
      <c r="L8" s="5">
        <f t="shared" si="9"/>
        <v>495674.46418297541</v>
      </c>
      <c r="M8" s="5">
        <f t="shared" si="0"/>
        <v>5941278.2031831555</v>
      </c>
      <c r="N8" s="33">
        <f t="shared" si="10"/>
        <v>59.846531124964102</v>
      </c>
      <c r="O8" s="4"/>
      <c r="Q8" s="27" t="s">
        <v>42</v>
      </c>
      <c r="R8" s="29">
        <f t="shared" si="1"/>
        <v>99275.231020112347</v>
      </c>
      <c r="S8" s="29">
        <f t="shared" si="2"/>
        <v>495674.46418297541</v>
      </c>
      <c r="T8" s="35">
        <f t="shared" si="3"/>
        <v>59.846531124964102</v>
      </c>
      <c r="U8" s="42">
        <v>0.96680194174873568</v>
      </c>
      <c r="V8" s="43">
        <f>1-U8</f>
        <v>3.3198058251264317E-2</v>
      </c>
      <c r="W8" s="29">
        <f t="shared" si="11"/>
        <v>479219.03444736474</v>
      </c>
      <c r="X8" s="29">
        <f t="shared" si="4"/>
        <v>5291835.6067241244</v>
      </c>
      <c r="Y8" s="35">
        <f t="shared" si="12"/>
        <v>53.304691939241543</v>
      </c>
      <c r="Z8" s="36">
        <f t="shared" si="13"/>
        <v>6.5418391857225586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1895</v>
      </c>
      <c r="E9" s="51">
        <v>1</v>
      </c>
      <c r="F9" s="3">
        <f t="shared" si="5"/>
        <v>5.2770448548812663E-4</v>
      </c>
      <c r="G9" s="2">
        <v>0.5</v>
      </c>
      <c r="H9" s="3">
        <f t="shared" si="6"/>
        <v>2.635046113306983E-3</v>
      </c>
      <c r="I9" s="3">
        <f t="shared" si="7"/>
        <v>0.997364953886693</v>
      </c>
      <c r="J9" s="5">
        <f t="shared" si="14"/>
        <v>98994.554653077823</v>
      </c>
      <c r="K9" s="5">
        <f t="shared" si="8"/>
        <v>260.85521647714842</v>
      </c>
      <c r="L9" s="5">
        <f t="shared" si="9"/>
        <v>494320.63522419624</v>
      </c>
      <c r="M9" s="5">
        <f t="shared" si="0"/>
        <v>5445603.7390001798</v>
      </c>
      <c r="N9" s="33">
        <f t="shared" si="10"/>
        <v>55.009124068329463</v>
      </c>
      <c r="O9" s="4"/>
      <c r="Q9" s="27" t="s">
        <v>44</v>
      </c>
      <c r="R9" s="29">
        <f t="shared" si="1"/>
        <v>98994.554653077823</v>
      </c>
      <c r="S9" s="29">
        <f t="shared" si="2"/>
        <v>494320.63522419624</v>
      </c>
      <c r="T9" s="35">
        <f t="shared" si="3"/>
        <v>55.009124068329463</v>
      </c>
      <c r="U9" s="42">
        <v>0.9555940589531835</v>
      </c>
      <c r="V9" s="43">
        <f t="shared" ref="V9:V22" si="15">1-U9</f>
        <v>4.4405941046816499E-2</v>
      </c>
      <c r="W9" s="29">
        <f t="shared" si="11"/>
        <v>472369.86223820568</v>
      </c>
      <c r="X9" s="29">
        <f t="shared" si="4"/>
        <v>4812616.5722767599</v>
      </c>
      <c r="Y9" s="35">
        <f t="shared" si="12"/>
        <v>48.614962602158961</v>
      </c>
      <c r="Z9" s="36">
        <f t="shared" si="13"/>
        <v>6.3941614661705017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2033</v>
      </c>
      <c r="E10" s="51">
        <v>3</v>
      </c>
      <c r="F10" s="3">
        <f t="shared" si="5"/>
        <v>1.4756517461878996E-3</v>
      </c>
      <c r="G10" s="2">
        <v>0.5</v>
      </c>
      <c r="H10" s="3">
        <f t="shared" si="6"/>
        <v>7.3511394266111245E-3</v>
      </c>
      <c r="I10" s="3">
        <f t="shared" si="7"/>
        <v>0.99264886057338886</v>
      </c>
      <c r="J10" s="5">
        <f t="shared" si="14"/>
        <v>98733.699436600669</v>
      </c>
      <c r="K10" s="5">
        <f t="shared" si="8"/>
        <v>725.80519066356771</v>
      </c>
      <c r="L10" s="5">
        <f t="shared" si="9"/>
        <v>491853.98420634447</v>
      </c>
      <c r="M10" s="5">
        <f t="shared" si="0"/>
        <v>4951283.1037759837</v>
      </c>
      <c r="N10" s="33">
        <f t="shared" si="10"/>
        <v>50.147853590306561</v>
      </c>
      <c r="O10" s="4"/>
      <c r="Q10" s="27" t="s">
        <v>46</v>
      </c>
      <c r="R10" s="29">
        <f t="shared" si="1"/>
        <v>98733.699436600669</v>
      </c>
      <c r="S10" s="29">
        <f t="shared" si="2"/>
        <v>491853.98420634447</v>
      </c>
      <c r="T10" s="35">
        <f t="shared" si="3"/>
        <v>50.147853590306561</v>
      </c>
      <c r="U10" s="42">
        <v>0.96363095511775332</v>
      </c>
      <c r="V10" s="43">
        <f t="shared" si="15"/>
        <v>3.6369044882246682E-2</v>
      </c>
      <c r="W10" s="29">
        <f t="shared" si="11"/>
        <v>473965.72457923205</v>
      </c>
      <c r="X10" s="29">
        <f t="shared" si="4"/>
        <v>4340246.7100385539</v>
      </c>
      <c r="Y10" s="35">
        <f t="shared" si="12"/>
        <v>43.959121706216763</v>
      </c>
      <c r="Z10" s="36">
        <f t="shared" si="13"/>
        <v>6.1887318840897976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1865</v>
      </c>
      <c r="E11" s="51">
        <v>2</v>
      </c>
      <c r="F11" s="3">
        <f t="shared" si="5"/>
        <v>1.0723860589812334E-3</v>
      </c>
      <c r="G11" s="2">
        <v>0.5</v>
      </c>
      <c r="H11" s="3">
        <f t="shared" si="6"/>
        <v>5.3475935828877002E-3</v>
      </c>
      <c r="I11" s="3">
        <f t="shared" si="7"/>
        <v>0.99465240641711228</v>
      </c>
      <c r="J11" s="5">
        <f t="shared" si="14"/>
        <v>98007.894245937103</v>
      </c>
      <c r="K11" s="5">
        <f t="shared" si="8"/>
        <v>524.10638634190957</v>
      </c>
      <c r="L11" s="5">
        <f t="shared" si="9"/>
        <v>488729.20526383072</v>
      </c>
      <c r="M11" s="5">
        <f t="shared" si="0"/>
        <v>4459429.1195696387</v>
      </c>
      <c r="N11" s="33">
        <f t="shared" si="10"/>
        <v>45.500713528027909</v>
      </c>
      <c r="O11" s="4"/>
      <c r="Q11" s="27" t="s">
        <v>48</v>
      </c>
      <c r="R11" s="29">
        <f t="shared" si="1"/>
        <v>98007.894245937103</v>
      </c>
      <c r="S11" s="29">
        <f t="shared" si="2"/>
        <v>488729.20526383072</v>
      </c>
      <c r="T11" s="35">
        <f t="shared" si="3"/>
        <v>45.500713528027909</v>
      </c>
      <c r="U11" s="42">
        <v>0.96005435016735896</v>
      </c>
      <c r="V11" s="43">
        <f t="shared" si="15"/>
        <v>3.9945649832641039E-2</v>
      </c>
      <c r="W11" s="29">
        <f t="shared" si="11"/>
        <v>469206.59956737678</v>
      </c>
      <c r="X11" s="29">
        <f t="shared" si="4"/>
        <v>3866280.9854593221</v>
      </c>
      <c r="Y11" s="35">
        <f t="shared" si="12"/>
        <v>39.448669060855757</v>
      </c>
      <c r="Z11" s="36">
        <f t="shared" si="13"/>
        <v>6.0520444671721521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2217</v>
      </c>
      <c r="E12" s="51">
        <v>12</v>
      </c>
      <c r="F12" s="3">
        <f t="shared" si="5"/>
        <v>5.4127198917456026E-3</v>
      </c>
      <c r="G12" s="2">
        <v>0.5</v>
      </c>
      <c r="H12" s="3">
        <f t="shared" si="6"/>
        <v>2.6702269692923903E-2</v>
      </c>
      <c r="I12" s="3">
        <f t="shared" si="7"/>
        <v>0.97329773030707611</v>
      </c>
      <c r="J12" s="5">
        <f t="shared" si="14"/>
        <v>97483.787859595192</v>
      </c>
      <c r="K12" s="5">
        <f t="shared" si="8"/>
        <v>2603.038394114692</v>
      </c>
      <c r="L12" s="5">
        <f t="shared" si="9"/>
        <v>480911.34331268928</v>
      </c>
      <c r="M12" s="5">
        <f t="shared" si="0"/>
        <v>3970699.914305808</v>
      </c>
      <c r="N12" s="33">
        <f t="shared" si="10"/>
        <v>40.731900159899027</v>
      </c>
      <c r="O12" s="4"/>
      <c r="Q12" s="27" t="s">
        <v>50</v>
      </c>
      <c r="R12" s="29">
        <f t="shared" si="1"/>
        <v>97483.787859595192</v>
      </c>
      <c r="S12" s="29">
        <f t="shared" si="2"/>
        <v>480911.34331268928</v>
      </c>
      <c r="T12" s="35">
        <f t="shared" si="3"/>
        <v>40.731900159899027</v>
      </c>
      <c r="U12" s="42">
        <v>0.94127750867207383</v>
      </c>
      <c r="V12" s="43">
        <f t="shared" si="15"/>
        <v>5.8722491327926174E-2</v>
      </c>
      <c r="W12" s="29">
        <f t="shared" si="11"/>
        <v>452671.03112550854</v>
      </c>
      <c r="X12" s="29">
        <f t="shared" si="4"/>
        <v>3397074.3858919451</v>
      </c>
      <c r="Y12" s="35">
        <f t="shared" si="12"/>
        <v>34.847582972306263</v>
      </c>
      <c r="Z12" s="36">
        <f t="shared" si="13"/>
        <v>5.8843171875927638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2346</v>
      </c>
      <c r="E13" s="51">
        <v>6</v>
      </c>
      <c r="F13" s="3">
        <f t="shared" si="5"/>
        <v>2.5575447570332483E-3</v>
      </c>
      <c r="G13" s="2">
        <v>0.5</v>
      </c>
      <c r="H13" s="3">
        <f t="shared" si="6"/>
        <v>1.2706480304955529E-2</v>
      </c>
      <c r="I13" s="3">
        <f t="shared" si="7"/>
        <v>0.98729351969504442</v>
      </c>
      <c r="J13" s="5">
        <f t="shared" si="14"/>
        <v>94880.749465480505</v>
      </c>
      <c r="K13" s="5">
        <f t="shared" si="8"/>
        <v>1205.6003744025479</v>
      </c>
      <c r="L13" s="5">
        <f t="shared" si="9"/>
        <v>471389.7463913961</v>
      </c>
      <c r="M13" s="5">
        <f t="shared" si="0"/>
        <v>3489788.5709931189</v>
      </c>
      <c r="N13" s="33">
        <f t="shared" si="10"/>
        <v>36.780786309690491</v>
      </c>
      <c r="O13" s="4"/>
      <c r="Q13" s="27" t="s">
        <v>52</v>
      </c>
      <c r="R13" s="29">
        <f t="shared" si="1"/>
        <v>94880.749465480505</v>
      </c>
      <c r="S13" s="29">
        <f t="shared" si="2"/>
        <v>471389.7463913961</v>
      </c>
      <c r="T13" s="35">
        <f t="shared" si="3"/>
        <v>36.780786309690491</v>
      </c>
      <c r="U13" s="42">
        <v>0.95386474178345915</v>
      </c>
      <c r="V13" s="43">
        <f t="shared" si="15"/>
        <v>4.6135258216540853E-2</v>
      </c>
      <c r="W13" s="29">
        <f t="shared" si="11"/>
        <v>449642.05872099934</v>
      </c>
      <c r="X13" s="29">
        <f t="shared" si="4"/>
        <v>2944403.3547664364</v>
      </c>
      <c r="Y13" s="35">
        <f t="shared" si="12"/>
        <v>31.032673870664023</v>
      </c>
      <c r="Z13" s="36">
        <f t="shared" si="13"/>
        <v>5.7481124390264675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2196</v>
      </c>
      <c r="E14" s="51">
        <v>13</v>
      </c>
      <c r="F14" s="3">
        <f t="shared" si="5"/>
        <v>5.9198542805100184E-3</v>
      </c>
      <c r="G14" s="2">
        <v>0.5</v>
      </c>
      <c r="H14" s="3">
        <f t="shared" si="6"/>
        <v>2.916760152568993E-2</v>
      </c>
      <c r="I14" s="3">
        <f t="shared" si="7"/>
        <v>0.97083239847431002</v>
      </c>
      <c r="J14" s="5">
        <f t="shared" si="14"/>
        <v>93675.149091077954</v>
      </c>
      <c r="K14" s="5">
        <f t="shared" si="8"/>
        <v>2732.2794215481572</v>
      </c>
      <c r="L14" s="5">
        <f t="shared" si="9"/>
        <v>461545.04690151941</v>
      </c>
      <c r="M14" s="5">
        <f t="shared" si="0"/>
        <v>3018398.8246017229</v>
      </c>
      <c r="N14" s="33">
        <f t="shared" si="10"/>
        <v>32.221980470690376</v>
      </c>
      <c r="O14" s="4"/>
      <c r="Q14" s="27" t="s">
        <v>54</v>
      </c>
      <c r="R14" s="29">
        <f t="shared" si="1"/>
        <v>93675.149091077954</v>
      </c>
      <c r="S14" s="29">
        <f t="shared" si="2"/>
        <v>461545.04690151941</v>
      </c>
      <c r="T14" s="35">
        <f t="shared" si="3"/>
        <v>32.221980470690376</v>
      </c>
      <c r="U14" s="42">
        <v>0.94210046609890041</v>
      </c>
      <c r="V14" s="43">
        <f t="shared" si="15"/>
        <v>5.7899533901099587E-2</v>
      </c>
      <c r="W14" s="29">
        <f t="shared" si="11"/>
        <v>434821.80381156027</v>
      </c>
      <c r="X14" s="29">
        <f t="shared" si="4"/>
        <v>2494761.296045437</v>
      </c>
      <c r="Y14" s="35">
        <f t="shared" si="12"/>
        <v>26.632050445095576</v>
      </c>
      <c r="Z14" s="36">
        <f t="shared" si="13"/>
        <v>5.5899300255947999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1764</v>
      </c>
      <c r="E15" s="51">
        <v>16</v>
      </c>
      <c r="F15" s="3">
        <f t="shared" si="5"/>
        <v>9.0702947845804991E-3</v>
      </c>
      <c r="G15" s="2">
        <v>0.5</v>
      </c>
      <c r="H15" s="3">
        <f t="shared" si="6"/>
        <v>4.4345898004434593E-2</v>
      </c>
      <c r="I15" s="3">
        <f t="shared" si="7"/>
        <v>0.95565410199556544</v>
      </c>
      <c r="J15" s="5">
        <f t="shared" si="14"/>
        <v>90942.869669529799</v>
      </c>
      <c r="K15" s="5">
        <f t="shared" si="8"/>
        <v>4032.9432225955566</v>
      </c>
      <c r="L15" s="5">
        <f t="shared" si="9"/>
        <v>444631.99029116012</v>
      </c>
      <c r="M15" s="5">
        <f t="shared" si="0"/>
        <v>2556853.7777002035</v>
      </c>
      <c r="N15" s="33">
        <f t="shared" si="10"/>
        <v>28.114944986796161</v>
      </c>
      <c r="O15" s="4"/>
      <c r="Q15" s="27" t="s">
        <v>56</v>
      </c>
      <c r="R15" s="29">
        <f t="shared" si="1"/>
        <v>90942.869669529799</v>
      </c>
      <c r="S15" s="29">
        <f t="shared" si="2"/>
        <v>444631.99029116012</v>
      </c>
      <c r="T15" s="35">
        <f t="shared" si="3"/>
        <v>28.114944986796161</v>
      </c>
      <c r="U15" s="42">
        <v>0.91645683631107144</v>
      </c>
      <c r="V15" s="43">
        <f t="shared" si="15"/>
        <v>8.3543163688928557E-2</v>
      </c>
      <c r="W15" s="29">
        <f t="shared" si="11"/>
        <v>407486.02714493166</v>
      </c>
      <c r="X15" s="29">
        <f t="shared" si="4"/>
        <v>2059939.4922338766</v>
      </c>
      <c r="Y15" s="35">
        <f t="shared" si="12"/>
        <v>22.650918095275969</v>
      </c>
      <c r="Z15" s="36">
        <f t="shared" si="13"/>
        <v>5.4640268915201915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1395</v>
      </c>
      <c r="E16" s="51">
        <v>13</v>
      </c>
      <c r="F16" s="3">
        <f t="shared" si="5"/>
        <v>9.3189964157706102E-3</v>
      </c>
      <c r="G16" s="2">
        <v>0.5</v>
      </c>
      <c r="H16" s="3">
        <f t="shared" si="6"/>
        <v>4.553415061295972E-2</v>
      </c>
      <c r="I16" s="3">
        <f t="shared" si="7"/>
        <v>0.95446584938704027</v>
      </c>
      <c r="J16" s="5">
        <f t="shared" si="14"/>
        <v>86909.926446934245</v>
      </c>
      <c r="K16" s="5">
        <f t="shared" si="8"/>
        <v>3957.3696805959553</v>
      </c>
      <c r="L16" s="5">
        <f t="shared" si="9"/>
        <v>424656.20803318132</v>
      </c>
      <c r="M16" s="5">
        <f t="shared" si="0"/>
        <v>2112221.7874090434</v>
      </c>
      <c r="N16" s="33">
        <f t="shared" si="10"/>
        <v>24.303573524466515</v>
      </c>
      <c r="O16" s="4"/>
      <c r="Q16" s="27" t="s">
        <v>58</v>
      </c>
      <c r="R16" s="29">
        <f t="shared" si="1"/>
        <v>86909.926446934245</v>
      </c>
      <c r="S16" s="29">
        <f t="shared" si="2"/>
        <v>424656.20803318132</v>
      </c>
      <c r="T16" s="35">
        <f t="shared" si="3"/>
        <v>24.303573524466515</v>
      </c>
      <c r="U16" s="42">
        <v>0.8859396016463057</v>
      </c>
      <c r="V16" s="43">
        <f t="shared" si="15"/>
        <v>0.1140603983536943</v>
      </c>
      <c r="W16" s="29">
        <f t="shared" si="11"/>
        <v>376219.75178154738</v>
      </c>
      <c r="X16" s="29">
        <f t="shared" si="4"/>
        <v>1652453.4650889449</v>
      </c>
      <c r="Y16" s="35">
        <f t="shared" si="12"/>
        <v>19.013403101864384</v>
      </c>
      <c r="Z16" s="36">
        <f t="shared" si="13"/>
        <v>5.2901704226021309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1081</v>
      </c>
      <c r="E17" s="51">
        <v>15</v>
      </c>
      <c r="F17" s="3">
        <f t="shared" si="5"/>
        <v>1.3876040703052728E-2</v>
      </c>
      <c r="G17" s="2">
        <v>0.5</v>
      </c>
      <c r="H17" s="3">
        <f t="shared" si="6"/>
        <v>6.7054090299508262E-2</v>
      </c>
      <c r="I17" s="3">
        <f t="shared" si="7"/>
        <v>0.93294590970049174</v>
      </c>
      <c r="J17" s="5">
        <f t="shared" si="14"/>
        <v>82952.556766338283</v>
      </c>
      <c r="K17" s="5">
        <f t="shared" si="8"/>
        <v>5562.3082319851319</v>
      </c>
      <c r="L17" s="5">
        <f t="shared" si="9"/>
        <v>400857.01325172855</v>
      </c>
      <c r="M17" s="5">
        <f t="shared" si="0"/>
        <v>1687565.5793758621</v>
      </c>
      <c r="N17" s="33">
        <f t="shared" si="10"/>
        <v>20.343744004532812</v>
      </c>
      <c r="O17" s="4"/>
      <c r="Q17" s="27" t="s">
        <v>60</v>
      </c>
      <c r="R17" s="29">
        <f t="shared" si="1"/>
        <v>82952.556766338283</v>
      </c>
      <c r="S17" s="29">
        <f t="shared" si="2"/>
        <v>400857.01325172855</v>
      </c>
      <c r="T17" s="35">
        <f t="shared" si="3"/>
        <v>20.343744004532812</v>
      </c>
      <c r="U17" s="42">
        <v>0.85631920960893304</v>
      </c>
      <c r="V17" s="43">
        <f t="shared" si="15"/>
        <v>0.14368079039106696</v>
      </c>
      <c r="W17" s="29">
        <f t="shared" si="11"/>
        <v>343261.56075391779</v>
      </c>
      <c r="X17" s="29">
        <f t="shared" si="4"/>
        <v>1276233.7133073974</v>
      </c>
      <c r="Y17" s="35">
        <f t="shared" si="12"/>
        <v>15.38510400471811</v>
      </c>
      <c r="Z17" s="36">
        <f t="shared" si="13"/>
        <v>4.9586399998147019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823</v>
      </c>
      <c r="E18" s="51">
        <v>21</v>
      </c>
      <c r="F18" s="3">
        <f t="shared" si="5"/>
        <v>2.551640340218712E-2</v>
      </c>
      <c r="G18" s="2">
        <v>0.5</v>
      </c>
      <c r="H18" s="3">
        <f t="shared" si="6"/>
        <v>0.11993146773272416</v>
      </c>
      <c r="I18" s="3">
        <f t="shared" si="7"/>
        <v>0.88006853226727588</v>
      </c>
      <c r="J18" s="5">
        <f t="shared" si="14"/>
        <v>77390.248534353144</v>
      </c>
      <c r="K18" s="5">
        <f t="shared" si="8"/>
        <v>9281.526094925277</v>
      </c>
      <c r="L18" s="5">
        <f t="shared" si="9"/>
        <v>363747.42743445258</v>
      </c>
      <c r="M18" s="5">
        <f t="shared" si="0"/>
        <v>1286708.5661241335</v>
      </c>
      <c r="N18" s="33">
        <f t="shared" si="10"/>
        <v>16.626236386267323</v>
      </c>
      <c r="O18" s="4"/>
      <c r="Q18" s="27" t="s">
        <v>62</v>
      </c>
      <c r="R18" s="29">
        <f t="shared" si="1"/>
        <v>77390.248534353144</v>
      </c>
      <c r="S18" s="29">
        <f t="shared" si="2"/>
        <v>363747.42743445258</v>
      </c>
      <c r="T18" s="35">
        <f t="shared" si="3"/>
        <v>16.626236386267323</v>
      </c>
      <c r="U18" s="42">
        <v>0.77613843304153718</v>
      </c>
      <c r="V18" s="43">
        <f t="shared" si="15"/>
        <v>0.22386156695846282</v>
      </c>
      <c r="W18" s="29">
        <f t="shared" si="11"/>
        <v>282318.35835186625</v>
      </c>
      <c r="X18" s="29">
        <f t="shared" si="4"/>
        <v>932972.15255347965</v>
      </c>
      <c r="Y18" s="35">
        <f t="shared" si="12"/>
        <v>12.055422617480522</v>
      </c>
      <c r="Z18" s="36">
        <f t="shared" si="13"/>
        <v>4.5708137687868007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454</v>
      </c>
      <c r="E19" s="51">
        <v>16</v>
      </c>
      <c r="F19" s="3">
        <f t="shared" si="5"/>
        <v>3.5242290748898682E-2</v>
      </c>
      <c r="G19" s="2">
        <v>0.5</v>
      </c>
      <c r="H19" s="3">
        <f t="shared" si="6"/>
        <v>0.16194331983805668</v>
      </c>
      <c r="I19" s="3">
        <f t="shared" si="7"/>
        <v>0.83805668016194335</v>
      </c>
      <c r="J19" s="5">
        <f t="shared" si="14"/>
        <v>68108.722439427875</v>
      </c>
      <c r="K19" s="5">
        <f t="shared" si="8"/>
        <v>11029.752621769696</v>
      </c>
      <c r="L19" s="5">
        <f t="shared" si="9"/>
        <v>312969.23064271518</v>
      </c>
      <c r="M19" s="5">
        <f t="shared" si="0"/>
        <v>922961.13868968096</v>
      </c>
      <c r="N19" s="33">
        <f t="shared" si="10"/>
        <v>13.551291312364748</v>
      </c>
      <c r="O19" s="4"/>
      <c r="Q19" s="27" t="s">
        <v>64</v>
      </c>
      <c r="R19" s="29">
        <f t="shared" si="1"/>
        <v>68108.722439427875</v>
      </c>
      <c r="S19" s="29">
        <f t="shared" si="2"/>
        <v>312969.23064271518</v>
      </c>
      <c r="T19" s="35">
        <f t="shared" si="3"/>
        <v>13.551291312364748</v>
      </c>
      <c r="U19" s="42">
        <v>0.73716277889453141</v>
      </c>
      <c r="V19" s="43">
        <f t="shared" si="15"/>
        <v>0.26283722110546859</v>
      </c>
      <c r="W19" s="29">
        <f t="shared" si="11"/>
        <v>230709.26776906746</v>
      </c>
      <c r="X19" s="29">
        <f t="shared" si="4"/>
        <v>650653.7942016134</v>
      </c>
      <c r="Y19" s="35">
        <f t="shared" si="12"/>
        <v>9.5531639839562228</v>
      </c>
      <c r="Z19" s="36">
        <f t="shared" si="13"/>
        <v>3.9981273284085255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289</v>
      </c>
      <c r="E20" s="51">
        <v>22</v>
      </c>
      <c r="F20" s="3">
        <f t="shared" si="5"/>
        <v>7.6124567474048443E-2</v>
      </c>
      <c r="G20" s="2">
        <v>0.5</v>
      </c>
      <c r="H20" s="3">
        <f t="shared" si="6"/>
        <v>0.31976744186046513</v>
      </c>
      <c r="I20" s="3">
        <f t="shared" si="7"/>
        <v>0.68023255813953487</v>
      </c>
      <c r="J20" s="5">
        <f t="shared" si="14"/>
        <v>57078.969817658181</v>
      </c>
      <c r="K20" s="5">
        <f t="shared" si="8"/>
        <v>18251.996162623254</v>
      </c>
      <c r="L20" s="5">
        <f t="shared" si="9"/>
        <v>239764.85868173276</v>
      </c>
      <c r="M20" s="5">
        <f t="shared" si="0"/>
        <v>609991.90804696572</v>
      </c>
      <c r="N20" s="33">
        <f t="shared" si="10"/>
        <v>10.68680654180721</v>
      </c>
      <c r="O20" s="4"/>
      <c r="Q20" s="27" t="s">
        <v>66</v>
      </c>
      <c r="R20" s="29">
        <f t="shared" si="1"/>
        <v>57078.969817658181</v>
      </c>
      <c r="S20" s="29">
        <f t="shared" si="2"/>
        <v>239764.85868173276</v>
      </c>
      <c r="T20" s="35">
        <f t="shared" si="3"/>
        <v>10.68680654180721</v>
      </c>
      <c r="U20" s="42">
        <v>0.7271372759570951</v>
      </c>
      <c r="V20" s="43">
        <f t="shared" si="15"/>
        <v>0.2728627240429049</v>
      </c>
      <c r="W20" s="29">
        <f t="shared" si="11"/>
        <v>174341.96621207302</v>
      </c>
      <c r="X20" s="29">
        <f t="shared" si="4"/>
        <v>419944.52643254597</v>
      </c>
      <c r="Y20" s="35">
        <f t="shared" si="12"/>
        <v>7.3572548308787145</v>
      </c>
      <c r="Z20" s="36">
        <f t="shared" si="13"/>
        <v>3.3295517109284951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174</v>
      </c>
      <c r="E21" s="51">
        <v>9</v>
      </c>
      <c r="F21" s="3">
        <f t="shared" si="5"/>
        <v>5.1724137931034482E-2</v>
      </c>
      <c r="G21" s="2">
        <v>0.5</v>
      </c>
      <c r="H21" s="3">
        <f t="shared" si="6"/>
        <v>0.22900763358778625</v>
      </c>
      <c r="I21" s="3">
        <f t="shared" si="7"/>
        <v>0.7709923664122138</v>
      </c>
      <c r="J21" s="5">
        <f t="shared" si="14"/>
        <v>38826.973655034926</v>
      </c>
      <c r="K21" s="5">
        <f t="shared" si="8"/>
        <v>8891.6733561148685</v>
      </c>
      <c r="L21" s="5">
        <f t="shared" si="9"/>
        <v>171905.68488488748</v>
      </c>
      <c r="M21" s="5">
        <f>L21+M22</f>
        <v>370227.04936523293</v>
      </c>
      <c r="N21" s="33">
        <f t="shared" si="10"/>
        <v>9.5353053435114532</v>
      </c>
      <c r="O21" s="4"/>
      <c r="Q21" s="27" t="s">
        <v>68</v>
      </c>
      <c r="R21" s="29">
        <f t="shared" si="1"/>
        <v>38826.973655034926</v>
      </c>
      <c r="S21" s="29">
        <f t="shared" si="2"/>
        <v>171905.68488488748</v>
      </c>
      <c r="T21" s="35">
        <f t="shared" si="3"/>
        <v>9.5353053435114532</v>
      </c>
      <c r="U21" s="42">
        <v>0.68635947845240242</v>
      </c>
      <c r="V21" s="43">
        <f t="shared" si="15"/>
        <v>0.31364052154759758</v>
      </c>
      <c r="W21" s="29">
        <f t="shared" si="11"/>
        <v>117989.09622059441</v>
      </c>
      <c r="X21" s="29">
        <f>X22+W21</f>
        <v>245602.56022047298</v>
      </c>
      <c r="Y21" s="35">
        <f t="shared" si="12"/>
        <v>6.3255653763430573</v>
      </c>
      <c r="Z21" s="36">
        <f t="shared" si="13"/>
        <v>3.2097399671683959</v>
      </c>
    </row>
    <row r="22" spans="1:26" s="2" customFormat="1" x14ac:dyDescent="0.25">
      <c r="A22" s="12">
        <v>19</v>
      </c>
      <c r="B22" s="13" t="s">
        <v>69</v>
      </c>
      <c r="C22" s="12"/>
      <c r="D22">
        <v>106</v>
      </c>
      <c r="E22" s="51">
        <v>16</v>
      </c>
      <c r="F22" s="17">
        <f t="shared" si="5"/>
        <v>0.15094339622641509</v>
      </c>
      <c r="G22" s="12"/>
      <c r="H22" s="17">
        <v>1</v>
      </c>
      <c r="I22" s="17">
        <f t="shared" si="7"/>
        <v>0</v>
      </c>
      <c r="J22" s="21">
        <f t="shared" si="14"/>
        <v>29935.300298920061</v>
      </c>
      <c r="K22" s="21">
        <f t="shared" si="8"/>
        <v>29935.300298920061</v>
      </c>
      <c r="L22" s="21">
        <f>K22/F22</f>
        <v>198321.36448034542</v>
      </c>
      <c r="M22" s="21">
        <f>L22</f>
        <v>198321.36448034542</v>
      </c>
      <c r="N22" s="34">
        <f t="shared" si="10"/>
        <v>6.6250000000000009</v>
      </c>
      <c r="O22" s="4"/>
      <c r="Q22" s="30" t="s">
        <v>69</v>
      </c>
      <c r="R22" s="31">
        <f t="shared" si="1"/>
        <v>29935.300298920061</v>
      </c>
      <c r="S22" s="31">
        <f t="shared" si="2"/>
        <v>198321.36448034542</v>
      </c>
      <c r="T22" s="38">
        <f t="shared" si="3"/>
        <v>6.6250000000000009</v>
      </c>
      <c r="U22" s="44">
        <v>0.64346806172022719</v>
      </c>
      <c r="V22" s="45">
        <f t="shared" si="15"/>
        <v>0.35653193827977281</v>
      </c>
      <c r="W22" s="31">
        <f t="shared" si="11"/>
        <v>127613.46399987859</v>
      </c>
      <c r="X22" s="31">
        <f>W22</f>
        <v>127613.46399987859</v>
      </c>
      <c r="Y22" s="38">
        <f t="shared" si="12"/>
        <v>4.2629759088965056</v>
      </c>
      <c r="Z22" s="37">
        <f t="shared" si="13"/>
        <v>2.3620240911034953</v>
      </c>
    </row>
    <row r="23" spans="1:26" s="2" customFormat="1" ht="13.2" x14ac:dyDescent="0.25">
      <c r="B23" s="2" t="s">
        <v>70</v>
      </c>
      <c r="D23" s="25">
        <f>SUM(D4:D22)</f>
        <v>24692</v>
      </c>
      <c r="E23" s="25">
        <f>SUM(E4:E22)</f>
        <v>168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203</v>
      </c>
      <c r="E29" s="51">
        <v>2</v>
      </c>
      <c r="F29" s="3">
        <f>E29/D29</f>
        <v>9.852216748768473E-3</v>
      </c>
      <c r="G29" s="2">
        <v>0.3</v>
      </c>
      <c r="H29" s="18">
        <f>C29*F29/(1+(1-G29)*C29*F29)</f>
        <v>9.7847358121330719E-3</v>
      </c>
      <c r="I29" s="18">
        <f>1-H29</f>
        <v>0.99021526418786698</v>
      </c>
      <c r="J29" s="19">
        <v>100000</v>
      </c>
      <c r="K29" s="20">
        <f>J29*H29</f>
        <v>978.47358121330717</v>
      </c>
      <c r="L29" s="20">
        <f>C29*(J30+G29*K29)</f>
        <v>99315.068493150698</v>
      </c>
      <c r="M29" s="5">
        <f t="shared" ref="M29:M45" si="16">L29+M30</f>
        <v>7698710.5901315464</v>
      </c>
      <c r="N29" s="32">
        <f>M29/J29</f>
        <v>76.987105901315459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99315.068493150698</v>
      </c>
      <c r="T29" s="35">
        <f t="shared" ref="T29:T47" si="19">N29</f>
        <v>76.987105901315459</v>
      </c>
      <c r="U29" s="42">
        <v>0.95864674002964168</v>
      </c>
      <c r="V29" s="43">
        <f>1-U29</f>
        <v>4.1353259970358325E-2</v>
      </c>
      <c r="W29" s="29">
        <f>S29*U29</f>
        <v>95208.066646779494</v>
      </c>
      <c r="X29" s="29">
        <f t="shared" ref="X29:X45" si="20">X30+W29</f>
        <v>6841940.5714115966</v>
      </c>
      <c r="Y29" s="40">
        <f>X29/R29</f>
        <v>68.419405714115967</v>
      </c>
      <c r="Z29" s="36">
        <f>T29-Y29</f>
        <v>8.5677001871994918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1012</v>
      </c>
      <c r="E30" s="51">
        <v>3</v>
      </c>
      <c r="F30" s="3">
        <f t="shared" ref="F30:F47" si="21">E30/D30</f>
        <v>2.9644268774703555E-3</v>
      </c>
      <c r="G30" s="2">
        <v>0.4</v>
      </c>
      <c r="H30" s="3">
        <f t="shared" ref="H30:H46" si="22">C30*F30/(1+(1-G30)*C30*F30)</f>
        <v>1.1773940345368916E-2</v>
      </c>
      <c r="I30" s="3">
        <f t="shared" ref="I30:I47" si="23">1-H30</f>
        <v>0.98822605965463106</v>
      </c>
      <c r="J30" s="5">
        <f>I29*J29</f>
        <v>99021.5264187867</v>
      </c>
      <c r="K30" s="5">
        <f t="shared" ref="K30:K47" si="24">J30*H30</f>
        <v>1165.8735449621668</v>
      </c>
      <c r="L30" s="5">
        <f t="shared" ref="L30:L46" si="25">C30*(J31+G30*K30)</f>
        <v>393288.00916723756</v>
      </c>
      <c r="M30" s="5">
        <f t="shared" si="16"/>
        <v>7599395.5216383953</v>
      </c>
      <c r="N30" s="33">
        <f t="shared" ref="N30:N47" si="26">M30/J30</f>
        <v>76.744883627613035</v>
      </c>
      <c r="O30" s="4"/>
      <c r="Q30" s="27" t="s">
        <v>36</v>
      </c>
      <c r="R30" s="29">
        <f t="shared" si="17"/>
        <v>99021.5264187867</v>
      </c>
      <c r="S30" s="29">
        <f t="shared" si="18"/>
        <v>393288.00916723756</v>
      </c>
      <c r="T30" s="35">
        <f t="shared" si="19"/>
        <v>76.744883627613035</v>
      </c>
      <c r="U30" s="42">
        <v>0.95864674002964168</v>
      </c>
      <c r="V30" s="43">
        <f>1-U30</f>
        <v>4.1353259970358325E-2</v>
      </c>
      <c r="W30" s="29">
        <f t="shared" ref="W30:W47" si="27">S30*U30</f>
        <v>377024.26788092009</v>
      </c>
      <c r="X30" s="29">
        <f t="shared" si="20"/>
        <v>6746732.5047648167</v>
      </c>
      <c r="Y30" s="35">
        <f t="shared" ref="Y30:Y47" si="28">X30/R30</f>
        <v>68.133998220055759</v>
      </c>
      <c r="Z30" s="36">
        <f t="shared" ref="Z30:Z47" si="29">T30-Y30</f>
        <v>8.6108854075572765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1443</v>
      </c>
      <c r="E31" s="51">
        <v>1</v>
      </c>
      <c r="F31" s="3">
        <f t="shared" si="21"/>
        <v>6.93000693000693E-4</v>
      </c>
      <c r="G31" s="2">
        <v>0.5</v>
      </c>
      <c r="H31" s="3">
        <f t="shared" si="22"/>
        <v>3.4590107229332408E-3</v>
      </c>
      <c r="I31" s="3">
        <f t="shared" si="23"/>
        <v>0.9965409892770668</v>
      </c>
      <c r="J31" s="5">
        <f t="shared" ref="J31:J47" si="30">I30*J30</f>
        <v>97855.652873824525</v>
      </c>
      <c r="K31" s="5">
        <f t="shared" si="24"/>
        <v>338.48375259019201</v>
      </c>
      <c r="L31" s="5">
        <f t="shared" si="25"/>
        <v>488432.05498764722</v>
      </c>
      <c r="M31" s="5">
        <f t="shared" si="16"/>
        <v>7206107.5124711581</v>
      </c>
      <c r="N31" s="33">
        <f t="shared" si="26"/>
        <v>73.640176125162057</v>
      </c>
      <c r="O31" s="4"/>
      <c r="Q31" s="27" t="s">
        <v>38</v>
      </c>
      <c r="R31" s="29">
        <f t="shared" si="17"/>
        <v>97855.652873824525</v>
      </c>
      <c r="S31" s="29">
        <f t="shared" si="18"/>
        <v>488432.05498764722</v>
      </c>
      <c r="T31" s="35">
        <f t="shared" si="19"/>
        <v>73.640176125162057</v>
      </c>
      <c r="U31" s="42">
        <v>0.95864674002964168</v>
      </c>
      <c r="V31" s="43">
        <f>1-U31</f>
        <v>4.1353259970358325E-2</v>
      </c>
      <c r="W31" s="29">
        <f t="shared" si="27"/>
        <v>468233.79723988671</v>
      </c>
      <c r="X31" s="29">
        <f t="shared" si="20"/>
        <v>6369708.2368838964</v>
      </c>
      <c r="Y31" s="35">
        <f t="shared" si="28"/>
        <v>65.092900101509969</v>
      </c>
      <c r="Z31" s="36">
        <f t="shared" si="29"/>
        <v>8.5472760236520884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1491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97517.169121234343</v>
      </c>
      <c r="K32" s="5">
        <f t="shared" si="24"/>
        <v>0</v>
      </c>
      <c r="L32" s="5">
        <f t="shared" si="25"/>
        <v>487585.8456061717</v>
      </c>
      <c r="M32" s="5">
        <f t="shared" si="16"/>
        <v>6717675.4574835105</v>
      </c>
      <c r="N32" s="33">
        <f t="shared" si="26"/>
        <v>68.88710488644341</v>
      </c>
      <c r="O32" s="4"/>
      <c r="Q32" s="27" t="s">
        <v>40</v>
      </c>
      <c r="R32" s="29">
        <f t="shared" si="17"/>
        <v>97517.169121234343</v>
      </c>
      <c r="S32" s="29">
        <f t="shared" si="18"/>
        <v>487585.8456061717</v>
      </c>
      <c r="T32" s="35">
        <f t="shared" si="19"/>
        <v>68.88710488644341</v>
      </c>
      <c r="U32" s="42">
        <v>0.95864674002964168</v>
      </c>
      <c r="V32" s="43">
        <f>1-U32</f>
        <v>4.1353259970358325E-2</v>
      </c>
      <c r="W32" s="29">
        <f t="shared" si="27"/>
        <v>467422.58137495269</v>
      </c>
      <c r="X32" s="29">
        <f t="shared" si="20"/>
        <v>5901474.4396440098</v>
      </c>
      <c r="Y32" s="35">
        <f t="shared" si="28"/>
        <v>60.517286266864829</v>
      </c>
      <c r="Z32" s="36">
        <f t="shared" si="29"/>
        <v>8.3698186195785809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1691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97517.169121234343</v>
      </c>
      <c r="K33" s="5">
        <f t="shared" si="24"/>
        <v>0</v>
      </c>
      <c r="L33" s="5">
        <f t="shared" si="25"/>
        <v>487585.8456061717</v>
      </c>
      <c r="M33" s="5">
        <f t="shared" si="16"/>
        <v>6230089.611877339</v>
      </c>
      <c r="N33" s="33">
        <f t="shared" si="26"/>
        <v>63.88710488644341</v>
      </c>
      <c r="O33" s="4"/>
      <c r="Q33" s="27" t="s">
        <v>42</v>
      </c>
      <c r="R33" s="29">
        <f t="shared" si="17"/>
        <v>97517.169121234343</v>
      </c>
      <c r="S33" s="29">
        <f t="shared" si="18"/>
        <v>487585.8456061717</v>
      </c>
      <c r="T33" s="35">
        <f t="shared" si="19"/>
        <v>63.88710488644341</v>
      </c>
      <c r="U33" s="42">
        <v>0.95864674002964168</v>
      </c>
      <c r="V33" s="43">
        <f>1-U33</f>
        <v>4.1353259970358325E-2</v>
      </c>
      <c r="W33" s="29">
        <f t="shared" si="27"/>
        <v>467422.58137495269</v>
      </c>
      <c r="X33" s="29">
        <f t="shared" si="20"/>
        <v>5434051.8582690572</v>
      </c>
      <c r="Y33" s="35">
        <f t="shared" si="28"/>
        <v>55.724052566716622</v>
      </c>
      <c r="Z33" s="36">
        <f t="shared" si="29"/>
        <v>8.1630523197267877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1819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97517.169121234343</v>
      </c>
      <c r="K34" s="5">
        <f t="shared" si="24"/>
        <v>0</v>
      </c>
      <c r="L34" s="5">
        <f t="shared" si="25"/>
        <v>487585.8456061717</v>
      </c>
      <c r="M34" s="5">
        <f t="shared" si="16"/>
        <v>5742503.7662711674</v>
      </c>
      <c r="N34" s="33">
        <f t="shared" si="26"/>
        <v>58.88710488644341</v>
      </c>
      <c r="O34" s="4"/>
      <c r="Q34" s="27" t="s">
        <v>44</v>
      </c>
      <c r="R34" s="29">
        <f t="shared" si="17"/>
        <v>97517.169121234343</v>
      </c>
      <c r="S34" s="29">
        <f t="shared" si="18"/>
        <v>487585.8456061717</v>
      </c>
      <c r="T34" s="35">
        <f t="shared" si="19"/>
        <v>58.88710488644341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472558.55577941448</v>
      </c>
      <c r="X34" s="29">
        <f t="shared" si="20"/>
        <v>4966629.2768941047</v>
      </c>
      <c r="Y34" s="35">
        <f t="shared" si="28"/>
        <v>50.930818866568416</v>
      </c>
      <c r="Z34" s="36">
        <f t="shared" si="29"/>
        <v>7.9562860198749945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1883</v>
      </c>
      <c r="E35" s="51">
        <v>2</v>
      </c>
      <c r="F35" s="3">
        <f t="shared" si="21"/>
        <v>1.0621348911311736E-3</v>
      </c>
      <c r="G35" s="2">
        <v>0.5</v>
      </c>
      <c r="H35" s="3">
        <f t="shared" si="22"/>
        <v>5.2966101694915243E-3</v>
      </c>
      <c r="I35" s="3">
        <f t="shared" si="23"/>
        <v>0.99470338983050843</v>
      </c>
      <c r="J35" s="5">
        <f t="shared" si="30"/>
        <v>97517.169121234343</v>
      </c>
      <c r="K35" s="5">
        <f t="shared" si="24"/>
        <v>516.51042966755472</v>
      </c>
      <c r="L35" s="5">
        <f t="shared" si="25"/>
        <v>486294.56953200279</v>
      </c>
      <c r="M35" s="5">
        <f t="shared" si="16"/>
        <v>5254917.9206649959</v>
      </c>
      <c r="N35" s="33">
        <f t="shared" si="26"/>
        <v>53.88710488644341</v>
      </c>
      <c r="O35" s="4"/>
      <c r="Q35" s="27" t="s">
        <v>46</v>
      </c>
      <c r="R35" s="29">
        <f t="shared" si="17"/>
        <v>97517.169121234343</v>
      </c>
      <c r="S35" s="29">
        <f t="shared" si="18"/>
        <v>486294.56953200279</v>
      </c>
      <c r="T35" s="35">
        <f t="shared" si="19"/>
        <v>53.88710488644341</v>
      </c>
      <c r="U35" s="42">
        <v>0.96192878092594225</v>
      </c>
      <c r="V35" s="43">
        <f t="shared" si="31"/>
        <v>3.8071219074057749E-2</v>
      </c>
      <c r="W35" s="29">
        <f t="shared" si="27"/>
        <v>467780.74244082533</v>
      </c>
      <c r="X35" s="29">
        <f t="shared" si="20"/>
        <v>4494070.7211146904</v>
      </c>
      <c r="Y35" s="35">
        <f t="shared" si="28"/>
        <v>46.084917780248681</v>
      </c>
      <c r="Z35" s="36">
        <f t="shared" si="29"/>
        <v>7.8021871061947294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1781</v>
      </c>
      <c r="E36" s="51">
        <v>2</v>
      </c>
      <c r="F36" s="3">
        <f t="shared" si="21"/>
        <v>1.1229646266142617E-3</v>
      </c>
      <c r="G36" s="2">
        <v>0.5</v>
      </c>
      <c r="H36" s="3">
        <f t="shared" si="22"/>
        <v>5.5991041433370659E-3</v>
      </c>
      <c r="I36" s="3">
        <f t="shared" si="23"/>
        <v>0.99440089585666291</v>
      </c>
      <c r="J36" s="5">
        <f t="shared" si="30"/>
        <v>97000.658691566787</v>
      </c>
      <c r="K36" s="5">
        <f t="shared" si="24"/>
        <v>543.11678998637615</v>
      </c>
      <c r="L36" s="5">
        <f t="shared" si="25"/>
        <v>483645.50148286799</v>
      </c>
      <c r="M36" s="5">
        <f t="shared" si="16"/>
        <v>4768623.3511329927</v>
      </c>
      <c r="N36" s="33">
        <f t="shared" si="26"/>
        <v>49.160731643027241</v>
      </c>
      <c r="O36" s="4"/>
      <c r="Q36" s="27" t="s">
        <v>48</v>
      </c>
      <c r="R36" s="29">
        <f t="shared" si="17"/>
        <v>97000.658691566787</v>
      </c>
      <c r="S36" s="29">
        <f t="shared" si="18"/>
        <v>483645.50148286799</v>
      </c>
      <c r="T36" s="35">
        <f t="shared" si="19"/>
        <v>49.160731643027241</v>
      </c>
      <c r="U36" s="42">
        <v>0.95558309086652893</v>
      </c>
      <c r="V36" s="43">
        <f t="shared" si="31"/>
        <v>4.4416909133471072E-2</v>
      </c>
      <c r="W36" s="29">
        <f t="shared" si="27"/>
        <v>462163.46319069137</v>
      </c>
      <c r="X36" s="29">
        <f t="shared" si="20"/>
        <v>4026289.9786738651</v>
      </c>
      <c r="Y36" s="35">
        <f t="shared" si="28"/>
        <v>41.507862245309781</v>
      </c>
      <c r="Z36" s="36">
        <f t="shared" si="29"/>
        <v>7.6528693977174598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2093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96457.541901580407</v>
      </c>
      <c r="K37" s="5">
        <f t="shared" si="24"/>
        <v>0</v>
      </c>
      <c r="L37" s="5">
        <f t="shared" si="25"/>
        <v>482287.70950790204</v>
      </c>
      <c r="M37" s="5">
        <f t="shared" si="16"/>
        <v>4284977.849650125</v>
      </c>
      <c r="N37" s="33">
        <f t="shared" si="26"/>
        <v>44.423460987864111</v>
      </c>
      <c r="O37" s="4"/>
      <c r="Q37" s="27" t="s">
        <v>50</v>
      </c>
      <c r="R37" s="29">
        <f t="shared" si="17"/>
        <v>96457.541901580407</v>
      </c>
      <c r="S37" s="29">
        <f t="shared" si="18"/>
        <v>482287.70950790204</v>
      </c>
      <c r="T37" s="35">
        <f t="shared" si="19"/>
        <v>44.423460987864111</v>
      </c>
      <c r="U37" s="42">
        <v>0.95343645724036619</v>
      </c>
      <c r="V37" s="43">
        <f t="shared" si="31"/>
        <v>4.6563542759633814E-2</v>
      </c>
      <c r="W37" s="29">
        <f t="shared" si="27"/>
        <v>459830.68512378499</v>
      </c>
      <c r="X37" s="29">
        <f t="shared" si="20"/>
        <v>3564126.5154831735</v>
      </c>
      <c r="Y37" s="35">
        <f t="shared" si="28"/>
        <v>36.950210892993709</v>
      </c>
      <c r="Z37" s="36">
        <f t="shared" si="29"/>
        <v>7.4732500948704015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2170</v>
      </c>
      <c r="E38" s="51">
        <v>3</v>
      </c>
      <c r="F38" s="3">
        <f t="shared" si="21"/>
        <v>1.3824884792626728E-3</v>
      </c>
      <c r="G38" s="2">
        <v>0.5</v>
      </c>
      <c r="H38" s="3">
        <f t="shared" si="22"/>
        <v>6.8886337543053967E-3</v>
      </c>
      <c r="I38" s="3">
        <f t="shared" si="23"/>
        <v>0.99311136624569463</v>
      </c>
      <c r="J38" s="5">
        <f t="shared" si="30"/>
        <v>96457.541901580407</v>
      </c>
      <c r="K38" s="5">
        <f t="shared" si="24"/>
        <v>664.46067900055391</v>
      </c>
      <c r="L38" s="5">
        <f t="shared" si="25"/>
        <v>480626.55781040073</v>
      </c>
      <c r="M38" s="5">
        <f t="shared" si="16"/>
        <v>3802690.1401422233</v>
      </c>
      <c r="N38" s="33">
        <f t="shared" si="26"/>
        <v>39.423460987864111</v>
      </c>
      <c r="O38" s="4"/>
      <c r="Q38" s="27" t="s">
        <v>52</v>
      </c>
      <c r="R38" s="29">
        <f t="shared" si="17"/>
        <v>96457.541901580407</v>
      </c>
      <c r="S38" s="29">
        <f t="shared" si="18"/>
        <v>480626.55781040073</v>
      </c>
      <c r="T38" s="35">
        <f t="shared" si="19"/>
        <v>39.423460987864111</v>
      </c>
      <c r="U38" s="42">
        <v>0.93748024841036759</v>
      </c>
      <c r="V38" s="43">
        <f t="shared" si="31"/>
        <v>6.2519751589632411E-2</v>
      </c>
      <c r="W38" s="29">
        <f t="shared" si="27"/>
        <v>450577.90480871435</v>
      </c>
      <c r="X38" s="29">
        <f t="shared" si="20"/>
        <v>3104295.8303593886</v>
      </c>
      <c r="Y38" s="35">
        <f t="shared" si="28"/>
        <v>32.183028606791879</v>
      </c>
      <c r="Z38" s="36">
        <f t="shared" si="29"/>
        <v>7.2404323810722317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2201</v>
      </c>
      <c r="E39" s="51">
        <v>9</v>
      </c>
      <c r="F39" s="3">
        <f t="shared" si="21"/>
        <v>4.0890504316219902E-3</v>
      </c>
      <c r="G39" s="2">
        <v>0.5</v>
      </c>
      <c r="H39" s="3">
        <f t="shared" si="22"/>
        <v>2.0238362941308749E-2</v>
      </c>
      <c r="I39" s="3">
        <f t="shared" si="23"/>
        <v>0.97976163705869124</v>
      </c>
      <c r="J39" s="5">
        <f t="shared" si="30"/>
        <v>95793.081222579858</v>
      </c>
      <c r="K39" s="5">
        <f t="shared" si="24"/>
        <v>1938.6951450488391</v>
      </c>
      <c r="L39" s="5">
        <f t="shared" si="25"/>
        <v>474118.66825027717</v>
      </c>
      <c r="M39" s="5">
        <f t="shared" si="16"/>
        <v>3322063.5823318227</v>
      </c>
      <c r="N39" s="33">
        <f t="shared" si="26"/>
        <v>34.679577480265486</v>
      </c>
      <c r="O39" s="4"/>
      <c r="Q39" s="27" t="s">
        <v>54</v>
      </c>
      <c r="R39" s="29">
        <f t="shared" si="17"/>
        <v>95793.081222579858</v>
      </c>
      <c r="S39" s="29">
        <f t="shared" si="18"/>
        <v>474118.66825027717</v>
      </c>
      <c r="T39" s="35">
        <f t="shared" si="19"/>
        <v>34.679577480265486</v>
      </c>
      <c r="U39" s="42">
        <v>0.91788799906018037</v>
      </c>
      <c r="V39" s="43">
        <f t="shared" si="31"/>
        <v>8.2112000939819629E-2</v>
      </c>
      <c r="W39" s="29">
        <f t="shared" si="27"/>
        <v>435187.8357173244</v>
      </c>
      <c r="X39" s="29">
        <f t="shared" si="20"/>
        <v>2653717.9255506741</v>
      </c>
      <c r="Y39" s="35">
        <f t="shared" si="28"/>
        <v>27.702605362329166</v>
      </c>
      <c r="Z39" s="36">
        <f t="shared" si="29"/>
        <v>6.9769721179363202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1733</v>
      </c>
      <c r="E40" s="51">
        <v>6</v>
      </c>
      <c r="F40" s="3">
        <f t="shared" si="21"/>
        <v>3.462204270051933E-3</v>
      </c>
      <c r="G40" s="2">
        <v>0.5</v>
      </c>
      <c r="H40" s="3">
        <f t="shared" si="22"/>
        <v>1.7162471395881007E-2</v>
      </c>
      <c r="I40" s="3">
        <f t="shared" si="23"/>
        <v>0.98283752860411899</v>
      </c>
      <c r="J40" s="5">
        <f t="shared" si="30"/>
        <v>93854.386077531017</v>
      </c>
      <c r="K40" s="5">
        <f t="shared" si="24"/>
        <v>1610.7732164335987</v>
      </c>
      <c r="L40" s="5">
        <f t="shared" si="25"/>
        <v>465244.99734657106</v>
      </c>
      <c r="M40" s="5">
        <f t="shared" si="16"/>
        <v>2847944.9140815455</v>
      </c>
      <c r="N40" s="33">
        <f t="shared" si="26"/>
        <v>30.344292186077716</v>
      </c>
      <c r="O40" s="4"/>
      <c r="Q40" s="27" t="s">
        <v>56</v>
      </c>
      <c r="R40" s="29">
        <f t="shared" si="17"/>
        <v>93854.386077531017</v>
      </c>
      <c r="S40" s="29">
        <f t="shared" si="18"/>
        <v>465244.99734657106</v>
      </c>
      <c r="T40" s="35">
        <f t="shared" si="19"/>
        <v>30.344292186077716</v>
      </c>
      <c r="U40" s="42">
        <v>0.89571782863194893</v>
      </c>
      <c r="V40" s="43">
        <f t="shared" si="31"/>
        <v>0.10428217136805107</v>
      </c>
      <c r="W40" s="29">
        <f t="shared" si="27"/>
        <v>416728.23880514747</v>
      </c>
      <c r="X40" s="29">
        <f t="shared" si="20"/>
        <v>2218530.0898333499</v>
      </c>
      <c r="Y40" s="35">
        <f t="shared" si="28"/>
        <v>23.638001190489614</v>
      </c>
      <c r="Z40" s="36">
        <f t="shared" si="29"/>
        <v>6.7062909955881018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1367</v>
      </c>
      <c r="E41" s="51">
        <v>5</v>
      </c>
      <c r="F41" s="3">
        <f t="shared" si="21"/>
        <v>3.6576444769568397E-3</v>
      </c>
      <c r="G41" s="2">
        <v>0.5</v>
      </c>
      <c r="H41" s="3">
        <f t="shared" si="22"/>
        <v>1.8122508155128669E-2</v>
      </c>
      <c r="I41" s="3">
        <f t="shared" si="23"/>
        <v>0.98187749184487139</v>
      </c>
      <c r="J41" s="5">
        <f t="shared" si="30"/>
        <v>92243.612861097412</v>
      </c>
      <c r="K41" s="5">
        <f t="shared" si="24"/>
        <v>1671.6856263337697</v>
      </c>
      <c r="L41" s="5">
        <f t="shared" si="25"/>
        <v>457038.85023965267</v>
      </c>
      <c r="M41" s="5">
        <f t="shared" si="16"/>
        <v>2382699.9167349744</v>
      </c>
      <c r="N41" s="33">
        <f t="shared" si="26"/>
        <v>25.830513819129131</v>
      </c>
      <c r="O41" s="4"/>
      <c r="Q41" s="27" t="s">
        <v>58</v>
      </c>
      <c r="R41" s="29">
        <f t="shared" si="17"/>
        <v>92243.612861097412</v>
      </c>
      <c r="S41" s="29">
        <f t="shared" si="18"/>
        <v>457038.85023965267</v>
      </c>
      <c r="T41" s="35">
        <f t="shared" si="19"/>
        <v>25.830513819129131</v>
      </c>
      <c r="U41" s="42">
        <v>0.86473435856680392</v>
      </c>
      <c r="V41" s="43">
        <f t="shared" si="31"/>
        <v>0.13526564143319608</v>
      </c>
      <c r="W41" s="29">
        <f t="shared" si="27"/>
        <v>395217.19700209564</v>
      </c>
      <c r="X41" s="29">
        <f t="shared" si="20"/>
        <v>1801801.8510282023</v>
      </c>
      <c r="Y41" s="35">
        <f t="shared" si="28"/>
        <v>19.533079799697326</v>
      </c>
      <c r="Z41" s="36">
        <f t="shared" si="29"/>
        <v>6.2974340194318046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1118</v>
      </c>
      <c r="E42" s="51">
        <v>10</v>
      </c>
      <c r="F42" s="3">
        <f t="shared" si="21"/>
        <v>8.9445438282647581E-3</v>
      </c>
      <c r="G42" s="2">
        <v>0.5</v>
      </c>
      <c r="H42" s="3">
        <f t="shared" si="22"/>
        <v>4.3744531933508309E-2</v>
      </c>
      <c r="I42" s="3">
        <f t="shared" si="23"/>
        <v>0.95625546806649164</v>
      </c>
      <c r="J42" s="5">
        <f t="shared" si="30"/>
        <v>90571.927234763643</v>
      </c>
      <c r="K42" s="5">
        <f t="shared" si="24"/>
        <v>3962.0265632005089</v>
      </c>
      <c r="L42" s="5">
        <f t="shared" si="25"/>
        <v>442954.56976581691</v>
      </c>
      <c r="M42" s="5">
        <f t="shared" si="16"/>
        <v>1925661.0664953217</v>
      </c>
      <c r="N42" s="33">
        <f t="shared" si="26"/>
        <v>21.261125000729891</v>
      </c>
      <c r="O42" s="4"/>
      <c r="Q42" s="27" t="s">
        <v>60</v>
      </c>
      <c r="R42" s="29">
        <f t="shared" si="17"/>
        <v>90571.927234763643</v>
      </c>
      <c r="S42" s="29">
        <f t="shared" si="18"/>
        <v>442954.56976581691</v>
      </c>
      <c r="T42" s="35">
        <f t="shared" si="19"/>
        <v>21.261125000729891</v>
      </c>
      <c r="U42" s="42">
        <v>0.81758889711164551</v>
      </c>
      <c r="V42" s="43">
        <f t="shared" si="31"/>
        <v>0.18241110288835449</v>
      </c>
      <c r="W42" s="29">
        <f t="shared" si="27"/>
        <v>362154.73816539766</v>
      </c>
      <c r="X42" s="29">
        <f t="shared" si="20"/>
        <v>1406584.6540261067</v>
      </c>
      <c r="Y42" s="35">
        <f t="shared" si="28"/>
        <v>15.530028972224699</v>
      </c>
      <c r="Z42" s="36">
        <f t="shared" si="29"/>
        <v>5.731096028505192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921</v>
      </c>
      <c r="E43" s="51">
        <v>16</v>
      </c>
      <c r="F43" s="3">
        <f t="shared" si="21"/>
        <v>1.737242128121607E-2</v>
      </c>
      <c r="G43" s="2">
        <v>0.5</v>
      </c>
      <c r="H43" s="3">
        <f t="shared" si="22"/>
        <v>8.3246618106139453E-2</v>
      </c>
      <c r="I43" s="3">
        <f t="shared" si="23"/>
        <v>0.91675338189386057</v>
      </c>
      <c r="J43" s="5">
        <f t="shared" si="30"/>
        <v>86609.900671563126</v>
      </c>
      <c r="K43" s="5">
        <f t="shared" si="24"/>
        <v>7209.9813254162864</v>
      </c>
      <c r="L43" s="5">
        <f t="shared" si="25"/>
        <v>415024.55004427489</v>
      </c>
      <c r="M43" s="5">
        <f t="shared" si="16"/>
        <v>1482706.4967295048</v>
      </c>
      <c r="N43" s="33">
        <f t="shared" si="26"/>
        <v>17.119364936719364</v>
      </c>
      <c r="O43" s="4"/>
      <c r="Q43" s="27" t="s">
        <v>62</v>
      </c>
      <c r="R43" s="29">
        <f t="shared" si="17"/>
        <v>86609.900671563126</v>
      </c>
      <c r="S43" s="29">
        <f t="shared" si="18"/>
        <v>415024.55004427489</v>
      </c>
      <c r="T43" s="35">
        <f t="shared" si="19"/>
        <v>17.119364936719364</v>
      </c>
      <c r="U43" s="42">
        <v>0.77888026534586052</v>
      </c>
      <c r="V43" s="43">
        <f t="shared" si="31"/>
        <v>0.22111973465413948</v>
      </c>
      <c r="W43" s="29">
        <f t="shared" si="27"/>
        <v>323254.43166353117</v>
      </c>
      <c r="X43" s="29">
        <f t="shared" si="20"/>
        <v>1044429.915860709</v>
      </c>
      <c r="Y43" s="35">
        <f t="shared" si="28"/>
        <v>12.059012973832328</v>
      </c>
      <c r="Z43" s="36">
        <f t="shared" si="29"/>
        <v>5.0603519628870366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580</v>
      </c>
      <c r="E44" s="51">
        <v>22</v>
      </c>
      <c r="F44" s="3">
        <f t="shared" si="21"/>
        <v>3.793103448275862E-2</v>
      </c>
      <c r="G44" s="2">
        <v>0.5</v>
      </c>
      <c r="H44" s="3">
        <f t="shared" si="22"/>
        <v>0.17322834645669291</v>
      </c>
      <c r="I44" s="3">
        <f t="shared" si="23"/>
        <v>0.82677165354330706</v>
      </c>
      <c r="J44" s="5">
        <f t="shared" si="30"/>
        <v>79399.919346146839</v>
      </c>
      <c r="K44" s="5">
        <f t="shared" si="24"/>
        <v>13754.316737127798</v>
      </c>
      <c r="L44" s="5">
        <f t="shared" si="25"/>
        <v>362613.80488791474</v>
      </c>
      <c r="M44" s="5">
        <f t="shared" si="16"/>
        <v>1067681.9466852299</v>
      </c>
      <c r="N44" s="33">
        <f t="shared" si="26"/>
        <v>13.446889562074132</v>
      </c>
      <c r="O44" s="4"/>
      <c r="Q44" s="27" t="s">
        <v>64</v>
      </c>
      <c r="R44" s="29">
        <f t="shared" si="17"/>
        <v>79399.919346146839</v>
      </c>
      <c r="S44" s="29">
        <f t="shared" si="18"/>
        <v>362613.80488791474</v>
      </c>
      <c r="T44" s="35">
        <f t="shared" si="19"/>
        <v>13.446889562074132</v>
      </c>
      <c r="U44" s="42">
        <v>0.71980976748499381</v>
      </c>
      <c r="V44" s="43">
        <f t="shared" si="31"/>
        <v>0.28019023251500619</v>
      </c>
      <c r="W44" s="29">
        <f t="shared" si="27"/>
        <v>261012.95858321883</v>
      </c>
      <c r="X44" s="29">
        <f t="shared" si="20"/>
        <v>721175.48419717792</v>
      </c>
      <c r="Y44" s="35">
        <f t="shared" si="28"/>
        <v>9.0828238886891963</v>
      </c>
      <c r="Z44" s="36">
        <f t="shared" si="29"/>
        <v>4.3640656733849355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397</v>
      </c>
      <c r="E45" s="51">
        <v>26</v>
      </c>
      <c r="F45" s="3">
        <f t="shared" si="21"/>
        <v>6.5491183879093195E-2</v>
      </c>
      <c r="G45" s="2">
        <v>0.5</v>
      </c>
      <c r="H45" s="3">
        <f t="shared" si="22"/>
        <v>0.28138528138528135</v>
      </c>
      <c r="I45" s="3">
        <f t="shared" si="23"/>
        <v>0.71861471861471871</v>
      </c>
      <c r="J45" s="5">
        <f t="shared" si="30"/>
        <v>65645.602609019043</v>
      </c>
      <c r="K45" s="5">
        <f t="shared" si="24"/>
        <v>18471.706361845183</v>
      </c>
      <c r="L45" s="5">
        <f t="shared" si="25"/>
        <v>282048.74714048224</v>
      </c>
      <c r="M45" s="5">
        <f t="shared" si="16"/>
        <v>705068.14179731521</v>
      </c>
      <c r="N45" s="33">
        <f t="shared" si="26"/>
        <v>10.740523565556332</v>
      </c>
      <c r="O45" s="4"/>
      <c r="Q45" s="27" t="s">
        <v>66</v>
      </c>
      <c r="R45" s="29">
        <f t="shared" si="17"/>
        <v>65645.602609019043</v>
      </c>
      <c r="S45" s="29">
        <f t="shared" si="18"/>
        <v>282048.74714048224</v>
      </c>
      <c r="T45" s="35">
        <f t="shared" si="19"/>
        <v>10.740523565556332</v>
      </c>
      <c r="U45" s="42">
        <v>0.68480776711742686</v>
      </c>
      <c r="V45" s="43">
        <f t="shared" si="31"/>
        <v>0.31519223288257314</v>
      </c>
      <c r="W45" s="29">
        <f t="shared" si="27"/>
        <v>193149.17274754136</v>
      </c>
      <c r="X45" s="29">
        <f t="shared" si="20"/>
        <v>460162.52561395906</v>
      </c>
      <c r="Y45" s="35">
        <f t="shared" si="28"/>
        <v>7.0097997021164886</v>
      </c>
      <c r="Z45" s="36">
        <f t="shared" si="29"/>
        <v>3.7307238634398434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225</v>
      </c>
      <c r="E46" s="51">
        <v>19</v>
      </c>
      <c r="F46" s="3">
        <f t="shared" si="21"/>
        <v>8.4444444444444447E-2</v>
      </c>
      <c r="G46" s="2">
        <v>0.5</v>
      </c>
      <c r="H46" s="3">
        <f t="shared" si="22"/>
        <v>0.34862385321100919</v>
      </c>
      <c r="I46" s="3">
        <f t="shared" si="23"/>
        <v>0.65137614678899081</v>
      </c>
      <c r="J46" s="5">
        <f t="shared" si="30"/>
        <v>47173.896247173863</v>
      </c>
      <c r="K46" s="5">
        <f t="shared" si="24"/>
        <v>16445.94548066612</v>
      </c>
      <c r="L46" s="5">
        <f t="shared" si="25"/>
        <v>194754.61753420401</v>
      </c>
      <c r="M46" s="5">
        <f>L46+M47</f>
        <v>423019.39465683297</v>
      </c>
      <c r="N46" s="33">
        <f t="shared" si="26"/>
        <v>8.9672346002621222</v>
      </c>
      <c r="O46" s="4"/>
      <c r="Q46" s="27" t="s">
        <v>68</v>
      </c>
      <c r="R46" s="29">
        <f t="shared" si="17"/>
        <v>47173.896247173863</v>
      </c>
      <c r="S46" s="29">
        <f t="shared" si="18"/>
        <v>194754.61753420401</v>
      </c>
      <c r="T46" s="35">
        <f t="shared" si="19"/>
        <v>8.9672346002621222</v>
      </c>
      <c r="U46" s="42">
        <v>0.65629805890441617</v>
      </c>
      <c r="V46" s="43">
        <f t="shared" si="31"/>
        <v>0.34370194109558383</v>
      </c>
      <c r="W46" s="29">
        <f t="shared" si="27"/>
        <v>127817.07745037007</v>
      </c>
      <c r="X46" s="29">
        <f>X47+W46</f>
        <v>267013.35286641773</v>
      </c>
      <c r="Y46" s="35">
        <f t="shared" si="28"/>
        <v>5.6601929055714626</v>
      </c>
      <c r="Z46" s="36">
        <f t="shared" si="29"/>
        <v>3.3070416946906596</v>
      </c>
    </row>
    <row r="47" spans="1:26" s="2" customFormat="1" x14ac:dyDescent="0.25">
      <c r="A47" s="12">
        <v>19</v>
      </c>
      <c r="B47" s="13" t="s">
        <v>69</v>
      </c>
      <c r="C47" s="12"/>
      <c r="D47">
        <v>156</v>
      </c>
      <c r="E47" s="51">
        <v>21</v>
      </c>
      <c r="F47" s="17">
        <f t="shared" si="21"/>
        <v>0.13461538461538461</v>
      </c>
      <c r="G47" s="12"/>
      <c r="H47" s="17">
        <v>1</v>
      </c>
      <c r="I47" s="17">
        <f t="shared" si="23"/>
        <v>0</v>
      </c>
      <c r="J47" s="21">
        <f t="shared" si="30"/>
        <v>30727.950766507744</v>
      </c>
      <c r="K47" s="21">
        <f t="shared" si="24"/>
        <v>30727.950766507744</v>
      </c>
      <c r="L47" s="21">
        <f>K47/F47</f>
        <v>228264.77712262896</v>
      </c>
      <c r="M47" s="21">
        <f>L47</f>
        <v>228264.77712262896</v>
      </c>
      <c r="N47" s="34">
        <f t="shared" si="26"/>
        <v>7.4285714285714288</v>
      </c>
      <c r="O47" s="4"/>
      <c r="Q47" s="30" t="s">
        <v>69</v>
      </c>
      <c r="R47" s="31">
        <f t="shared" si="17"/>
        <v>30727.950766507744</v>
      </c>
      <c r="S47" s="31">
        <f t="shared" si="18"/>
        <v>228264.77712262896</v>
      </c>
      <c r="T47" s="38">
        <f t="shared" si="19"/>
        <v>7.4285714285714288</v>
      </c>
      <c r="U47" s="44">
        <v>0.6098018151143324</v>
      </c>
      <c r="V47" s="45">
        <f t="shared" si="31"/>
        <v>0.3901981848856676</v>
      </c>
      <c r="W47" s="31">
        <f t="shared" si="27"/>
        <v>139196.27541604769</v>
      </c>
      <c r="X47" s="31">
        <f>W47</f>
        <v>139196.27541604769</v>
      </c>
      <c r="Y47" s="38">
        <f t="shared" si="28"/>
        <v>4.5299563408493269</v>
      </c>
      <c r="Z47" s="37">
        <f t="shared" si="29"/>
        <v>2.898615087722102</v>
      </c>
    </row>
    <row r="48" spans="1:26" s="2" customFormat="1" ht="13.2" x14ac:dyDescent="0.25">
      <c r="B48" s="2" t="s">
        <v>70</v>
      </c>
      <c r="D48" s="25">
        <f>SUM(D29:D47)</f>
        <v>24284</v>
      </c>
      <c r="E48" s="25">
        <f>SUM(E29:E47)</f>
        <v>147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444</v>
      </c>
      <c r="E54" s="49">
        <f>E4+E29</f>
        <v>2</v>
      </c>
      <c r="F54" s="3">
        <f>E54/D54</f>
        <v>4.5045045045045045E-3</v>
      </c>
      <c r="G54" s="2">
        <v>0.3</v>
      </c>
      <c r="H54" s="18">
        <f>C54*F54/(1+(1-G54)*C54*F54)</f>
        <v>4.4903457566232595E-3</v>
      </c>
      <c r="I54" s="18">
        <f>1-H54</f>
        <v>0.99550965424337678</v>
      </c>
      <c r="J54" s="19">
        <v>100000</v>
      </c>
      <c r="K54" s="20">
        <f>J54*H54</f>
        <v>449.03457566232595</v>
      </c>
      <c r="L54" s="20">
        <f>C54*(J55+G54*K54)</f>
        <v>99685.675797036369</v>
      </c>
      <c r="M54" s="5">
        <f t="shared" ref="M54:M70" si="32">L54+M55</f>
        <v>7563695.3831751924</v>
      </c>
      <c r="N54" s="32">
        <f>M54/J54</f>
        <v>75.636953831751924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99685.675797036369</v>
      </c>
      <c r="T54" s="35">
        <f t="shared" ref="T54:T72" si="35">N54</f>
        <v>75.636953831751924</v>
      </c>
      <c r="U54" s="42">
        <v>0.96170886472285344</v>
      </c>
      <c r="V54" s="43">
        <f>1-U54</f>
        <v>3.829113527714656E-2</v>
      </c>
      <c r="W54" s="29">
        <f>S54*U54</f>
        <v>95868.59809989827</v>
      </c>
      <c r="X54" s="29">
        <f t="shared" ref="X54:X70" si="36">X55+W54</f>
        <v>6721110.915696078</v>
      </c>
      <c r="Y54" s="40">
        <f>X54/R54</f>
        <v>67.211109156960774</v>
      </c>
      <c r="Z54" s="36">
        <f>T54-Y54</f>
        <v>8.4258446747911506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2111</v>
      </c>
      <c r="E55" s="49">
        <f t="shared" si="37"/>
        <v>5</v>
      </c>
      <c r="F55" s="3">
        <f t="shared" ref="F55:F72" si="38">E55/D55</f>
        <v>2.3685457129322598E-3</v>
      </c>
      <c r="G55" s="2">
        <v>0.4</v>
      </c>
      <c r="H55" s="3">
        <f t="shared" ref="H55:H71" si="39">C55*F55/(1+(1-G55)*C55*F55)</f>
        <v>9.4206311822892137E-3</v>
      </c>
      <c r="I55" s="3">
        <f t="shared" ref="I55:I72" si="40">1-H55</f>
        <v>0.9905793688177108</v>
      </c>
      <c r="J55" s="5">
        <f>I54*J54</f>
        <v>99550.965424337672</v>
      </c>
      <c r="K55" s="5">
        <f t="shared" ref="K55:K72" si="41">J55*H55</f>
        <v>937.83292910351088</v>
      </c>
      <c r="L55" s="5">
        <f t="shared" ref="L55:L71" si="42">C55*(J56+G55*K55)</f>
        <v>395953.06266750226</v>
      </c>
      <c r="M55" s="5">
        <f t="shared" si="32"/>
        <v>7464009.7073781565</v>
      </c>
      <c r="N55" s="33">
        <f t="shared" ref="N55:N72" si="43">M55/J55</f>
        <v>74.976768688909132</v>
      </c>
      <c r="O55" s="4"/>
      <c r="Q55" s="27" t="s">
        <v>36</v>
      </c>
      <c r="R55" s="29">
        <f t="shared" si="33"/>
        <v>99550.965424337672</v>
      </c>
      <c r="S55" s="29">
        <f t="shared" si="34"/>
        <v>395953.06266750226</v>
      </c>
      <c r="T55" s="35">
        <f t="shared" si="35"/>
        <v>74.976768688909132</v>
      </c>
      <c r="U55" s="42">
        <v>0.96170886472285344</v>
      </c>
      <c r="V55" s="43">
        <f>1-U55</f>
        <v>3.829113527714656E-2</v>
      </c>
      <c r="W55" s="29">
        <f t="shared" ref="W55:W72" si="44">S55*U55</f>
        <v>380791.57038150047</v>
      </c>
      <c r="X55" s="29">
        <f t="shared" si="36"/>
        <v>6625242.3175961794</v>
      </c>
      <c r="Y55" s="35">
        <f t="shared" ref="Y55:Y72" si="45">X55/R55</f>
        <v>66.55126134996253</v>
      </c>
      <c r="Z55" s="36">
        <f t="shared" ref="Z55:Z72" si="46">T55-Y55</f>
        <v>8.425507338946602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2862</v>
      </c>
      <c r="E56" s="49">
        <f t="shared" si="37"/>
        <v>1</v>
      </c>
      <c r="F56" s="3">
        <f t="shared" si="38"/>
        <v>3.4940600978336826E-4</v>
      </c>
      <c r="G56" s="2">
        <v>0.5</v>
      </c>
      <c r="H56" s="3">
        <f t="shared" si="39"/>
        <v>1.7455053237912376E-3</v>
      </c>
      <c r="I56" s="3">
        <f t="shared" si="40"/>
        <v>0.99825449467620875</v>
      </c>
      <c r="J56" s="5">
        <f t="shared" ref="J56:J72" si="47">I55*J55</f>
        <v>98613.132495234167</v>
      </c>
      <c r="K56" s="5">
        <f t="shared" si="41"/>
        <v>172.12974776616193</v>
      </c>
      <c r="L56" s="5">
        <f t="shared" si="42"/>
        <v>492635.33810675546</v>
      </c>
      <c r="M56" s="5">
        <f t="shared" si="32"/>
        <v>7068056.6447106544</v>
      </c>
      <c r="N56" s="33">
        <f t="shared" si="43"/>
        <v>71.674598158133179</v>
      </c>
      <c r="O56" s="4"/>
      <c r="Q56" s="27" t="s">
        <v>38</v>
      </c>
      <c r="R56" s="29">
        <f t="shared" si="33"/>
        <v>98613.132495234167</v>
      </c>
      <c r="S56" s="29">
        <f t="shared" si="34"/>
        <v>492635.33810675546</v>
      </c>
      <c r="T56" s="35">
        <f t="shared" si="35"/>
        <v>71.674598158133179</v>
      </c>
      <c r="U56" s="42">
        <v>0.96170886472285344</v>
      </c>
      <c r="V56" s="43">
        <f>1-U56</f>
        <v>3.829113527714656E-2</v>
      </c>
      <c r="W56" s="29">
        <f t="shared" si="44"/>
        <v>473771.77173300687</v>
      </c>
      <c r="X56" s="29">
        <f t="shared" si="36"/>
        <v>6244450.7472146787</v>
      </c>
      <c r="Y56" s="35">
        <f t="shared" si="45"/>
        <v>63.322709554089705</v>
      </c>
      <c r="Z56" s="36">
        <f t="shared" si="46"/>
        <v>8.3518886040434737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3020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98441.00274746801</v>
      </c>
      <c r="K57" s="5">
        <f t="shared" si="41"/>
        <v>0</v>
      </c>
      <c r="L57" s="5">
        <f t="shared" si="42"/>
        <v>492205.01373734005</v>
      </c>
      <c r="M57" s="5">
        <f t="shared" si="32"/>
        <v>6575421.3066038992</v>
      </c>
      <c r="N57" s="33">
        <f t="shared" si="43"/>
        <v>66.795553916409332</v>
      </c>
      <c r="O57" s="4"/>
      <c r="Q57" s="27" t="s">
        <v>40</v>
      </c>
      <c r="R57" s="29">
        <f t="shared" si="33"/>
        <v>98441.00274746801</v>
      </c>
      <c r="S57" s="29">
        <f t="shared" si="34"/>
        <v>492205.01373734005</v>
      </c>
      <c r="T57" s="35">
        <f t="shared" si="35"/>
        <v>66.795553916409332</v>
      </c>
      <c r="U57" s="42">
        <v>0.96170886472285344</v>
      </c>
      <c r="V57" s="43">
        <f>1-U57</f>
        <v>3.829113527714656E-2</v>
      </c>
      <c r="W57" s="29">
        <f t="shared" si="44"/>
        <v>473357.92497223377</v>
      </c>
      <c r="X57" s="29">
        <f t="shared" si="36"/>
        <v>5770678.9754816722</v>
      </c>
      <c r="Y57" s="35">
        <f t="shared" si="45"/>
        <v>58.620684617417709</v>
      </c>
      <c r="Z57" s="36">
        <f t="shared" si="46"/>
        <v>8.1748692989916236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3457</v>
      </c>
      <c r="E58" s="49">
        <f t="shared" si="37"/>
        <v>1</v>
      </c>
      <c r="F58" s="3">
        <f t="shared" si="38"/>
        <v>2.892681515765114E-4</v>
      </c>
      <c r="G58" s="2">
        <v>0.5</v>
      </c>
      <c r="H58" s="3">
        <f t="shared" si="39"/>
        <v>1.4452955629426219E-3</v>
      </c>
      <c r="I58" s="3">
        <f t="shared" si="40"/>
        <v>0.99855470443705741</v>
      </c>
      <c r="J58" s="5">
        <f t="shared" si="47"/>
        <v>98441.00274746801</v>
      </c>
      <c r="K58" s="5">
        <f t="shared" si="41"/>
        <v>142.27634448253795</v>
      </c>
      <c r="L58" s="5">
        <f t="shared" si="42"/>
        <v>491849.32287613366</v>
      </c>
      <c r="M58" s="5">
        <f t="shared" si="32"/>
        <v>6083216.2928665588</v>
      </c>
      <c r="N58" s="33">
        <f t="shared" si="43"/>
        <v>61.795553916409332</v>
      </c>
      <c r="O58" s="4"/>
      <c r="Q58" s="27" t="s">
        <v>42</v>
      </c>
      <c r="R58" s="29">
        <f t="shared" si="33"/>
        <v>98441.00274746801</v>
      </c>
      <c r="S58" s="29">
        <f t="shared" si="34"/>
        <v>491849.32287613366</v>
      </c>
      <c r="T58" s="35">
        <f t="shared" si="35"/>
        <v>61.795553916409332</v>
      </c>
      <c r="U58" s="42">
        <v>0.96170886472285344</v>
      </c>
      <c r="V58" s="43">
        <f>1-U58</f>
        <v>3.829113527714656E-2</v>
      </c>
      <c r="W58" s="29">
        <f t="shared" si="44"/>
        <v>473015.85391791072</v>
      </c>
      <c r="X58" s="29">
        <f t="shared" si="36"/>
        <v>5297321.0505094388</v>
      </c>
      <c r="Y58" s="35">
        <f t="shared" si="45"/>
        <v>53.812140293803445</v>
      </c>
      <c r="Z58" s="36">
        <f t="shared" si="46"/>
        <v>7.9834136226058874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3714</v>
      </c>
      <c r="E59" s="49">
        <f t="shared" si="37"/>
        <v>1</v>
      </c>
      <c r="F59" s="3">
        <f t="shared" si="38"/>
        <v>2.6925148088314486E-4</v>
      </c>
      <c r="G59" s="2">
        <v>0.5</v>
      </c>
      <c r="H59" s="3">
        <f t="shared" si="39"/>
        <v>1.3453518094981836E-3</v>
      </c>
      <c r="I59" s="3">
        <f t="shared" si="40"/>
        <v>0.99865464819050187</v>
      </c>
      <c r="J59" s="5">
        <f t="shared" si="47"/>
        <v>98298.72640298547</v>
      </c>
      <c r="K59" s="5">
        <f t="shared" si="41"/>
        <v>132.24636943762337</v>
      </c>
      <c r="L59" s="5">
        <f t="shared" si="42"/>
        <v>491163.01609133335</v>
      </c>
      <c r="M59" s="5">
        <f t="shared" si="32"/>
        <v>5591366.9699904248</v>
      </c>
      <c r="N59" s="33">
        <f t="shared" si="43"/>
        <v>56.881377557915208</v>
      </c>
      <c r="O59" s="4"/>
      <c r="Q59" s="27" t="s">
        <v>44</v>
      </c>
      <c r="R59" s="29">
        <f t="shared" si="33"/>
        <v>98298.72640298547</v>
      </c>
      <c r="S59" s="29">
        <f t="shared" si="34"/>
        <v>491163.01609133335</v>
      </c>
      <c r="T59" s="35">
        <f t="shared" si="35"/>
        <v>56.881377557915208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473035.0187958891</v>
      </c>
      <c r="X59" s="29">
        <f t="shared" si="36"/>
        <v>4824305.1965915281</v>
      </c>
      <c r="Y59" s="35">
        <f t="shared" si="45"/>
        <v>49.078003074157905</v>
      </c>
      <c r="Z59" s="36">
        <f t="shared" si="46"/>
        <v>7.8033744837573025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3916</v>
      </c>
      <c r="E60" s="49">
        <f t="shared" si="37"/>
        <v>5</v>
      </c>
      <c r="F60" s="3">
        <f t="shared" si="38"/>
        <v>1.2768130745658835E-3</v>
      </c>
      <c r="G60" s="2">
        <v>0.5</v>
      </c>
      <c r="H60" s="3">
        <f t="shared" si="39"/>
        <v>6.3637520682194217E-3</v>
      </c>
      <c r="I60" s="3">
        <f t="shared" si="40"/>
        <v>0.99363624793178063</v>
      </c>
      <c r="J60" s="5">
        <f t="shared" si="47"/>
        <v>98166.48003354785</v>
      </c>
      <c r="K60" s="5">
        <f t="shared" si="41"/>
        <v>624.7071403433107</v>
      </c>
      <c r="L60" s="5">
        <f t="shared" si="42"/>
        <v>489270.63231688103</v>
      </c>
      <c r="M60" s="5">
        <f t="shared" si="32"/>
        <v>5100203.9538990911</v>
      </c>
      <c r="N60" s="33">
        <f t="shared" si="43"/>
        <v>51.954638203958467</v>
      </c>
      <c r="O60" s="4"/>
      <c r="Q60" s="27" t="s">
        <v>46</v>
      </c>
      <c r="R60" s="29">
        <f t="shared" si="33"/>
        <v>98166.48003354785</v>
      </c>
      <c r="S60" s="29">
        <f t="shared" si="34"/>
        <v>489270.63231688103</v>
      </c>
      <c r="T60" s="35">
        <f t="shared" si="35"/>
        <v>51.954638203958467</v>
      </c>
      <c r="U60" s="42">
        <v>0.95736753435116873</v>
      </c>
      <c r="V60" s="43">
        <f t="shared" si="48"/>
        <v>4.2632465648831275E-2</v>
      </c>
      <c r="W60" s="29">
        <f t="shared" si="44"/>
        <v>468411.81889164966</v>
      </c>
      <c r="X60" s="29">
        <f t="shared" si="36"/>
        <v>4351270.1777956393</v>
      </c>
      <c r="Y60" s="35">
        <f t="shared" si="45"/>
        <v>44.325417151645013</v>
      </c>
      <c r="Z60" s="36">
        <f t="shared" si="46"/>
        <v>7.6292210523134543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3646</v>
      </c>
      <c r="E61" s="49">
        <f t="shared" si="37"/>
        <v>4</v>
      </c>
      <c r="F61" s="3">
        <f t="shared" si="38"/>
        <v>1.0970927043335162E-3</v>
      </c>
      <c r="G61" s="2">
        <v>0.5</v>
      </c>
      <c r="H61" s="3">
        <f t="shared" si="39"/>
        <v>5.470459518599563E-3</v>
      </c>
      <c r="I61" s="3">
        <f t="shared" si="40"/>
        <v>0.99452954048140041</v>
      </c>
      <c r="J61" s="5">
        <f t="shared" si="47"/>
        <v>97541.772893204543</v>
      </c>
      <c r="K61" s="5">
        <f t="shared" si="41"/>
        <v>533.59831998470759</v>
      </c>
      <c r="L61" s="5">
        <f t="shared" si="42"/>
        <v>486374.86866606097</v>
      </c>
      <c r="M61" s="5">
        <f t="shared" si="32"/>
        <v>4610933.3215822103</v>
      </c>
      <c r="N61" s="33">
        <f t="shared" si="43"/>
        <v>47.271370868259467</v>
      </c>
      <c r="O61" s="4"/>
      <c r="Q61" s="27" t="s">
        <v>48</v>
      </c>
      <c r="R61" s="29">
        <f t="shared" si="33"/>
        <v>97541.772893204543</v>
      </c>
      <c r="S61" s="29">
        <f t="shared" si="34"/>
        <v>486374.86866606097</v>
      </c>
      <c r="T61" s="35">
        <f t="shared" si="35"/>
        <v>47.271370868259467</v>
      </c>
      <c r="U61" s="42">
        <v>0.95681081085376496</v>
      </c>
      <c r="V61" s="43">
        <f t="shared" si="48"/>
        <v>4.3189189146235041E-2</v>
      </c>
      <c r="W61" s="29">
        <f t="shared" si="44"/>
        <v>465368.73246726725</v>
      </c>
      <c r="X61" s="29">
        <f t="shared" si="36"/>
        <v>3882858.3589039892</v>
      </c>
      <c r="Y61" s="35">
        <f t="shared" si="45"/>
        <v>39.807133331021269</v>
      </c>
      <c r="Z61" s="36">
        <f t="shared" si="46"/>
        <v>7.4642375372381977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4310</v>
      </c>
      <c r="E62" s="49">
        <f t="shared" si="37"/>
        <v>12</v>
      </c>
      <c r="F62" s="3">
        <f t="shared" si="38"/>
        <v>2.7842227378190253E-3</v>
      </c>
      <c r="G62" s="2">
        <v>0.5</v>
      </c>
      <c r="H62" s="3">
        <f t="shared" si="39"/>
        <v>1.3824884792626725E-2</v>
      </c>
      <c r="I62" s="3">
        <f t="shared" si="40"/>
        <v>0.98617511520737322</v>
      </c>
      <c r="J62" s="5">
        <f t="shared" si="47"/>
        <v>97008.174573219832</v>
      </c>
      <c r="K62" s="5">
        <f t="shared" si="41"/>
        <v>1341.1268374177855</v>
      </c>
      <c r="L62" s="5">
        <f t="shared" si="42"/>
        <v>481688.05577255465</v>
      </c>
      <c r="M62" s="5">
        <f t="shared" si="32"/>
        <v>4124558.4529161495</v>
      </c>
      <c r="N62" s="33">
        <f t="shared" si="43"/>
        <v>42.517638034751549</v>
      </c>
      <c r="O62" s="4"/>
      <c r="Q62" s="27" t="s">
        <v>50</v>
      </c>
      <c r="R62" s="29">
        <f t="shared" si="33"/>
        <v>97008.174573219832</v>
      </c>
      <c r="S62" s="29">
        <f t="shared" si="34"/>
        <v>481688.05577255465</v>
      </c>
      <c r="T62" s="35">
        <f t="shared" si="35"/>
        <v>42.517638034751549</v>
      </c>
      <c r="U62" s="42">
        <v>0.94800928093814252</v>
      </c>
      <c r="V62" s="43">
        <f t="shared" si="48"/>
        <v>5.1990719061857482E-2</v>
      </c>
      <c r="W62" s="29">
        <f t="shared" si="44"/>
        <v>456644.7473894314</v>
      </c>
      <c r="X62" s="29">
        <f t="shared" si="36"/>
        <v>3417489.626436722</v>
      </c>
      <c r="Y62" s="35">
        <f t="shared" si="45"/>
        <v>35.228882941790324</v>
      </c>
      <c r="Z62" s="36">
        <f t="shared" si="46"/>
        <v>7.2887550929612246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4516</v>
      </c>
      <c r="E63" s="49">
        <f t="shared" si="37"/>
        <v>9</v>
      </c>
      <c r="F63" s="3">
        <f t="shared" si="38"/>
        <v>1.9929140832595218E-3</v>
      </c>
      <c r="G63" s="2">
        <v>0.5</v>
      </c>
      <c r="H63" s="3">
        <f t="shared" si="39"/>
        <v>9.9151702104219482E-3</v>
      </c>
      <c r="I63" s="3">
        <f t="shared" si="40"/>
        <v>0.99008482978957801</v>
      </c>
      <c r="J63" s="5">
        <f t="shared" si="47"/>
        <v>95667.047735802043</v>
      </c>
      <c r="K63" s="5">
        <f t="shared" si="41"/>
        <v>948.55506182903889</v>
      </c>
      <c r="L63" s="5">
        <f t="shared" si="42"/>
        <v>475963.85102443758</v>
      </c>
      <c r="M63" s="5">
        <f t="shared" si="32"/>
        <v>3642870.3971435949</v>
      </c>
      <c r="N63" s="33">
        <f t="shared" si="43"/>
        <v>38.078632960472369</v>
      </c>
      <c r="O63" s="4"/>
      <c r="Q63" s="27" t="s">
        <v>52</v>
      </c>
      <c r="R63" s="29">
        <f t="shared" si="33"/>
        <v>95667.047735802043</v>
      </c>
      <c r="S63" s="29">
        <f t="shared" si="34"/>
        <v>475963.85102443758</v>
      </c>
      <c r="T63" s="35">
        <f t="shared" si="35"/>
        <v>38.078632960472369</v>
      </c>
      <c r="U63" s="42">
        <v>0.94216194080535964</v>
      </c>
      <c r="V63" s="43">
        <f t="shared" si="48"/>
        <v>5.7838059194640357E-2</v>
      </c>
      <c r="W63" s="29">
        <f t="shared" si="44"/>
        <v>448435.02563437715</v>
      </c>
      <c r="X63" s="29">
        <f t="shared" si="36"/>
        <v>2960844.8790472904</v>
      </c>
      <c r="Y63" s="35">
        <f t="shared" si="45"/>
        <v>30.949474757746035</v>
      </c>
      <c r="Z63" s="36">
        <f t="shared" si="46"/>
        <v>7.1291582027263338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4397</v>
      </c>
      <c r="E64" s="49">
        <f t="shared" si="37"/>
        <v>22</v>
      </c>
      <c r="F64" s="3">
        <f t="shared" si="38"/>
        <v>5.0034114168751422E-3</v>
      </c>
      <c r="G64" s="2">
        <v>0.5</v>
      </c>
      <c r="H64" s="3">
        <f t="shared" si="39"/>
        <v>2.4707996406109614E-2</v>
      </c>
      <c r="I64" s="3">
        <f t="shared" si="40"/>
        <v>0.97529200359389034</v>
      </c>
      <c r="J64" s="5">
        <f t="shared" si="47"/>
        <v>94718.492673973</v>
      </c>
      <c r="K64" s="5">
        <f t="shared" si="41"/>
        <v>2340.3041765806447</v>
      </c>
      <c r="L64" s="5">
        <f t="shared" si="42"/>
        <v>467741.70292841335</v>
      </c>
      <c r="M64" s="5">
        <f t="shared" si="32"/>
        <v>3166906.5461191572</v>
      </c>
      <c r="N64" s="33">
        <f t="shared" si="43"/>
        <v>33.434933947057715</v>
      </c>
      <c r="O64" s="4"/>
      <c r="Q64" s="27" t="s">
        <v>54</v>
      </c>
      <c r="R64" s="29">
        <f t="shared" si="33"/>
        <v>94718.492673973</v>
      </c>
      <c r="S64" s="29">
        <f t="shared" si="34"/>
        <v>467741.70292841335</v>
      </c>
      <c r="T64" s="35">
        <f t="shared" si="35"/>
        <v>33.434933947057715</v>
      </c>
      <c r="U64" s="42">
        <v>0.92489605986448908</v>
      </c>
      <c r="V64" s="43">
        <f t="shared" si="48"/>
        <v>7.5103940135510916E-2</v>
      </c>
      <c r="W64" s="29">
        <f t="shared" si="44"/>
        <v>432612.45807279588</v>
      </c>
      <c r="X64" s="29">
        <f t="shared" si="36"/>
        <v>2512409.8534129132</v>
      </c>
      <c r="Y64" s="35">
        <f t="shared" si="45"/>
        <v>26.525019375686071</v>
      </c>
      <c r="Z64" s="36">
        <f t="shared" si="46"/>
        <v>6.9099145713716439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3497</v>
      </c>
      <c r="E65" s="49">
        <f t="shared" si="37"/>
        <v>22</v>
      </c>
      <c r="F65" s="3">
        <f t="shared" si="38"/>
        <v>6.2911066628538745E-3</v>
      </c>
      <c r="G65" s="2">
        <v>0.5</v>
      </c>
      <c r="H65" s="3">
        <f t="shared" si="39"/>
        <v>3.0968468468468468E-2</v>
      </c>
      <c r="I65" s="3">
        <f t="shared" si="40"/>
        <v>0.96903153153153154</v>
      </c>
      <c r="J65" s="5">
        <f t="shared" si="47"/>
        <v>92378.188497392344</v>
      </c>
      <c r="K65" s="5">
        <f t="shared" si="41"/>
        <v>2860.8110176557311</v>
      </c>
      <c r="L65" s="5">
        <f t="shared" si="42"/>
        <v>454738.91494282242</v>
      </c>
      <c r="M65" s="5">
        <f t="shared" si="32"/>
        <v>2699164.8431907441</v>
      </c>
      <c r="N65" s="33">
        <f t="shared" si="43"/>
        <v>29.21863793926784</v>
      </c>
      <c r="O65" s="4"/>
      <c r="Q65" s="27" t="s">
        <v>56</v>
      </c>
      <c r="R65" s="29">
        <f t="shared" si="33"/>
        <v>92378.188497392344</v>
      </c>
      <c r="S65" s="29">
        <f t="shared" si="34"/>
        <v>454738.91494282242</v>
      </c>
      <c r="T65" s="35">
        <f t="shared" si="35"/>
        <v>29.21863793926784</v>
      </c>
      <c r="U65" s="42">
        <v>0.89970667843387275</v>
      </c>
      <c r="V65" s="43">
        <f t="shared" si="48"/>
        <v>0.10029332156612725</v>
      </c>
      <c r="W65" s="29">
        <f t="shared" si="44"/>
        <v>409131.63871783012</v>
      </c>
      <c r="X65" s="29">
        <f t="shared" si="36"/>
        <v>2079797.3953401172</v>
      </c>
      <c r="Y65" s="35">
        <f t="shared" si="45"/>
        <v>22.513944353853894</v>
      </c>
      <c r="Z65" s="36">
        <f t="shared" si="46"/>
        <v>6.7046935854139456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2762</v>
      </c>
      <c r="E66" s="49">
        <f t="shared" si="37"/>
        <v>18</v>
      </c>
      <c r="F66" s="3">
        <f t="shared" si="38"/>
        <v>6.5170166545981175E-3</v>
      </c>
      <c r="G66" s="2">
        <v>0.5</v>
      </c>
      <c r="H66" s="3">
        <f t="shared" si="39"/>
        <v>3.2062700391877454E-2</v>
      </c>
      <c r="I66" s="3">
        <f t="shared" si="40"/>
        <v>0.96793729960812258</v>
      </c>
      <c r="J66" s="5">
        <f t="shared" si="47"/>
        <v>89517.37747973662</v>
      </c>
      <c r="K66" s="5">
        <f t="shared" si="41"/>
        <v>2870.1688539993934</v>
      </c>
      <c r="L66" s="5">
        <f t="shared" si="42"/>
        <v>440411.46526368463</v>
      </c>
      <c r="M66" s="5">
        <f t="shared" si="32"/>
        <v>2244425.9282479216</v>
      </c>
      <c r="N66" s="33">
        <f t="shared" si="43"/>
        <v>25.072516548599467</v>
      </c>
      <c r="O66" s="4"/>
      <c r="Q66" s="27" t="s">
        <v>58</v>
      </c>
      <c r="R66" s="29">
        <f t="shared" si="33"/>
        <v>89517.37747973662</v>
      </c>
      <c r="S66" s="29">
        <f t="shared" si="34"/>
        <v>440411.46526368463</v>
      </c>
      <c r="T66" s="35">
        <f t="shared" si="35"/>
        <v>25.072516548599467</v>
      </c>
      <c r="U66" s="42">
        <v>0.86438699185239576</v>
      </c>
      <c r="V66" s="43">
        <f t="shared" si="48"/>
        <v>0.13561300814760424</v>
      </c>
      <c r="W66" s="29">
        <f t="shared" si="44"/>
        <v>380685.94163658225</v>
      </c>
      <c r="X66" s="29">
        <f t="shared" si="36"/>
        <v>1670665.756622287</v>
      </c>
      <c r="Y66" s="35">
        <f t="shared" si="45"/>
        <v>18.663032850805568</v>
      </c>
      <c r="Z66" s="36">
        <f t="shared" si="46"/>
        <v>6.4094836977938989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2199</v>
      </c>
      <c r="E67" s="49">
        <f t="shared" si="37"/>
        <v>25</v>
      </c>
      <c r="F67" s="3">
        <f t="shared" si="38"/>
        <v>1.1368804001819008E-2</v>
      </c>
      <c r="G67" s="2">
        <v>0.5</v>
      </c>
      <c r="H67" s="3">
        <f t="shared" si="39"/>
        <v>5.5273048861375185E-2</v>
      </c>
      <c r="I67" s="3">
        <f t="shared" si="40"/>
        <v>0.94472695113862482</v>
      </c>
      <c r="J67" s="5">
        <f t="shared" si="47"/>
        <v>86647.208625737228</v>
      </c>
      <c r="K67" s="5">
        <f t="shared" si="41"/>
        <v>4789.2553960721434</v>
      </c>
      <c r="L67" s="5">
        <f t="shared" si="42"/>
        <v>421262.90463850577</v>
      </c>
      <c r="M67" s="5">
        <f t="shared" si="32"/>
        <v>1804014.4629842371</v>
      </c>
      <c r="N67" s="33">
        <f t="shared" si="43"/>
        <v>20.82022596684531</v>
      </c>
      <c r="O67" s="4"/>
      <c r="Q67" s="27" t="s">
        <v>60</v>
      </c>
      <c r="R67" s="29">
        <f t="shared" si="33"/>
        <v>86647.208625737228</v>
      </c>
      <c r="S67" s="29">
        <f t="shared" si="34"/>
        <v>421262.90463850577</v>
      </c>
      <c r="T67" s="35">
        <f t="shared" si="35"/>
        <v>20.82022596684531</v>
      </c>
      <c r="U67" s="42">
        <v>0.82345390469096191</v>
      </c>
      <c r="V67" s="43">
        <f t="shared" si="48"/>
        <v>0.17654609530903809</v>
      </c>
      <c r="W67" s="29">
        <f t="shared" si="44"/>
        <v>346890.58372603392</v>
      </c>
      <c r="X67" s="29">
        <f t="shared" si="36"/>
        <v>1289979.8149857046</v>
      </c>
      <c r="Y67" s="35">
        <f t="shared" si="45"/>
        <v>14.887725010942082</v>
      </c>
      <c r="Z67" s="36">
        <f t="shared" si="46"/>
        <v>5.9325009559032278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1744</v>
      </c>
      <c r="E68" s="49">
        <f t="shared" si="37"/>
        <v>37</v>
      </c>
      <c r="F68" s="3">
        <f t="shared" si="38"/>
        <v>2.1215596330275231E-2</v>
      </c>
      <c r="G68" s="2">
        <v>0.5</v>
      </c>
      <c r="H68" s="3">
        <f t="shared" si="39"/>
        <v>0.10073509392866867</v>
      </c>
      <c r="I68" s="3">
        <f t="shared" si="40"/>
        <v>0.89926490607133136</v>
      </c>
      <c r="J68" s="5">
        <f t="shared" si="47"/>
        <v>81857.953229665087</v>
      </c>
      <c r="K68" s="5">
        <f t="shared" si="41"/>
        <v>8245.9686073988796</v>
      </c>
      <c r="L68" s="5">
        <f t="shared" si="42"/>
        <v>388674.84462982829</v>
      </c>
      <c r="M68" s="5">
        <f t="shared" si="32"/>
        <v>1382751.5583457313</v>
      </c>
      <c r="N68" s="33">
        <f t="shared" si="43"/>
        <v>16.892085665350184</v>
      </c>
      <c r="O68" s="4"/>
      <c r="Q68" s="27" t="s">
        <v>62</v>
      </c>
      <c r="R68" s="29">
        <f t="shared" si="33"/>
        <v>81857.953229665087</v>
      </c>
      <c r="S68" s="29">
        <f t="shared" si="34"/>
        <v>388674.84462982829</v>
      </c>
      <c r="T68" s="35">
        <f t="shared" si="35"/>
        <v>16.892085665350184</v>
      </c>
      <c r="U68" s="42">
        <v>0.7557222850963411</v>
      </c>
      <c r="V68" s="43">
        <f t="shared" si="48"/>
        <v>0.2442777149036589</v>
      </c>
      <c r="W68" s="29">
        <f t="shared" si="44"/>
        <v>293730.2417431192</v>
      </c>
      <c r="X68" s="29">
        <f t="shared" si="36"/>
        <v>943089.23125967081</v>
      </c>
      <c r="Y68" s="35">
        <f t="shared" si="45"/>
        <v>11.521045836727541</v>
      </c>
      <c r="Z68" s="36">
        <f t="shared" si="46"/>
        <v>5.3710398286226422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1034</v>
      </c>
      <c r="E69" s="49">
        <f t="shared" si="37"/>
        <v>38</v>
      </c>
      <c r="F69" s="3">
        <f t="shared" si="38"/>
        <v>3.6750483558994199E-2</v>
      </c>
      <c r="G69" s="2">
        <v>0.5</v>
      </c>
      <c r="H69" s="3">
        <f t="shared" si="39"/>
        <v>0.1682905225863596</v>
      </c>
      <c r="I69" s="3">
        <f t="shared" si="40"/>
        <v>0.83170947741364043</v>
      </c>
      <c r="J69" s="5">
        <f t="shared" si="47"/>
        <v>73611.984622266216</v>
      </c>
      <c r="K69" s="5">
        <f t="shared" si="41"/>
        <v>12388.199360700248</v>
      </c>
      <c r="L69" s="5">
        <f t="shared" si="42"/>
        <v>337089.42470958049</v>
      </c>
      <c r="M69" s="5">
        <f t="shared" si="32"/>
        <v>994076.71371590311</v>
      </c>
      <c r="N69" s="33">
        <f t="shared" si="43"/>
        <v>13.504278125592254</v>
      </c>
      <c r="O69" s="4"/>
      <c r="Q69" s="27" t="s">
        <v>64</v>
      </c>
      <c r="R69" s="29">
        <f t="shared" si="33"/>
        <v>73611.984622266216</v>
      </c>
      <c r="S69" s="29">
        <f t="shared" si="34"/>
        <v>337089.42470958049</v>
      </c>
      <c r="T69" s="35">
        <f t="shared" si="35"/>
        <v>13.504278125592254</v>
      </c>
      <c r="U69" s="42">
        <v>0.69850988448397933</v>
      </c>
      <c r="V69" s="43">
        <f t="shared" si="48"/>
        <v>0.30149011551602067</v>
      </c>
      <c r="W69" s="29">
        <f t="shared" si="44"/>
        <v>235460.29511466011</v>
      </c>
      <c r="X69" s="29">
        <f t="shared" si="36"/>
        <v>649358.98951655161</v>
      </c>
      <c r="Y69" s="35">
        <f t="shared" si="45"/>
        <v>8.8213759328550001</v>
      </c>
      <c r="Z69" s="36">
        <f t="shared" si="46"/>
        <v>4.6829021927372541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686</v>
      </c>
      <c r="E70" s="49">
        <f t="shared" si="37"/>
        <v>48</v>
      </c>
      <c r="F70" s="3">
        <f t="shared" si="38"/>
        <v>6.9970845481049565E-2</v>
      </c>
      <c r="G70" s="2">
        <v>0.5</v>
      </c>
      <c r="H70" s="3">
        <f t="shared" si="39"/>
        <v>0.29776674937965258</v>
      </c>
      <c r="I70" s="3">
        <f t="shared" si="40"/>
        <v>0.70223325062034747</v>
      </c>
      <c r="J70" s="5">
        <f t="shared" si="47"/>
        <v>61223.785261565972</v>
      </c>
      <c r="K70" s="5">
        <f t="shared" si="41"/>
        <v>18230.407522054382</v>
      </c>
      <c r="L70" s="5">
        <f t="shared" si="42"/>
        <v>260542.90750269394</v>
      </c>
      <c r="M70" s="5">
        <f t="shared" si="32"/>
        <v>656987.28900632262</v>
      </c>
      <c r="N70" s="33">
        <f t="shared" si="43"/>
        <v>10.730915871984722</v>
      </c>
      <c r="O70" s="4"/>
      <c r="Q70" s="27" t="s">
        <v>66</v>
      </c>
      <c r="R70" s="29">
        <f t="shared" si="33"/>
        <v>61223.785261565972</v>
      </c>
      <c r="S70" s="29">
        <f t="shared" si="34"/>
        <v>260542.90750269394</v>
      </c>
      <c r="T70" s="35">
        <f t="shared" si="35"/>
        <v>10.730915871984722</v>
      </c>
      <c r="U70" s="42">
        <v>0.67065690345363116</v>
      </c>
      <c r="V70" s="43">
        <f t="shared" si="48"/>
        <v>0.32934309654636884</v>
      </c>
      <c r="W70" s="29">
        <f t="shared" si="44"/>
        <v>174734.89956256255</v>
      </c>
      <c r="X70" s="29">
        <f t="shared" si="36"/>
        <v>413898.69440189144</v>
      </c>
      <c r="Y70" s="35">
        <f t="shared" si="45"/>
        <v>6.7604231367530572</v>
      </c>
      <c r="Z70" s="36">
        <f t="shared" si="46"/>
        <v>3.970492735231665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399</v>
      </c>
      <c r="E71" s="49">
        <f t="shared" si="49"/>
        <v>28</v>
      </c>
      <c r="F71" s="3">
        <f t="shared" si="38"/>
        <v>7.0175438596491224E-2</v>
      </c>
      <c r="G71" s="2">
        <v>0.5</v>
      </c>
      <c r="H71" s="3">
        <f t="shared" si="39"/>
        <v>0.29850746268656714</v>
      </c>
      <c r="I71" s="3">
        <f t="shared" si="40"/>
        <v>0.70149253731343286</v>
      </c>
      <c r="J71" s="5">
        <f t="shared" si="47"/>
        <v>42993.37773951159</v>
      </c>
      <c r="K71" s="5">
        <f t="shared" si="41"/>
        <v>12833.844101346742</v>
      </c>
      <c r="L71" s="5">
        <f t="shared" si="42"/>
        <v>182882.27844419109</v>
      </c>
      <c r="M71" s="5">
        <f>L71+M72</f>
        <v>396444.38150362868</v>
      </c>
      <c r="N71" s="33">
        <f t="shared" si="43"/>
        <v>9.2210568777732966</v>
      </c>
      <c r="O71" s="4"/>
      <c r="Q71" s="27" t="s">
        <v>68</v>
      </c>
      <c r="R71" s="29">
        <f t="shared" si="33"/>
        <v>42993.37773951159</v>
      </c>
      <c r="S71" s="29">
        <f t="shared" si="34"/>
        <v>182882.27844419109</v>
      </c>
      <c r="T71" s="35">
        <f t="shared" si="35"/>
        <v>9.2210568777732966</v>
      </c>
      <c r="U71" s="42">
        <v>0.63527807449444496</v>
      </c>
      <c r="V71" s="43">
        <f t="shared" si="48"/>
        <v>0.36472192550555504</v>
      </c>
      <c r="W71" s="29">
        <f t="shared" si="44"/>
        <v>116181.10170918265</v>
      </c>
      <c r="X71" s="29">
        <f>X72+W71</f>
        <v>239163.79483932885</v>
      </c>
      <c r="Y71" s="35">
        <f t="shared" si="45"/>
        <v>5.5628054229275774</v>
      </c>
      <c r="Z71" s="36">
        <f t="shared" si="46"/>
        <v>3.6582514548457192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262</v>
      </c>
      <c r="E72" s="50">
        <f t="shared" si="49"/>
        <v>37</v>
      </c>
      <c r="F72" s="17">
        <f t="shared" si="38"/>
        <v>0.14122137404580154</v>
      </c>
      <c r="G72" s="12"/>
      <c r="H72" s="17">
        <v>1</v>
      </c>
      <c r="I72" s="17">
        <f t="shared" si="40"/>
        <v>0</v>
      </c>
      <c r="J72" s="21">
        <f t="shared" si="47"/>
        <v>30159.533638164849</v>
      </c>
      <c r="K72" s="21">
        <f t="shared" si="41"/>
        <v>30159.533638164849</v>
      </c>
      <c r="L72" s="21">
        <f>K72/F72</f>
        <v>213562.10305943756</v>
      </c>
      <c r="M72" s="21">
        <f>L72</f>
        <v>213562.10305943756</v>
      </c>
      <c r="N72" s="34">
        <f t="shared" si="43"/>
        <v>7.0810810810810807</v>
      </c>
      <c r="O72" s="4"/>
      <c r="Q72" s="30" t="s">
        <v>69</v>
      </c>
      <c r="R72" s="31">
        <f t="shared" si="33"/>
        <v>30159.533638164849</v>
      </c>
      <c r="S72" s="31">
        <f t="shared" si="34"/>
        <v>213562.10305943756</v>
      </c>
      <c r="T72" s="38">
        <f t="shared" si="35"/>
        <v>7.0810810810810807</v>
      </c>
      <c r="U72" s="44">
        <v>0.57586384179742911</v>
      </c>
      <c r="V72" s="45">
        <f t="shared" si="48"/>
        <v>0.42413615820257089</v>
      </c>
      <c r="W72" s="31">
        <f t="shared" si="44"/>
        <v>122982.6931301462</v>
      </c>
      <c r="X72" s="31">
        <f>W72</f>
        <v>122982.6931301462</v>
      </c>
      <c r="Y72" s="38">
        <f t="shared" si="45"/>
        <v>4.0777385554304439</v>
      </c>
      <c r="Z72" s="37">
        <f t="shared" si="46"/>
        <v>3.0033425256506368</v>
      </c>
    </row>
    <row r="73" spans="1:26" s="2" customFormat="1" ht="13.2" x14ac:dyDescent="0.25">
      <c r="B73" s="2" t="s">
        <v>70</v>
      </c>
      <c r="D73" s="25">
        <f>SUM(D54:D72)</f>
        <v>48976</v>
      </c>
      <c r="E73" s="25">
        <f>SUM(E54:E72)</f>
        <v>315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74.322910678325485</v>
      </c>
      <c r="F78" s="55">
        <f>$Y$4</f>
        <v>67.333497394395039</v>
      </c>
      <c r="G78" s="55">
        <f>E78-F78</f>
        <v>6.9894132839304461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76.987105901315459</v>
      </c>
      <c r="F79" s="55">
        <f>$Y$29</f>
        <v>68.419405714115967</v>
      </c>
      <c r="G79" s="55">
        <f t="shared" ref="G79:G80" si="50">E79-F79</f>
        <v>8.5677001871994918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75.636953831751924</v>
      </c>
      <c r="F80" s="55">
        <f>$Y$54</f>
        <v>67.211109156960774</v>
      </c>
      <c r="G80" s="55">
        <f t="shared" si="50"/>
        <v>8.4258446747911506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53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229</v>
      </c>
      <c r="E4" s="51">
        <v>1</v>
      </c>
      <c r="F4" s="3">
        <f>E4/D4</f>
        <v>4.3668122270742356E-3</v>
      </c>
      <c r="G4" s="2">
        <v>0.3</v>
      </c>
      <c r="H4" s="18">
        <f>C4*F4/(1+(1-G4)*C4*F4)</f>
        <v>4.3535045711797999E-3</v>
      </c>
      <c r="I4" s="18">
        <f>1-H4</f>
        <v>0.99564649542882022</v>
      </c>
      <c r="J4" s="41">
        <v>100000</v>
      </c>
      <c r="K4" s="20">
        <f>J4*H4</f>
        <v>435.35045711798</v>
      </c>
      <c r="L4" s="20">
        <f>C4*(J5+G4*K4)</f>
        <v>99695.254680017417</v>
      </c>
      <c r="M4" s="5">
        <f t="shared" ref="M4:M20" si="0">L4+M5</f>
        <v>7337893.1106185941</v>
      </c>
      <c r="N4" s="32">
        <f>M4/J4</f>
        <v>73.378931106185945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99695.254680017417</v>
      </c>
      <c r="T4" s="35">
        <f t="shared" ref="T4:T22" si="3">N4</f>
        <v>73.378931106185945</v>
      </c>
      <c r="U4" s="42">
        <v>0.96680194174873568</v>
      </c>
      <c r="V4" s="43">
        <f>1-U4</f>
        <v>3.3198058251264317E-2</v>
      </c>
      <c r="W4" s="29">
        <f>S4*U4</f>
        <v>96385.565807775565</v>
      </c>
      <c r="X4" s="29">
        <f t="shared" ref="X4:X20" si="4">X5+W4</f>
        <v>6646319.3110124758</v>
      </c>
      <c r="Y4" s="40">
        <f>X4/R4</f>
        <v>66.463193110124763</v>
      </c>
      <c r="Z4" s="36">
        <f>T4-Y4</f>
        <v>6.915737996061182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1048</v>
      </c>
      <c r="E5" s="51">
        <v>1</v>
      </c>
      <c r="F5" s="3">
        <f t="shared" ref="F5:F22" si="5">E5/D5</f>
        <v>9.5419847328244271E-4</v>
      </c>
      <c r="G5" s="2">
        <v>0.4</v>
      </c>
      <c r="H5" s="3">
        <f t="shared" ref="H5:H21" si="6">C5*F5/(1+(1-G5)*C5*F5)</f>
        <v>3.8080731150038076E-3</v>
      </c>
      <c r="I5" s="3">
        <f t="shared" ref="I5:I22" si="7">1-H5</f>
        <v>0.99619192688499614</v>
      </c>
      <c r="J5" s="5">
        <f>I4*J4</f>
        <v>99564.64954288202</v>
      </c>
      <c r="K5" s="5">
        <f t="shared" ref="K5:K22" si="8">J5*H5</f>
        <v>379.14946512902515</v>
      </c>
      <c r="L5" s="5">
        <f t="shared" ref="L5:L21" si="9">C5*(J6+G5*K5)</f>
        <v>397348.63945521839</v>
      </c>
      <c r="M5" s="5">
        <f t="shared" si="0"/>
        <v>7238197.8559385771</v>
      </c>
      <c r="N5" s="33">
        <f t="shared" ref="N5:N22" si="10">M5/J5</f>
        <v>72.698471688198126</v>
      </c>
      <c r="O5" s="4"/>
      <c r="Q5" s="27" t="s">
        <v>36</v>
      </c>
      <c r="R5" s="29">
        <f t="shared" si="1"/>
        <v>99564.64954288202</v>
      </c>
      <c r="S5" s="29">
        <f t="shared" si="2"/>
        <v>397348.63945521839</v>
      </c>
      <c r="T5" s="35">
        <f t="shared" si="3"/>
        <v>72.698471688198126</v>
      </c>
      <c r="U5" s="42">
        <v>0.96680194174873568</v>
      </c>
      <c r="V5" s="43">
        <f>1-U5</f>
        <v>3.3198058251264317E-2</v>
      </c>
      <c r="W5" s="29">
        <f t="shared" ref="W5:W22" si="11">S5*U5</f>
        <v>384157.43617652345</v>
      </c>
      <c r="X5" s="29">
        <f t="shared" si="4"/>
        <v>6549933.7452047002</v>
      </c>
      <c r="Y5" s="35">
        <f t="shared" ref="Y5:Y22" si="12">X5/R5</f>
        <v>65.785735954242227</v>
      </c>
      <c r="Z5" s="36">
        <f t="shared" ref="Z5:Z22" si="13">T5-Y5</f>
        <v>6.9127357339558984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1454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99185.500077752993</v>
      </c>
      <c r="K6" s="5">
        <f t="shared" si="8"/>
        <v>0</v>
      </c>
      <c r="L6" s="5">
        <f t="shared" si="9"/>
        <v>495927.50038876495</v>
      </c>
      <c r="M6" s="5">
        <f t="shared" si="0"/>
        <v>6840849.2164833583</v>
      </c>
      <c r="N6" s="33">
        <f t="shared" si="10"/>
        <v>68.970254836853314</v>
      </c>
      <c r="O6" s="4"/>
      <c r="Q6" s="27" t="s">
        <v>38</v>
      </c>
      <c r="R6" s="29">
        <f t="shared" si="1"/>
        <v>99185.500077752993</v>
      </c>
      <c r="S6" s="29">
        <f t="shared" si="2"/>
        <v>495927.50038876495</v>
      </c>
      <c r="T6" s="35">
        <f t="shared" si="3"/>
        <v>68.970254836853314</v>
      </c>
      <c r="U6" s="42">
        <v>0.96680194174873568</v>
      </c>
      <c r="V6" s="43">
        <f>1-U6</f>
        <v>3.3198058251264317E-2</v>
      </c>
      <c r="W6" s="29">
        <f t="shared" si="11"/>
        <v>479463.6703424548</v>
      </c>
      <c r="X6" s="29">
        <f t="shared" si="4"/>
        <v>6165776.3090281766</v>
      </c>
      <c r="Y6" s="35">
        <f t="shared" si="12"/>
        <v>62.164089551343011</v>
      </c>
      <c r="Z6" s="36">
        <f t="shared" si="13"/>
        <v>6.8061652855103034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1466</v>
      </c>
      <c r="E7" s="51">
        <v>2</v>
      </c>
      <c r="F7" s="3">
        <f t="shared" si="5"/>
        <v>1.364256480218281E-3</v>
      </c>
      <c r="G7" s="2">
        <v>0.5</v>
      </c>
      <c r="H7" s="3">
        <f t="shared" si="6"/>
        <v>6.7980965329707682E-3</v>
      </c>
      <c r="I7" s="3">
        <f t="shared" si="7"/>
        <v>0.99320190346702919</v>
      </c>
      <c r="J7" s="5">
        <f t="shared" si="14"/>
        <v>99185.500077752993</v>
      </c>
      <c r="K7" s="5">
        <f t="shared" si="8"/>
        <v>674.2726041995445</v>
      </c>
      <c r="L7" s="5">
        <f t="shared" si="9"/>
        <v>494241.81887826603</v>
      </c>
      <c r="M7" s="5">
        <f t="shared" si="0"/>
        <v>6344921.7160945935</v>
      </c>
      <c r="N7" s="33">
        <f t="shared" si="10"/>
        <v>63.970254836853314</v>
      </c>
      <c r="O7" s="4"/>
      <c r="Q7" s="27" t="s">
        <v>40</v>
      </c>
      <c r="R7" s="29">
        <f t="shared" si="1"/>
        <v>99185.500077752993</v>
      </c>
      <c r="S7" s="29">
        <f t="shared" si="2"/>
        <v>494241.81887826603</v>
      </c>
      <c r="T7" s="35">
        <f t="shared" si="3"/>
        <v>63.970254836853314</v>
      </c>
      <c r="U7" s="42">
        <v>0.96680194174873568</v>
      </c>
      <c r="V7" s="43">
        <f>1-U7</f>
        <v>3.3198058251264317E-2</v>
      </c>
      <c r="W7" s="29">
        <f t="shared" si="11"/>
        <v>477833.95018493454</v>
      </c>
      <c r="X7" s="29">
        <f t="shared" si="4"/>
        <v>5686312.6386857219</v>
      </c>
      <c r="Y7" s="35">
        <f t="shared" si="12"/>
        <v>57.330079842599339</v>
      </c>
      <c r="Z7" s="36">
        <f t="shared" si="13"/>
        <v>6.6401749942539752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1685</v>
      </c>
      <c r="E8" s="51">
        <v>1</v>
      </c>
      <c r="F8" s="3">
        <f t="shared" si="5"/>
        <v>5.9347181008902075E-4</v>
      </c>
      <c r="G8" s="2">
        <v>0.5</v>
      </c>
      <c r="H8" s="3">
        <f t="shared" si="6"/>
        <v>2.9629629629629628E-3</v>
      </c>
      <c r="I8" s="3">
        <f t="shared" si="7"/>
        <v>0.99703703703703705</v>
      </c>
      <c r="J8" s="5">
        <f t="shared" si="14"/>
        <v>98511.227473553445</v>
      </c>
      <c r="K8" s="5">
        <f t="shared" si="8"/>
        <v>291.88511844015835</v>
      </c>
      <c r="L8" s="5">
        <f t="shared" si="9"/>
        <v>491826.42457166687</v>
      </c>
      <c r="M8" s="5">
        <f t="shared" si="0"/>
        <v>5850679.8972163275</v>
      </c>
      <c r="N8" s="33">
        <f t="shared" si="10"/>
        <v>59.390995800829046</v>
      </c>
      <c r="O8" s="4"/>
      <c r="Q8" s="27" t="s">
        <v>42</v>
      </c>
      <c r="R8" s="29">
        <f t="shared" si="1"/>
        <v>98511.227473553445</v>
      </c>
      <c r="S8" s="29">
        <f t="shared" si="2"/>
        <v>491826.42457166687</v>
      </c>
      <c r="T8" s="35">
        <f t="shared" si="3"/>
        <v>59.390995800829046</v>
      </c>
      <c r="U8" s="42">
        <v>0.96680194174873568</v>
      </c>
      <c r="V8" s="43">
        <f>1-U8</f>
        <v>3.3198058251264317E-2</v>
      </c>
      <c r="W8" s="29">
        <f t="shared" si="11"/>
        <v>475498.74227922561</v>
      </c>
      <c r="X8" s="29">
        <f t="shared" si="4"/>
        <v>5208478.6885007871</v>
      </c>
      <c r="Y8" s="35">
        <f t="shared" si="12"/>
        <v>52.871929647806567</v>
      </c>
      <c r="Z8" s="36">
        <f t="shared" si="13"/>
        <v>6.5190661530224787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1875</v>
      </c>
      <c r="E9" s="51">
        <v>2</v>
      </c>
      <c r="F9" s="3">
        <f t="shared" si="5"/>
        <v>1.0666666666666667E-3</v>
      </c>
      <c r="G9" s="2">
        <v>0.5</v>
      </c>
      <c r="H9" s="3">
        <f t="shared" si="6"/>
        <v>5.3191489361702135E-3</v>
      </c>
      <c r="I9" s="3">
        <f t="shared" si="7"/>
        <v>0.99468085106382975</v>
      </c>
      <c r="J9" s="5">
        <f t="shared" si="14"/>
        <v>98219.342355113287</v>
      </c>
      <c r="K9" s="5">
        <f t="shared" si="8"/>
        <v>522.44331039953886</v>
      </c>
      <c r="L9" s="5">
        <f t="shared" si="9"/>
        <v>489790.6034995676</v>
      </c>
      <c r="M9" s="5">
        <f t="shared" si="0"/>
        <v>5358853.4726446606</v>
      </c>
      <c r="N9" s="33">
        <f t="shared" si="10"/>
        <v>54.560062653134629</v>
      </c>
      <c r="O9" s="4"/>
      <c r="Q9" s="27" t="s">
        <v>44</v>
      </c>
      <c r="R9" s="29">
        <f t="shared" si="1"/>
        <v>98219.342355113287</v>
      </c>
      <c r="S9" s="29">
        <f t="shared" si="2"/>
        <v>489790.6034995676</v>
      </c>
      <c r="T9" s="35">
        <f t="shared" si="3"/>
        <v>54.560062653134629</v>
      </c>
      <c r="U9" s="42">
        <v>0.9555940589531835</v>
      </c>
      <c r="V9" s="43">
        <f t="shared" ref="V9:V22" si="15">1-U9</f>
        <v>4.4405941046816499E-2</v>
      </c>
      <c r="W9" s="29">
        <f t="shared" si="11"/>
        <v>468040.99083528115</v>
      </c>
      <c r="X9" s="29">
        <f t="shared" si="4"/>
        <v>4732979.9462215612</v>
      </c>
      <c r="Y9" s="35">
        <f t="shared" si="12"/>
        <v>48.187860280202365</v>
      </c>
      <c r="Z9" s="36">
        <f t="shared" si="13"/>
        <v>6.3722023729322643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2070</v>
      </c>
      <c r="E10" s="51">
        <v>4</v>
      </c>
      <c r="F10" s="3">
        <f t="shared" si="5"/>
        <v>1.9323671497584541E-3</v>
      </c>
      <c r="G10" s="2">
        <v>0.5</v>
      </c>
      <c r="H10" s="3">
        <f t="shared" si="6"/>
        <v>9.6153846153846142E-3</v>
      </c>
      <c r="I10" s="3">
        <f t="shared" si="7"/>
        <v>0.99038461538461542</v>
      </c>
      <c r="J10" s="5">
        <f t="shared" si="14"/>
        <v>97696.899044713748</v>
      </c>
      <c r="K10" s="5">
        <f t="shared" si="8"/>
        <v>939.39326004532438</v>
      </c>
      <c r="L10" s="5">
        <f t="shared" si="9"/>
        <v>486136.01207345544</v>
      </c>
      <c r="M10" s="5">
        <f t="shared" si="0"/>
        <v>4869062.8691450926</v>
      </c>
      <c r="N10" s="33">
        <f t="shared" si="10"/>
        <v>49.838458710103261</v>
      </c>
      <c r="O10" s="4"/>
      <c r="Q10" s="27" t="s">
        <v>46</v>
      </c>
      <c r="R10" s="29">
        <f t="shared" si="1"/>
        <v>97696.899044713748</v>
      </c>
      <c r="S10" s="29">
        <f t="shared" si="2"/>
        <v>486136.01207345544</v>
      </c>
      <c r="T10" s="35">
        <f t="shared" si="3"/>
        <v>49.838458710103261</v>
      </c>
      <c r="U10" s="42">
        <v>0.96363095511775332</v>
      </c>
      <c r="V10" s="43">
        <f t="shared" si="15"/>
        <v>3.6369044882246682E-2</v>
      </c>
      <c r="W10" s="29">
        <f t="shared" si="11"/>
        <v>468455.70963147952</v>
      </c>
      <c r="X10" s="29">
        <f t="shared" si="4"/>
        <v>4264938.9553862801</v>
      </c>
      <c r="Y10" s="35">
        <f t="shared" si="12"/>
        <v>43.654803756200188</v>
      </c>
      <c r="Z10" s="36">
        <f t="shared" si="13"/>
        <v>6.1836549539030727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1799</v>
      </c>
      <c r="E11" s="51">
        <v>7</v>
      </c>
      <c r="F11" s="3">
        <f t="shared" si="5"/>
        <v>3.8910505836575876E-3</v>
      </c>
      <c r="G11" s="2">
        <v>0.5</v>
      </c>
      <c r="H11" s="3">
        <f t="shared" si="6"/>
        <v>1.926782273603083E-2</v>
      </c>
      <c r="I11" s="3">
        <f t="shared" si="7"/>
        <v>0.98073217726396922</v>
      </c>
      <c r="J11" s="5">
        <f t="shared" si="14"/>
        <v>96757.505784668421</v>
      </c>
      <c r="K11" s="5">
        <f t="shared" si="8"/>
        <v>1864.3064698394687</v>
      </c>
      <c r="L11" s="5">
        <f t="shared" si="9"/>
        <v>479126.76274874352</v>
      </c>
      <c r="M11" s="5">
        <f t="shared" si="0"/>
        <v>4382926.8570716372</v>
      </c>
      <c r="N11" s="33">
        <f t="shared" si="10"/>
        <v>45.298055396609115</v>
      </c>
      <c r="O11" s="4"/>
      <c r="Q11" s="27" t="s">
        <v>48</v>
      </c>
      <c r="R11" s="29">
        <f t="shared" si="1"/>
        <v>96757.505784668421</v>
      </c>
      <c r="S11" s="29">
        <f t="shared" si="2"/>
        <v>479126.76274874352</v>
      </c>
      <c r="T11" s="35">
        <f t="shared" si="3"/>
        <v>45.298055396609115</v>
      </c>
      <c r="U11" s="42">
        <v>0.96005435016735896</v>
      </c>
      <c r="V11" s="43">
        <f t="shared" si="15"/>
        <v>3.9945649832641039E-2</v>
      </c>
      <c r="W11" s="29">
        <f t="shared" si="11"/>
        <v>459987.73285853531</v>
      </c>
      <c r="X11" s="29">
        <f t="shared" si="4"/>
        <v>3796483.2457548007</v>
      </c>
      <c r="Y11" s="35">
        <f t="shared" si="12"/>
        <v>39.237092925935748</v>
      </c>
      <c r="Z11" s="36">
        <f t="shared" si="13"/>
        <v>6.0609624706733669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2155</v>
      </c>
      <c r="E12" s="51">
        <v>8</v>
      </c>
      <c r="F12" s="3">
        <f t="shared" si="5"/>
        <v>3.7122969837587007E-3</v>
      </c>
      <c r="G12" s="2">
        <v>0.5</v>
      </c>
      <c r="H12" s="3">
        <f t="shared" si="6"/>
        <v>1.8390804597701149E-2</v>
      </c>
      <c r="I12" s="3">
        <f t="shared" si="7"/>
        <v>0.98160919540229885</v>
      </c>
      <c r="J12" s="5">
        <f t="shared" si="14"/>
        <v>94893.199314828962</v>
      </c>
      <c r="K12" s="5">
        <f t="shared" si="8"/>
        <v>1745.1622862497279</v>
      </c>
      <c r="L12" s="5">
        <f t="shared" si="9"/>
        <v>470103.09085852047</v>
      </c>
      <c r="M12" s="5">
        <f t="shared" si="0"/>
        <v>3903800.0943228933</v>
      </c>
      <c r="N12" s="33">
        <f t="shared" si="10"/>
        <v>41.138881632298876</v>
      </c>
      <c r="O12" s="4"/>
      <c r="Q12" s="27" t="s">
        <v>50</v>
      </c>
      <c r="R12" s="29">
        <f t="shared" si="1"/>
        <v>94893.199314828962</v>
      </c>
      <c r="S12" s="29">
        <f t="shared" si="2"/>
        <v>470103.09085852047</v>
      </c>
      <c r="T12" s="35">
        <f t="shared" si="3"/>
        <v>41.138881632298876</v>
      </c>
      <c r="U12" s="42">
        <v>0.94127750867207383</v>
      </c>
      <c r="V12" s="43">
        <f t="shared" si="15"/>
        <v>5.8722491327926174E-2</v>
      </c>
      <c r="W12" s="29">
        <f t="shared" si="11"/>
        <v>442497.46618234972</v>
      </c>
      <c r="X12" s="29">
        <f t="shared" si="4"/>
        <v>3336495.5128962654</v>
      </c>
      <c r="Y12" s="35">
        <f t="shared" si="12"/>
        <v>35.160533494362554</v>
      </c>
      <c r="Z12" s="36">
        <f t="shared" si="13"/>
        <v>5.9783481379363224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2339</v>
      </c>
      <c r="E13" s="51">
        <v>11</v>
      </c>
      <c r="F13" s="3">
        <f t="shared" si="5"/>
        <v>4.70286447199658E-3</v>
      </c>
      <c r="G13" s="2">
        <v>0.5</v>
      </c>
      <c r="H13" s="3">
        <f t="shared" si="6"/>
        <v>2.324107331502219E-2</v>
      </c>
      <c r="I13" s="3">
        <f t="shared" si="7"/>
        <v>0.97675892668497777</v>
      </c>
      <c r="J13" s="5">
        <f t="shared" si="14"/>
        <v>93148.037028579231</v>
      </c>
      <c r="K13" s="5">
        <f t="shared" si="8"/>
        <v>2164.8603577316117</v>
      </c>
      <c r="L13" s="5">
        <f t="shared" si="9"/>
        <v>460328.03424856713</v>
      </c>
      <c r="M13" s="5">
        <f t="shared" si="0"/>
        <v>3433697.0034643728</v>
      </c>
      <c r="N13" s="33">
        <f t="shared" si="10"/>
        <v>36.862795105503537</v>
      </c>
      <c r="O13" s="4"/>
      <c r="Q13" s="27" t="s">
        <v>52</v>
      </c>
      <c r="R13" s="29">
        <f t="shared" si="1"/>
        <v>93148.037028579231</v>
      </c>
      <c r="S13" s="29">
        <f t="shared" si="2"/>
        <v>460328.03424856713</v>
      </c>
      <c r="T13" s="35">
        <f t="shared" si="3"/>
        <v>36.862795105503537</v>
      </c>
      <c r="U13" s="42">
        <v>0.95386474178345915</v>
      </c>
      <c r="V13" s="43">
        <f t="shared" si="15"/>
        <v>4.6135258216540853E-2</v>
      </c>
      <c r="W13" s="29">
        <f t="shared" si="11"/>
        <v>439090.68152419681</v>
      </c>
      <c r="X13" s="29">
        <f t="shared" si="4"/>
        <v>2893998.0467139157</v>
      </c>
      <c r="Y13" s="35">
        <f t="shared" si="12"/>
        <v>31.068803369694127</v>
      </c>
      <c r="Z13" s="36">
        <f t="shared" si="13"/>
        <v>5.79399173580941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2221</v>
      </c>
      <c r="E14" s="51">
        <v>13</v>
      </c>
      <c r="F14" s="3">
        <f t="shared" si="5"/>
        <v>5.8532192705988296E-3</v>
      </c>
      <c r="G14" s="2">
        <v>0.5</v>
      </c>
      <c r="H14" s="3">
        <f t="shared" si="6"/>
        <v>2.8844020412691365E-2</v>
      </c>
      <c r="I14" s="3">
        <f t="shared" si="7"/>
        <v>0.97115597958730859</v>
      </c>
      <c r="J14" s="5">
        <f t="shared" si="14"/>
        <v>90983.176670847621</v>
      </c>
      <c r="K14" s="5">
        <f t="shared" si="8"/>
        <v>2624.3206051054335</v>
      </c>
      <c r="L14" s="5">
        <f t="shared" si="9"/>
        <v>448355.08184147446</v>
      </c>
      <c r="M14" s="5">
        <f t="shared" si="0"/>
        <v>2973368.9692158056</v>
      </c>
      <c r="N14" s="33">
        <f t="shared" si="10"/>
        <v>32.680425964600531</v>
      </c>
      <c r="O14" s="4"/>
      <c r="Q14" s="27" t="s">
        <v>54</v>
      </c>
      <c r="R14" s="29">
        <f t="shared" si="1"/>
        <v>90983.176670847621</v>
      </c>
      <c r="S14" s="29">
        <f t="shared" si="2"/>
        <v>448355.08184147446</v>
      </c>
      <c r="T14" s="35">
        <f t="shared" si="3"/>
        <v>32.680425964600531</v>
      </c>
      <c r="U14" s="42">
        <v>0.94210046609890041</v>
      </c>
      <c r="V14" s="43">
        <f t="shared" si="15"/>
        <v>5.7899533901099587E-2</v>
      </c>
      <c r="W14" s="29">
        <f t="shared" si="11"/>
        <v>422395.53158066375</v>
      </c>
      <c r="X14" s="29">
        <f t="shared" si="4"/>
        <v>2454907.365189719</v>
      </c>
      <c r="Y14" s="35">
        <f t="shared" si="12"/>
        <v>26.981992221165303</v>
      </c>
      <c r="Z14" s="36">
        <f t="shared" si="13"/>
        <v>5.6984337434352277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1888</v>
      </c>
      <c r="E15" s="51">
        <v>14</v>
      </c>
      <c r="F15" s="3">
        <f t="shared" si="5"/>
        <v>7.4152542372881358E-3</v>
      </c>
      <c r="G15" s="2">
        <v>0.5</v>
      </c>
      <c r="H15" s="3">
        <f t="shared" si="6"/>
        <v>3.6401456058242326E-2</v>
      </c>
      <c r="I15" s="3">
        <f t="shared" si="7"/>
        <v>0.9635985439417577</v>
      </c>
      <c r="J15" s="5">
        <f t="shared" si="14"/>
        <v>88358.856065742177</v>
      </c>
      <c r="K15" s="5">
        <f t="shared" si="8"/>
        <v>3216.3910164336721</v>
      </c>
      <c r="L15" s="5">
        <f t="shared" si="9"/>
        <v>433753.30278762674</v>
      </c>
      <c r="M15" s="5">
        <f t="shared" si="0"/>
        <v>2525013.8873743312</v>
      </c>
      <c r="N15" s="33">
        <f t="shared" si="10"/>
        <v>28.57680599096518</v>
      </c>
      <c r="O15" s="4"/>
      <c r="Q15" s="27" t="s">
        <v>56</v>
      </c>
      <c r="R15" s="29">
        <f t="shared" si="1"/>
        <v>88358.856065742177</v>
      </c>
      <c r="S15" s="29">
        <f t="shared" si="2"/>
        <v>433753.30278762674</v>
      </c>
      <c r="T15" s="35">
        <f t="shared" si="3"/>
        <v>28.57680599096518</v>
      </c>
      <c r="U15" s="42">
        <v>0.91645683631107144</v>
      </c>
      <c r="V15" s="43">
        <f t="shared" si="15"/>
        <v>8.3543163688928557E-2</v>
      </c>
      <c r="W15" s="29">
        <f t="shared" si="11"/>
        <v>397516.17961222667</v>
      </c>
      <c r="X15" s="29">
        <f t="shared" si="4"/>
        <v>2032511.8336090553</v>
      </c>
      <c r="Y15" s="35">
        <f t="shared" si="12"/>
        <v>23.002921541863252</v>
      </c>
      <c r="Z15" s="36">
        <f t="shared" si="13"/>
        <v>5.5738844491019286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1441</v>
      </c>
      <c r="E16" s="51">
        <v>12</v>
      </c>
      <c r="F16" s="3">
        <f t="shared" si="5"/>
        <v>8.3275503122831364E-3</v>
      </c>
      <c r="G16" s="2">
        <v>0.5</v>
      </c>
      <c r="H16" s="3">
        <f t="shared" si="6"/>
        <v>4.0788579197824609E-2</v>
      </c>
      <c r="I16" s="3">
        <f t="shared" si="7"/>
        <v>0.95921142080217536</v>
      </c>
      <c r="J16" s="5">
        <f t="shared" si="14"/>
        <v>85142.465049308506</v>
      </c>
      <c r="K16" s="5">
        <f t="shared" si="8"/>
        <v>3472.8401787617336</v>
      </c>
      <c r="L16" s="5">
        <f t="shared" si="9"/>
        <v>417030.22479963826</v>
      </c>
      <c r="M16" s="5">
        <f t="shared" si="0"/>
        <v>2091260.5845867046</v>
      </c>
      <c r="N16" s="33">
        <f t="shared" si="10"/>
        <v>24.561898500068022</v>
      </c>
      <c r="O16" s="4"/>
      <c r="Q16" s="27" t="s">
        <v>58</v>
      </c>
      <c r="R16" s="29">
        <f t="shared" si="1"/>
        <v>85142.465049308506</v>
      </c>
      <c r="S16" s="29">
        <f t="shared" si="2"/>
        <v>417030.22479963826</v>
      </c>
      <c r="T16" s="35">
        <f t="shared" si="3"/>
        <v>24.561898500068022</v>
      </c>
      <c r="U16" s="42">
        <v>0.8859396016463057</v>
      </c>
      <c r="V16" s="43">
        <f t="shared" si="15"/>
        <v>0.1140603983536943</v>
      </c>
      <c r="W16" s="29">
        <f t="shared" si="11"/>
        <v>369463.59123346081</v>
      </c>
      <c r="X16" s="29">
        <f t="shared" si="4"/>
        <v>1634995.6539968285</v>
      </c>
      <c r="Y16" s="35">
        <f t="shared" si="12"/>
        <v>19.203057523058021</v>
      </c>
      <c r="Z16" s="36">
        <f t="shared" si="13"/>
        <v>5.3588409770100007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1112</v>
      </c>
      <c r="E17" s="51">
        <v>19</v>
      </c>
      <c r="F17" s="3">
        <f t="shared" si="5"/>
        <v>1.70863309352518E-2</v>
      </c>
      <c r="G17" s="2">
        <v>0.5</v>
      </c>
      <c r="H17" s="3">
        <f t="shared" si="6"/>
        <v>8.1931867184131105E-2</v>
      </c>
      <c r="I17" s="3">
        <f t="shared" si="7"/>
        <v>0.91806813281586885</v>
      </c>
      <c r="J17" s="5">
        <f t="shared" si="14"/>
        <v>81669.624870546773</v>
      </c>
      <c r="K17" s="5">
        <f t="shared" si="8"/>
        <v>6691.3448578714488</v>
      </c>
      <c r="L17" s="5">
        <f t="shared" si="9"/>
        <v>391619.76220805524</v>
      </c>
      <c r="M17" s="5">
        <f t="shared" si="0"/>
        <v>1674230.3597870662</v>
      </c>
      <c r="N17" s="33">
        <f t="shared" si="10"/>
        <v>20.500037344861841</v>
      </c>
      <c r="O17" s="4"/>
      <c r="Q17" s="27" t="s">
        <v>60</v>
      </c>
      <c r="R17" s="29">
        <f t="shared" si="1"/>
        <v>81669.624870546773</v>
      </c>
      <c r="S17" s="29">
        <f t="shared" si="2"/>
        <v>391619.76220805524</v>
      </c>
      <c r="T17" s="35">
        <f t="shared" si="3"/>
        <v>20.500037344861841</v>
      </c>
      <c r="U17" s="42">
        <v>0.85631920960893304</v>
      </c>
      <c r="V17" s="43">
        <f t="shared" si="15"/>
        <v>0.14368079039106696</v>
      </c>
      <c r="W17" s="29">
        <f t="shared" si="11"/>
        <v>335351.52524124016</v>
      </c>
      <c r="X17" s="29">
        <f t="shared" si="4"/>
        <v>1265532.0627633675</v>
      </c>
      <c r="Y17" s="35">
        <f t="shared" si="12"/>
        <v>15.495749671549763</v>
      </c>
      <c r="Z17" s="36">
        <f t="shared" si="13"/>
        <v>5.0042876733120778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833</v>
      </c>
      <c r="E18" s="51">
        <v>18</v>
      </c>
      <c r="F18" s="3">
        <f t="shared" si="5"/>
        <v>2.1608643457382955E-2</v>
      </c>
      <c r="G18" s="2">
        <v>0.5</v>
      </c>
      <c r="H18" s="3">
        <f t="shared" si="6"/>
        <v>0.10250569476082005</v>
      </c>
      <c r="I18" s="3">
        <f t="shared" si="7"/>
        <v>0.89749430523917995</v>
      </c>
      <c r="J18" s="5">
        <f t="shared" si="14"/>
        <v>74978.280012675328</v>
      </c>
      <c r="K18" s="5">
        <f t="shared" si="8"/>
        <v>7685.7006846705926</v>
      </c>
      <c r="L18" s="5">
        <f t="shared" si="9"/>
        <v>355677.14835170016</v>
      </c>
      <c r="M18" s="5">
        <f t="shared" si="0"/>
        <v>1282610.597579011</v>
      </c>
      <c r="N18" s="33">
        <f t="shared" si="10"/>
        <v>17.106428653233728</v>
      </c>
      <c r="O18" s="4"/>
      <c r="Q18" s="27" t="s">
        <v>62</v>
      </c>
      <c r="R18" s="29">
        <f t="shared" si="1"/>
        <v>74978.280012675328</v>
      </c>
      <c r="S18" s="29">
        <f t="shared" si="2"/>
        <v>355677.14835170016</v>
      </c>
      <c r="T18" s="35">
        <f t="shared" si="3"/>
        <v>17.106428653233728</v>
      </c>
      <c r="U18" s="42">
        <v>0.77613843304153718</v>
      </c>
      <c r="V18" s="43">
        <f t="shared" si="15"/>
        <v>0.22386156695846282</v>
      </c>
      <c r="W18" s="29">
        <f t="shared" si="11"/>
        <v>276054.70459037094</v>
      </c>
      <c r="X18" s="29">
        <f t="shared" si="4"/>
        <v>930180.53752212739</v>
      </c>
      <c r="Y18" s="35">
        <f t="shared" si="12"/>
        <v>12.405999942448362</v>
      </c>
      <c r="Z18" s="36">
        <f t="shared" si="13"/>
        <v>4.7004287107853653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514</v>
      </c>
      <c r="E19" s="51">
        <v>16</v>
      </c>
      <c r="F19" s="3">
        <f t="shared" si="5"/>
        <v>3.1128404669260701E-2</v>
      </c>
      <c r="G19" s="2">
        <v>0.5</v>
      </c>
      <c r="H19" s="3">
        <f t="shared" si="6"/>
        <v>0.1444043321299639</v>
      </c>
      <c r="I19" s="3">
        <f t="shared" si="7"/>
        <v>0.85559566787003605</v>
      </c>
      <c r="J19" s="5">
        <f t="shared" si="14"/>
        <v>67292.579328004736</v>
      </c>
      <c r="K19" s="5">
        <f t="shared" si="8"/>
        <v>9717.3399751631387</v>
      </c>
      <c r="L19" s="5">
        <f t="shared" si="9"/>
        <v>312169.5467021158</v>
      </c>
      <c r="M19" s="5">
        <f t="shared" si="0"/>
        <v>926933.44922731083</v>
      </c>
      <c r="N19" s="33">
        <f t="shared" si="10"/>
        <v>13.77467558063352</v>
      </c>
      <c r="O19" s="4"/>
      <c r="Q19" s="27" t="s">
        <v>64</v>
      </c>
      <c r="R19" s="29">
        <f t="shared" si="1"/>
        <v>67292.579328004736</v>
      </c>
      <c r="S19" s="29">
        <f t="shared" si="2"/>
        <v>312169.5467021158</v>
      </c>
      <c r="T19" s="35">
        <f t="shared" si="3"/>
        <v>13.77467558063352</v>
      </c>
      <c r="U19" s="42">
        <v>0.73716277889453141</v>
      </c>
      <c r="V19" s="43">
        <f t="shared" si="15"/>
        <v>0.26283722110546859</v>
      </c>
      <c r="W19" s="29">
        <f t="shared" si="11"/>
        <v>230119.77053317789</v>
      </c>
      <c r="X19" s="29">
        <f t="shared" si="4"/>
        <v>654125.83293175651</v>
      </c>
      <c r="Y19" s="35">
        <f t="shared" si="12"/>
        <v>9.7206235734158142</v>
      </c>
      <c r="Z19" s="36">
        <f t="shared" si="13"/>
        <v>4.054052007217706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289</v>
      </c>
      <c r="E20" s="51">
        <v>18</v>
      </c>
      <c r="F20" s="3">
        <f t="shared" si="5"/>
        <v>6.228373702422145E-2</v>
      </c>
      <c r="G20" s="2">
        <v>0.5</v>
      </c>
      <c r="H20" s="3">
        <f t="shared" si="6"/>
        <v>0.26946107784431139</v>
      </c>
      <c r="I20" s="3">
        <f t="shared" si="7"/>
        <v>0.73053892215568861</v>
      </c>
      <c r="J20" s="5">
        <f t="shared" si="14"/>
        <v>57575.239352841592</v>
      </c>
      <c r="K20" s="5">
        <f t="shared" si="8"/>
        <v>15514.286053160909</v>
      </c>
      <c r="L20" s="5">
        <f t="shared" si="9"/>
        <v>249090.48163130565</v>
      </c>
      <c r="M20" s="5">
        <f t="shared" si="0"/>
        <v>614763.90252519504</v>
      </c>
      <c r="N20" s="33">
        <f t="shared" si="10"/>
        <v>10.677574412807955</v>
      </c>
      <c r="O20" s="4"/>
      <c r="Q20" s="27" t="s">
        <v>66</v>
      </c>
      <c r="R20" s="29">
        <f t="shared" si="1"/>
        <v>57575.239352841592</v>
      </c>
      <c r="S20" s="29">
        <f t="shared" si="2"/>
        <v>249090.48163130565</v>
      </c>
      <c r="T20" s="35">
        <f t="shared" si="3"/>
        <v>10.677574412807955</v>
      </c>
      <c r="U20" s="42">
        <v>0.7271372759570951</v>
      </c>
      <c r="V20" s="43">
        <f t="shared" si="15"/>
        <v>0.2728627240429049</v>
      </c>
      <c r="W20" s="29">
        <f t="shared" si="11"/>
        <v>181122.97428022843</v>
      </c>
      <c r="X20" s="29">
        <f t="shared" si="4"/>
        <v>424006.06239857868</v>
      </c>
      <c r="Y20" s="35">
        <f t="shared" si="12"/>
        <v>7.3643821053025658</v>
      </c>
      <c r="Z20" s="36">
        <f t="shared" si="13"/>
        <v>3.3131923075053891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198</v>
      </c>
      <c r="E21" s="51">
        <v>15</v>
      </c>
      <c r="F21" s="3">
        <f t="shared" si="5"/>
        <v>7.575757575757576E-2</v>
      </c>
      <c r="G21" s="2">
        <v>0.5</v>
      </c>
      <c r="H21" s="3">
        <f t="shared" si="6"/>
        <v>0.31847133757961782</v>
      </c>
      <c r="I21" s="3">
        <f t="shared" si="7"/>
        <v>0.68152866242038224</v>
      </c>
      <c r="J21" s="5">
        <f t="shared" si="14"/>
        <v>42060.953299680681</v>
      </c>
      <c r="K21" s="5">
        <f t="shared" si="8"/>
        <v>13395.208057223146</v>
      </c>
      <c r="L21" s="5">
        <f t="shared" si="9"/>
        <v>176816.74635534556</v>
      </c>
      <c r="M21" s="5">
        <f>L21+M22</f>
        <v>365673.42089388939</v>
      </c>
      <c r="N21" s="33">
        <f t="shared" si="10"/>
        <v>8.6938928437617111</v>
      </c>
      <c r="O21" s="4"/>
      <c r="Q21" s="27" t="s">
        <v>68</v>
      </c>
      <c r="R21" s="29">
        <f t="shared" si="1"/>
        <v>42060.953299680681</v>
      </c>
      <c r="S21" s="29">
        <f t="shared" si="2"/>
        <v>176816.74635534556</v>
      </c>
      <c r="T21" s="35">
        <f t="shared" si="3"/>
        <v>8.6938928437617111</v>
      </c>
      <c r="U21" s="42">
        <v>0.68635947845240242</v>
      </c>
      <c r="V21" s="43">
        <f t="shared" si="15"/>
        <v>0.31364052154759758</v>
      </c>
      <c r="W21" s="29">
        <f t="shared" si="11"/>
        <v>121359.8498101057</v>
      </c>
      <c r="X21" s="29">
        <f>X22+W21</f>
        <v>242883.08811835025</v>
      </c>
      <c r="Y21" s="35">
        <f t="shared" si="12"/>
        <v>5.774550243496126</v>
      </c>
      <c r="Z21" s="36">
        <f t="shared" si="13"/>
        <v>2.9193426002655851</v>
      </c>
    </row>
    <row r="22" spans="1:26" s="2" customFormat="1" x14ac:dyDescent="0.25">
      <c r="A22" s="12">
        <v>19</v>
      </c>
      <c r="B22" s="13" t="s">
        <v>69</v>
      </c>
      <c r="C22" s="12"/>
      <c r="D22">
        <v>112</v>
      </c>
      <c r="E22" s="51">
        <v>17</v>
      </c>
      <c r="F22" s="17">
        <f t="shared" si="5"/>
        <v>0.15178571428571427</v>
      </c>
      <c r="G22" s="12"/>
      <c r="H22" s="17">
        <v>1</v>
      </c>
      <c r="I22" s="17">
        <f t="shared" si="7"/>
        <v>0</v>
      </c>
      <c r="J22" s="21">
        <f t="shared" si="14"/>
        <v>28665.745242457539</v>
      </c>
      <c r="K22" s="21">
        <f t="shared" si="8"/>
        <v>28665.745242457539</v>
      </c>
      <c r="L22" s="21">
        <f>K22/F22</f>
        <v>188856.6745385438</v>
      </c>
      <c r="M22" s="21">
        <f>L22</f>
        <v>188856.6745385438</v>
      </c>
      <c r="N22" s="34">
        <f t="shared" si="10"/>
        <v>6.5882352941176476</v>
      </c>
      <c r="O22" s="4"/>
      <c r="Q22" s="30" t="s">
        <v>69</v>
      </c>
      <c r="R22" s="31">
        <f t="shared" si="1"/>
        <v>28665.745242457539</v>
      </c>
      <c r="S22" s="31">
        <f t="shared" si="2"/>
        <v>188856.6745385438</v>
      </c>
      <c r="T22" s="38">
        <f t="shared" si="3"/>
        <v>6.5882352941176476</v>
      </c>
      <c r="U22" s="44">
        <v>0.64346806172022719</v>
      </c>
      <c r="V22" s="45">
        <f t="shared" si="15"/>
        <v>0.35653193827977281</v>
      </c>
      <c r="W22" s="31">
        <f t="shared" si="11"/>
        <v>121523.23830824456</v>
      </c>
      <c r="X22" s="31">
        <f>W22</f>
        <v>121523.23830824456</v>
      </c>
      <c r="Y22" s="38">
        <f t="shared" si="12"/>
        <v>4.2393189948626739</v>
      </c>
      <c r="Z22" s="37">
        <f t="shared" si="13"/>
        <v>2.3489162992549737</v>
      </c>
    </row>
    <row r="23" spans="1:26" s="2" customFormat="1" ht="13.2" x14ac:dyDescent="0.25">
      <c r="B23" s="2" t="s">
        <v>70</v>
      </c>
      <c r="D23" s="25">
        <f>SUM(D4:D22)</f>
        <v>24728</v>
      </c>
      <c r="E23" s="25">
        <f>SUM(E4:E22)</f>
        <v>179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214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8012825.1058827545</v>
      </c>
      <c r="N29" s="32">
        <f>M29/J29</f>
        <v>80.128251058827544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80.128251058827544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7071060.6468609199</v>
      </c>
      <c r="Y29" s="40">
        <f>X29/R29</f>
        <v>70.7106064686092</v>
      </c>
      <c r="Z29" s="36">
        <f>T29-Y29</f>
        <v>9.4176445902183445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953</v>
      </c>
      <c r="E30" s="51">
        <v>1</v>
      </c>
      <c r="F30" s="3">
        <f t="shared" ref="F30:F47" si="21">E30/D30</f>
        <v>1.0493179433368311E-3</v>
      </c>
      <c r="G30" s="2">
        <v>0.4</v>
      </c>
      <c r="H30" s="3">
        <f t="shared" ref="H30:H46" si="22">C30*F30/(1+(1-G30)*C30*F30)</f>
        <v>4.1867280720117228E-3</v>
      </c>
      <c r="I30" s="3">
        <f t="shared" ref="I30:I47" si="23">1-H30</f>
        <v>0.9958132719279883</v>
      </c>
      <c r="J30" s="5">
        <f>I29*J29</f>
        <v>100000</v>
      </c>
      <c r="K30" s="5">
        <f t="shared" ref="K30:K47" si="24">J30*H30</f>
        <v>418.6728072011723</v>
      </c>
      <c r="L30" s="5">
        <f t="shared" ref="L30:L46" si="25">C30*(J31+G30*K30)</f>
        <v>398995.18526271719</v>
      </c>
      <c r="M30" s="5">
        <f t="shared" si="16"/>
        <v>7912825.1058827545</v>
      </c>
      <c r="N30" s="33">
        <f t="shared" ref="N30:N47" si="26">M30/J30</f>
        <v>79.128251058827544</v>
      </c>
      <c r="O30" s="4"/>
      <c r="Q30" s="27" t="s">
        <v>36</v>
      </c>
      <c r="R30" s="29">
        <f t="shared" si="17"/>
        <v>100000</v>
      </c>
      <c r="S30" s="29">
        <f t="shared" si="18"/>
        <v>398995.18526271719</v>
      </c>
      <c r="T30" s="35">
        <f t="shared" si="19"/>
        <v>79.128251058827544</v>
      </c>
      <c r="U30" s="42">
        <v>0.95864674002964168</v>
      </c>
      <c r="V30" s="43">
        <f>1-U30</f>
        <v>4.1353259970358325E-2</v>
      </c>
      <c r="W30" s="29">
        <f t="shared" ref="W30:W47" si="27">S30*U30</f>
        <v>382495.43363962678</v>
      </c>
      <c r="X30" s="29">
        <f t="shared" si="20"/>
        <v>6975195.9728579558</v>
      </c>
      <c r="Y30" s="35">
        <f t="shared" ref="Y30:Y47" si="28">X30/R30</f>
        <v>69.751959728579564</v>
      </c>
      <c r="Z30" s="36">
        <f t="shared" ref="Z30:Z47" si="29">T30-Y30</f>
        <v>9.3762913302479802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1404</v>
      </c>
      <c r="E31" s="51">
        <v>1</v>
      </c>
      <c r="F31" s="3">
        <f t="shared" si="21"/>
        <v>7.1225071225071229E-4</v>
      </c>
      <c r="G31" s="2">
        <v>0.5</v>
      </c>
      <c r="H31" s="3">
        <f t="shared" si="22"/>
        <v>3.5549235691432631E-3</v>
      </c>
      <c r="I31" s="3">
        <f t="shared" si="23"/>
        <v>0.99644507643085678</v>
      </c>
      <c r="J31" s="5">
        <f t="shared" ref="J31:J47" si="30">I30*J30</f>
        <v>99581.327192798824</v>
      </c>
      <c r="K31" s="5">
        <f t="shared" si="24"/>
        <v>354.00400708424746</v>
      </c>
      <c r="L31" s="5">
        <f t="shared" si="25"/>
        <v>497021.62594628352</v>
      </c>
      <c r="M31" s="5">
        <f t="shared" si="16"/>
        <v>7513829.9206200372</v>
      </c>
      <c r="N31" s="33">
        <f t="shared" si="26"/>
        <v>75.454205446293713</v>
      </c>
      <c r="O31" s="4"/>
      <c r="Q31" s="27" t="s">
        <v>38</v>
      </c>
      <c r="R31" s="29">
        <f t="shared" si="17"/>
        <v>99581.327192798824</v>
      </c>
      <c r="S31" s="29">
        <f t="shared" si="18"/>
        <v>497021.62594628352</v>
      </c>
      <c r="T31" s="35">
        <f t="shared" si="19"/>
        <v>75.454205446293713</v>
      </c>
      <c r="U31" s="42">
        <v>0.95864674002964168</v>
      </c>
      <c r="V31" s="43">
        <f>1-U31</f>
        <v>4.1353259970358325E-2</v>
      </c>
      <c r="W31" s="29">
        <f t="shared" si="27"/>
        <v>476468.16143763665</v>
      </c>
      <c r="X31" s="29">
        <f t="shared" si="20"/>
        <v>6592700.5392183289</v>
      </c>
      <c r="Y31" s="35">
        <f t="shared" si="28"/>
        <v>66.204184309114908</v>
      </c>
      <c r="Z31" s="36">
        <f t="shared" si="29"/>
        <v>9.2500211371788055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1490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99227.323185714587</v>
      </c>
      <c r="K32" s="5">
        <f t="shared" si="24"/>
        <v>0</v>
      </c>
      <c r="L32" s="5">
        <f t="shared" si="25"/>
        <v>496136.61592857295</v>
      </c>
      <c r="M32" s="5">
        <f t="shared" si="16"/>
        <v>7016808.2946737539</v>
      </c>
      <c r="N32" s="33">
        <f t="shared" si="26"/>
        <v>70.71447731731152</v>
      </c>
      <c r="O32" s="4"/>
      <c r="Q32" s="27" t="s">
        <v>40</v>
      </c>
      <c r="R32" s="29">
        <f t="shared" si="17"/>
        <v>99227.323185714587</v>
      </c>
      <c r="S32" s="29">
        <f t="shared" si="18"/>
        <v>496136.61592857295</v>
      </c>
      <c r="T32" s="35">
        <f t="shared" si="19"/>
        <v>70.71447731731152</v>
      </c>
      <c r="U32" s="42">
        <v>0.95864674002964168</v>
      </c>
      <c r="V32" s="43">
        <f>1-U32</f>
        <v>4.1353259970358325E-2</v>
      </c>
      <c r="W32" s="29">
        <f t="shared" si="27"/>
        <v>475619.74946926488</v>
      </c>
      <c r="X32" s="29">
        <f t="shared" si="20"/>
        <v>6116232.3777806927</v>
      </c>
      <c r="Y32" s="35">
        <f t="shared" si="28"/>
        <v>61.638590878174824</v>
      </c>
      <c r="Z32" s="36">
        <f t="shared" si="29"/>
        <v>9.0758864391366956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1578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99227.323185714587</v>
      </c>
      <c r="K33" s="5">
        <f t="shared" si="24"/>
        <v>0</v>
      </c>
      <c r="L33" s="5">
        <f t="shared" si="25"/>
        <v>496136.61592857295</v>
      </c>
      <c r="M33" s="5">
        <f t="shared" si="16"/>
        <v>6520671.6787451813</v>
      </c>
      <c r="N33" s="33">
        <f t="shared" si="26"/>
        <v>65.71447731731152</v>
      </c>
      <c r="O33" s="4"/>
      <c r="Q33" s="27" t="s">
        <v>42</v>
      </c>
      <c r="R33" s="29">
        <f t="shared" si="17"/>
        <v>99227.323185714587</v>
      </c>
      <c r="S33" s="29">
        <f t="shared" si="18"/>
        <v>496136.61592857295</v>
      </c>
      <c r="T33" s="35">
        <f t="shared" si="19"/>
        <v>65.71447731731152</v>
      </c>
      <c r="U33" s="42">
        <v>0.95864674002964168</v>
      </c>
      <c r="V33" s="43">
        <f>1-U33</f>
        <v>4.1353259970358325E-2</v>
      </c>
      <c r="W33" s="29">
        <f t="shared" si="27"/>
        <v>475619.74946926488</v>
      </c>
      <c r="X33" s="29">
        <f t="shared" si="20"/>
        <v>5640612.6283114273</v>
      </c>
      <c r="Y33" s="35">
        <f t="shared" si="28"/>
        <v>56.84535717802661</v>
      </c>
      <c r="Z33" s="36">
        <f t="shared" si="29"/>
        <v>8.8691201392849095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1836</v>
      </c>
      <c r="E34" s="51">
        <v>2</v>
      </c>
      <c r="F34" s="3">
        <f t="shared" si="21"/>
        <v>1.0893246187363835E-3</v>
      </c>
      <c r="G34" s="2">
        <v>0.5</v>
      </c>
      <c r="H34" s="3">
        <f t="shared" si="22"/>
        <v>5.4318305268875608E-3</v>
      </c>
      <c r="I34" s="3">
        <f t="shared" si="23"/>
        <v>0.99456816947311244</v>
      </c>
      <c r="J34" s="5">
        <f t="shared" si="30"/>
        <v>99227.323185714587</v>
      </c>
      <c r="K34" s="5">
        <f t="shared" si="24"/>
        <v>538.98600318150238</v>
      </c>
      <c r="L34" s="5">
        <f t="shared" si="25"/>
        <v>494789.15092061914</v>
      </c>
      <c r="M34" s="5">
        <f t="shared" si="16"/>
        <v>6024535.0628166087</v>
      </c>
      <c r="N34" s="33">
        <f t="shared" si="26"/>
        <v>60.714477317311527</v>
      </c>
      <c r="O34" s="4"/>
      <c r="Q34" s="27" t="s">
        <v>44</v>
      </c>
      <c r="R34" s="29">
        <f t="shared" si="17"/>
        <v>99227.323185714587</v>
      </c>
      <c r="S34" s="29">
        <f t="shared" si="18"/>
        <v>494789.15092061914</v>
      </c>
      <c r="T34" s="35">
        <f t="shared" si="19"/>
        <v>60.714477317311527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479539.85678908916</v>
      </c>
      <c r="X34" s="29">
        <f t="shared" si="20"/>
        <v>5164992.8788421629</v>
      </c>
      <c r="Y34" s="35">
        <f t="shared" si="28"/>
        <v>52.052123477878411</v>
      </c>
      <c r="Z34" s="36">
        <f t="shared" si="29"/>
        <v>8.6623538394331163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1897</v>
      </c>
      <c r="E35" s="51">
        <v>3</v>
      </c>
      <c r="F35" s="3">
        <f t="shared" si="21"/>
        <v>1.5814443858724301E-3</v>
      </c>
      <c r="G35" s="2">
        <v>0.5</v>
      </c>
      <c r="H35" s="3">
        <f t="shared" si="22"/>
        <v>7.876082961407193E-3</v>
      </c>
      <c r="I35" s="3">
        <f t="shared" si="23"/>
        <v>0.99212391703859282</v>
      </c>
      <c r="J35" s="5">
        <f t="shared" si="30"/>
        <v>98688.337182533083</v>
      </c>
      <c r="K35" s="5">
        <f t="shared" si="24"/>
        <v>777.27753097295681</v>
      </c>
      <c r="L35" s="5">
        <f t="shared" si="25"/>
        <v>491498.49208523298</v>
      </c>
      <c r="M35" s="5">
        <f t="shared" si="16"/>
        <v>5529745.9118959894</v>
      </c>
      <c r="N35" s="33">
        <f t="shared" si="26"/>
        <v>56.032415478520221</v>
      </c>
      <c r="O35" s="4"/>
      <c r="Q35" s="27" t="s">
        <v>46</v>
      </c>
      <c r="R35" s="29">
        <f t="shared" si="17"/>
        <v>98688.337182533083</v>
      </c>
      <c r="S35" s="29">
        <f t="shared" si="18"/>
        <v>491498.49208523298</v>
      </c>
      <c r="T35" s="35">
        <f t="shared" si="19"/>
        <v>56.032415478520221</v>
      </c>
      <c r="U35" s="42">
        <v>0.96192878092594225</v>
      </c>
      <c r="V35" s="43">
        <f t="shared" si="31"/>
        <v>3.8071219074057749E-2</v>
      </c>
      <c r="W35" s="29">
        <f t="shared" si="27"/>
        <v>472786.54531848704</v>
      </c>
      <c r="X35" s="29">
        <f t="shared" si="20"/>
        <v>4685453.0220530741</v>
      </c>
      <c r="Y35" s="35">
        <f t="shared" si="28"/>
        <v>47.47727194335944</v>
      </c>
      <c r="Z35" s="36">
        <f t="shared" si="29"/>
        <v>8.5551435351607807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1750</v>
      </c>
      <c r="E36" s="51">
        <v>2</v>
      </c>
      <c r="F36" s="3">
        <f t="shared" si="21"/>
        <v>1.1428571428571429E-3</v>
      </c>
      <c r="G36" s="2">
        <v>0.5</v>
      </c>
      <c r="H36" s="3">
        <f t="shared" si="22"/>
        <v>5.6980056980056983E-3</v>
      </c>
      <c r="I36" s="3">
        <f t="shared" si="23"/>
        <v>0.99430199430199429</v>
      </c>
      <c r="J36" s="5">
        <f t="shared" si="30"/>
        <v>97911.059651560121</v>
      </c>
      <c r="K36" s="5">
        <f t="shared" si="24"/>
        <v>557.89777579236534</v>
      </c>
      <c r="L36" s="5">
        <f t="shared" si="25"/>
        <v>488160.55381831969</v>
      </c>
      <c r="M36" s="5">
        <f t="shared" si="16"/>
        <v>5038247.4198107561</v>
      </c>
      <c r="N36" s="33">
        <f t="shared" si="26"/>
        <v>51.457388345510324</v>
      </c>
      <c r="O36" s="4"/>
      <c r="Q36" s="27" t="s">
        <v>48</v>
      </c>
      <c r="R36" s="29">
        <f t="shared" si="17"/>
        <v>97911.059651560121</v>
      </c>
      <c r="S36" s="29">
        <f t="shared" si="18"/>
        <v>488160.55381831969</v>
      </c>
      <c r="T36" s="35">
        <f t="shared" si="19"/>
        <v>51.457388345510324</v>
      </c>
      <c r="U36" s="42">
        <v>0.95558309086652893</v>
      </c>
      <c r="V36" s="43">
        <f t="shared" si="31"/>
        <v>4.4416909133471072E-2</v>
      </c>
      <c r="W36" s="29">
        <f t="shared" si="27"/>
        <v>466477.97085682646</v>
      </c>
      <c r="X36" s="29">
        <f t="shared" si="20"/>
        <v>4212666.476734587</v>
      </c>
      <c r="Y36" s="35">
        <f t="shared" si="28"/>
        <v>43.025440555197406</v>
      </c>
      <c r="Z36" s="36">
        <f t="shared" si="29"/>
        <v>8.4319477903129183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1993</v>
      </c>
      <c r="E37" s="51">
        <v>2</v>
      </c>
      <c r="F37" s="3">
        <f t="shared" si="21"/>
        <v>1.0035122930255895E-3</v>
      </c>
      <c r="G37" s="2">
        <v>0.5</v>
      </c>
      <c r="H37" s="3">
        <f t="shared" si="22"/>
        <v>5.005005005005005E-3</v>
      </c>
      <c r="I37" s="3">
        <f t="shared" si="23"/>
        <v>0.994994994994995</v>
      </c>
      <c r="J37" s="5">
        <f t="shared" si="30"/>
        <v>97353.16187576775</v>
      </c>
      <c r="K37" s="5">
        <f t="shared" si="24"/>
        <v>487.25306244128001</v>
      </c>
      <c r="L37" s="5">
        <f t="shared" si="25"/>
        <v>485547.67672273557</v>
      </c>
      <c r="M37" s="5">
        <f t="shared" si="16"/>
        <v>4550086.8659924362</v>
      </c>
      <c r="N37" s="33">
        <f t="shared" si="26"/>
        <v>46.737946444911529</v>
      </c>
      <c r="O37" s="4"/>
      <c r="Q37" s="27" t="s">
        <v>50</v>
      </c>
      <c r="R37" s="29">
        <f t="shared" si="17"/>
        <v>97353.16187576775</v>
      </c>
      <c r="S37" s="29">
        <f t="shared" si="18"/>
        <v>485547.67672273557</v>
      </c>
      <c r="T37" s="35">
        <f t="shared" si="19"/>
        <v>46.737946444911529</v>
      </c>
      <c r="U37" s="42">
        <v>0.95343645724036619</v>
      </c>
      <c r="V37" s="43">
        <f t="shared" si="31"/>
        <v>4.6563542759633814E-2</v>
      </c>
      <c r="W37" s="29">
        <f t="shared" si="27"/>
        <v>462938.85671581561</v>
      </c>
      <c r="X37" s="29">
        <f t="shared" si="20"/>
        <v>3746188.5058777602</v>
      </c>
      <c r="Y37" s="35">
        <f t="shared" si="28"/>
        <v>38.480398927959492</v>
      </c>
      <c r="Z37" s="36">
        <f t="shared" si="29"/>
        <v>8.2575475169520374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2194</v>
      </c>
      <c r="E38" s="51">
        <v>4</v>
      </c>
      <c r="F38" s="3">
        <f t="shared" si="21"/>
        <v>1.8231540565177757E-3</v>
      </c>
      <c r="G38" s="2">
        <v>0.5</v>
      </c>
      <c r="H38" s="3">
        <f t="shared" si="22"/>
        <v>9.0744101633393835E-3</v>
      </c>
      <c r="I38" s="3">
        <f t="shared" si="23"/>
        <v>0.99092558983666057</v>
      </c>
      <c r="J38" s="5">
        <f t="shared" si="30"/>
        <v>96865.908813326474</v>
      </c>
      <c r="K38" s="5">
        <f t="shared" si="24"/>
        <v>879.00098741675572</v>
      </c>
      <c r="L38" s="5">
        <f t="shared" si="25"/>
        <v>482132.04159809044</v>
      </c>
      <c r="M38" s="5">
        <f t="shared" si="16"/>
        <v>4064539.1892697006</v>
      </c>
      <c r="N38" s="33">
        <f t="shared" si="26"/>
        <v>41.960471326425171</v>
      </c>
      <c r="O38" s="4"/>
      <c r="Q38" s="27" t="s">
        <v>52</v>
      </c>
      <c r="R38" s="29">
        <f t="shared" si="17"/>
        <v>96865.908813326474</v>
      </c>
      <c r="S38" s="29">
        <f t="shared" si="18"/>
        <v>482132.04159809044</v>
      </c>
      <c r="T38" s="35">
        <f t="shared" si="19"/>
        <v>41.960471326425171</v>
      </c>
      <c r="U38" s="42">
        <v>0.93748024841036759</v>
      </c>
      <c r="V38" s="43">
        <f t="shared" si="31"/>
        <v>6.2519751589632411E-2</v>
      </c>
      <c r="W38" s="29">
        <f t="shared" si="27"/>
        <v>451989.26612397551</v>
      </c>
      <c r="X38" s="29">
        <f t="shared" si="20"/>
        <v>3283249.6491619446</v>
      </c>
      <c r="Y38" s="35">
        <f t="shared" si="28"/>
        <v>33.894790121560774</v>
      </c>
      <c r="Z38" s="36">
        <f t="shared" si="29"/>
        <v>8.0656812048643971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2174</v>
      </c>
      <c r="E39" s="51">
        <v>4</v>
      </c>
      <c r="F39" s="3">
        <f t="shared" si="21"/>
        <v>1.8399264029438822E-3</v>
      </c>
      <c r="G39" s="2">
        <v>0.5</v>
      </c>
      <c r="H39" s="3">
        <f t="shared" si="22"/>
        <v>9.1575091575091562E-3</v>
      </c>
      <c r="I39" s="3">
        <f t="shared" si="23"/>
        <v>0.99084249084249088</v>
      </c>
      <c r="J39" s="5">
        <f t="shared" si="30"/>
        <v>95986.907825909715</v>
      </c>
      <c r="K39" s="5">
        <f t="shared" si="24"/>
        <v>879.00098741675549</v>
      </c>
      <c r="L39" s="5">
        <f t="shared" si="25"/>
        <v>477737.03666100663</v>
      </c>
      <c r="M39" s="5">
        <f t="shared" si="16"/>
        <v>3582407.1476716101</v>
      </c>
      <c r="N39" s="33">
        <f t="shared" si="26"/>
        <v>37.321830953956535</v>
      </c>
      <c r="O39" s="4"/>
      <c r="Q39" s="27" t="s">
        <v>54</v>
      </c>
      <c r="R39" s="29">
        <f t="shared" si="17"/>
        <v>95986.907825909715</v>
      </c>
      <c r="S39" s="29">
        <f t="shared" si="18"/>
        <v>477737.03666100663</v>
      </c>
      <c r="T39" s="35">
        <f t="shared" si="19"/>
        <v>37.321830953956535</v>
      </c>
      <c r="U39" s="42">
        <v>0.91788799906018037</v>
      </c>
      <c r="V39" s="43">
        <f t="shared" si="31"/>
        <v>8.2112000939819629E-2</v>
      </c>
      <c r="W39" s="29">
        <f t="shared" si="27"/>
        <v>438509.09265771142</v>
      </c>
      <c r="X39" s="29">
        <f t="shared" si="20"/>
        <v>2831260.383037969</v>
      </c>
      <c r="Y39" s="35">
        <f t="shared" si="28"/>
        <v>29.496318270539472</v>
      </c>
      <c r="Z39" s="36">
        <f t="shared" si="29"/>
        <v>7.8255126834170632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1815</v>
      </c>
      <c r="E40" s="51">
        <v>6</v>
      </c>
      <c r="F40" s="3">
        <f t="shared" si="21"/>
        <v>3.3057851239669421E-3</v>
      </c>
      <c r="G40" s="2">
        <v>0.5</v>
      </c>
      <c r="H40" s="3">
        <f t="shared" si="22"/>
        <v>1.6393442622950821E-2</v>
      </c>
      <c r="I40" s="3">
        <f t="shared" si="23"/>
        <v>0.98360655737704916</v>
      </c>
      <c r="J40" s="5">
        <f t="shared" si="30"/>
        <v>95107.906838492956</v>
      </c>
      <c r="K40" s="5">
        <f t="shared" si="24"/>
        <v>1559.1460137457861</v>
      </c>
      <c r="L40" s="5">
        <f t="shared" si="25"/>
        <v>471641.66915810027</v>
      </c>
      <c r="M40" s="5">
        <f t="shared" si="16"/>
        <v>3104670.1110106036</v>
      </c>
      <c r="N40" s="33">
        <f t="shared" si="26"/>
        <v>32.643659336155771</v>
      </c>
      <c r="O40" s="4"/>
      <c r="Q40" s="27" t="s">
        <v>56</v>
      </c>
      <c r="R40" s="29">
        <f t="shared" si="17"/>
        <v>95107.906838492956</v>
      </c>
      <c r="S40" s="29">
        <f t="shared" si="18"/>
        <v>471641.66915810027</v>
      </c>
      <c r="T40" s="35">
        <f t="shared" si="19"/>
        <v>32.643659336155771</v>
      </c>
      <c r="U40" s="42">
        <v>0.89571782863194893</v>
      </c>
      <c r="V40" s="43">
        <f t="shared" si="31"/>
        <v>0.10428217136805107</v>
      </c>
      <c r="W40" s="29">
        <f t="shared" si="27"/>
        <v>422457.85179064161</v>
      </c>
      <c r="X40" s="29">
        <f t="shared" si="20"/>
        <v>2392751.2903802576</v>
      </c>
      <c r="Y40" s="35">
        <f t="shared" si="28"/>
        <v>25.158279368333666</v>
      </c>
      <c r="Z40" s="36">
        <f t="shared" si="29"/>
        <v>7.4853799678221051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1430</v>
      </c>
      <c r="E41" s="51">
        <v>7</v>
      </c>
      <c r="F41" s="3">
        <f t="shared" si="21"/>
        <v>4.8951048951048955E-3</v>
      </c>
      <c r="G41" s="2">
        <v>0.5</v>
      </c>
      <c r="H41" s="3">
        <f t="shared" si="22"/>
        <v>2.4179620034542316E-2</v>
      </c>
      <c r="I41" s="3">
        <f t="shared" si="23"/>
        <v>0.97582037996545767</v>
      </c>
      <c r="J41" s="5">
        <f t="shared" si="30"/>
        <v>93548.760824747165</v>
      </c>
      <c r="K41" s="5">
        <f t="shared" si="24"/>
        <v>2261.973491444664</v>
      </c>
      <c r="L41" s="5">
        <f t="shared" si="25"/>
        <v>462088.87039512419</v>
      </c>
      <c r="M41" s="5">
        <f t="shared" si="16"/>
        <v>2633028.4418525035</v>
      </c>
      <c r="N41" s="33">
        <f t="shared" si="26"/>
        <v>28.146053658425036</v>
      </c>
      <c r="O41" s="4"/>
      <c r="Q41" s="27" t="s">
        <v>58</v>
      </c>
      <c r="R41" s="29">
        <f t="shared" si="17"/>
        <v>93548.760824747165</v>
      </c>
      <c r="S41" s="29">
        <f t="shared" si="18"/>
        <v>462088.87039512419</v>
      </c>
      <c r="T41" s="35">
        <f t="shared" si="19"/>
        <v>28.146053658425036</v>
      </c>
      <c r="U41" s="42">
        <v>0.86473435856680392</v>
      </c>
      <c r="V41" s="43">
        <f t="shared" si="31"/>
        <v>0.13526564143319608</v>
      </c>
      <c r="W41" s="29">
        <f t="shared" si="27"/>
        <v>399584.12294198672</v>
      </c>
      <c r="X41" s="29">
        <f t="shared" si="20"/>
        <v>1970293.4385896162</v>
      </c>
      <c r="Y41" s="35">
        <f t="shared" si="28"/>
        <v>21.061673305119822</v>
      </c>
      <c r="Z41" s="36">
        <f t="shared" si="29"/>
        <v>7.0843803533052139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1154</v>
      </c>
      <c r="E42" s="51">
        <v>5</v>
      </c>
      <c r="F42" s="3">
        <f t="shared" si="21"/>
        <v>4.3327556325823222E-3</v>
      </c>
      <c r="G42" s="2">
        <v>0.5</v>
      </c>
      <c r="H42" s="3">
        <f t="shared" si="22"/>
        <v>2.143163309044149E-2</v>
      </c>
      <c r="I42" s="3">
        <f t="shared" si="23"/>
        <v>0.97856836690955851</v>
      </c>
      <c r="J42" s="5">
        <f t="shared" si="30"/>
        <v>91286.787333302505</v>
      </c>
      <c r="K42" s="5">
        <f t="shared" si="24"/>
        <v>1956.424932132501</v>
      </c>
      <c r="L42" s="5">
        <f t="shared" si="25"/>
        <v>451542.87433618127</v>
      </c>
      <c r="M42" s="5">
        <f t="shared" si="16"/>
        <v>2170939.5714573795</v>
      </c>
      <c r="N42" s="33">
        <f t="shared" si="26"/>
        <v>23.781531094209019</v>
      </c>
      <c r="O42" s="4"/>
      <c r="Q42" s="27" t="s">
        <v>60</v>
      </c>
      <c r="R42" s="29">
        <f t="shared" si="17"/>
        <v>91286.787333302505</v>
      </c>
      <c r="S42" s="29">
        <f t="shared" si="18"/>
        <v>451542.87433618127</v>
      </c>
      <c r="T42" s="35">
        <f t="shared" si="19"/>
        <v>23.781531094209019</v>
      </c>
      <c r="U42" s="42">
        <v>0.81758889711164551</v>
      </c>
      <c r="V42" s="43">
        <f t="shared" si="31"/>
        <v>0.18241110288835449</v>
      </c>
      <c r="W42" s="29">
        <f t="shared" si="27"/>
        <v>369176.44062714081</v>
      </c>
      <c r="X42" s="29">
        <f t="shared" si="20"/>
        <v>1570709.3156476296</v>
      </c>
      <c r="Y42" s="35">
        <f t="shared" si="28"/>
        <v>17.206316067545693</v>
      </c>
      <c r="Z42" s="36">
        <f t="shared" si="29"/>
        <v>6.5752150266633258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944</v>
      </c>
      <c r="E43" s="51">
        <v>17</v>
      </c>
      <c r="F43" s="3">
        <f t="shared" si="21"/>
        <v>1.8008474576271187E-2</v>
      </c>
      <c r="G43" s="2">
        <v>0.5</v>
      </c>
      <c r="H43" s="3">
        <f t="shared" si="22"/>
        <v>8.6163203243791189E-2</v>
      </c>
      <c r="I43" s="3">
        <f t="shared" si="23"/>
        <v>0.91383679675620877</v>
      </c>
      <c r="J43" s="5">
        <f t="shared" si="30"/>
        <v>89330.362401170001</v>
      </c>
      <c r="K43" s="5">
        <f t="shared" si="24"/>
        <v>7696.990171413534</v>
      </c>
      <c r="L43" s="5">
        <f t="shared" si="25"/>
        <v>427409.33657731616</v>
      </c>
      <c r="M43" s="5">
        <f t="shared" si="16"/>
        <v>1719396.6971211983</v>
      </c>
      <c r="N43" s="33">
        <f t="shared" si="26"/>
        <v>19.247618065172862</v>
      </c>
      <c r="O43" s="4"/>
      <c r="Q43" s="27" t="s">
        <v>62</v>
      </c>
      <c r="R43" s="29">
        <f t="shared" si="17"/>
        <v>89330.362401170001</v>
      </c>
      <c r="S43" s="29">
        <f t="shared" si="18"/>
        <v>427409.33657731616</v>
      </c>
      <c r="T43" s="35">
        <f t="shared" si="19"/>
        <v>19.247618065172862</v>
      </c>
      <c r="U43" s="42">
        <v>0.77888026534586052</v>
      </c>
      <c r="V43" s="43">
        <f t="shared" si="31"/>
        <v>0.22111973465413948</v>
      </c>
      <c r="W43" s="29">
        <f t="shared" si="27"/>
        <v>332900.69748463825</v>
      </c>
      <c r="X43" s="29">
        <f t="shared" si="20"/>
        <v>1201532.8750204886</v>
      </c>
      <c r="Y43" s="35">
        <f t="shared" si="28"/>
        <v>13.450442186997684</v>
      </c>
      <c r="Z43" s="36">
        <f t="shared" si="29"/>
        <v>5.7971758781751781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653</v>
      </c>
      <c r="E44" s="51">
        <v>13</v>
      </c>
      <c r="F44" s="3">
        <f t="shared" si="21"/>
        <v>1.9908116385911178E-2</v>
      </c>
      <c r="G44" s="2">
        <v>0.5</v>
      </c>
      <c r="H44" s="3">
        <f t="shared" si="22"/>
        <v>9.4821298322392417E-2</v>
      </c>
      <c r="I44" s="3">
        <f t="shared" si="23"/>
        <v>0.90517870167760761</v>
      </c>
      <c r="J44" s="5">
        <f t="shared" si="30"/>
        <v>81633.372229756467</v>
      </c>
      <c r="K44" s="5">
        <f t="shared" si="24"/>
        <v>7740.5823412606424</v>
      </c>
      <c r="L44" s="5">
        <f t="shared" si="25"/>
        <v>388815.4052956308</v>
      </c>
      <c r="M44" s="5">
        <f t="shared" si="16"/>
        <v>1291987.360543882</v>
      </c>
      <c r="N44" s="33">
        <f t="shared" si="26"/>
        <v>15.826705736320607</v>
      </c>
      <c r="O44" s="4"/>
      <c r="Q44" s="27" t="s">
        <v>64</v>
      </c>
      <c r="R44" s="29">
        <f t="shared" si="17"/>
        <v>81633.372229756467</v>
      </c>
      <c r="S44" s="29">
        <f t="shared" si="18"/>
        <v>388815.4052956308</v>
      </c>
      <c r="T44" s="35">
        <f t="shared" si="19"/>
        <v>15.826705736320607</v>
      </c>
      <c r="U44" s="42">
        <v>0.71980976748499381</v>
      </c>
      <c r="V44" s="43">
        <f t="shared" si="31"/>
        <v>0.28019023251500619</v>
      </c>
      <c r="W44" s="29">
        <f t="shared" si="27"/>
        <v>279873.12648043165</v>
      </c>
      <c r="X44" s="29">
        <f t="shared" si="20"/>
        <v>868632.17753585032</v>
      </c>
      <c r="Y44" s="35">
        <f t="shared" si="28"/>
        <v>10.640650432657518</v>
      </c>
      <c r="Z44" s="36">
        <f t="shared" si="29"/>
        <v>5.186055303663089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403</v>
      </c>
      <c r="E45" s="51">
        <v>12</v>
      </c>
      <c r="F45" s="3">
        <f t="shared" si="21"/>
        <v>2.9776674937965261E-2</v>
      </c>
      <c r="G45" s="2">
        <v>0.5</v>
      </c>
      <c r="H45" s="3">
        <f t="shared" si="22"/>
        <v>0.13856812933025403</v>
      </c>
      <c r="I45" s="3">
        <f t="shared" si="23"/>
        <v>0.86143187066974591</v>
      </c>
      <c r="J45" s="5">
        <f t="shared" si="30"/>
        <v>73892.789888495827</v>
      </c>
      <c r="K45" s="5">
        <f t="shared" si="24"/>
        <v>10239.185665842377</v>
      </c>
      <c r="L45" s="5">
        <f t="shared" si="25"/>
        <v>343865.98527787317</v>
      </c>
      <c r="M45" s="5">
        <f t="shared" si="16"/>
        <v>903171.95524825132</v>
      </c>
      <c r="N45" s="33">
        <f t="shared" si="26"/>
        <v>12.222734540286504</v>
      </c>
      <c r="O45" s="4"/>
      <c r="Q45" s="27" t="s">
        <v>66</v>
      </c>
      <c r="R45" s="29">
        <f t="shared" si="17"/>
        <v>73892.789888495827</v>
      </c>
      <c r="S45" s="29">
        <f t="shared" si="18"/>
        <v>343865.98527787317</v>
      </c>
      <c r="T45" s="35">
        <f t="shared" si="19"/>
        <v>12.222734540286504</v>
      </c>
      <c r="U45" s="42">
        <v>0.68480776711742686</v>
      </c>
      <c r="V45" s="43">
        <f t="shared" si="31"/>
        <v>0.31519223288257314</v>
      </c>
      <c r="W45" s="29">
        <f t="shared" si="27"/>
        <v>235482.09756577431</v>
      </c>
      <c r="X45" s="29">
        <f t="shared" si="20"/>
        <v>588759.05105541868</v>
      </c>
      <c r="Y45" s="35">
        <f t="shared" si="28"/>
        <v>7.9677469472171198</v>
      </c>
      <c r="Z45" s="36">
        <f t="shared" si="29"/>
        <v>4.2549875930693846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236</v>
      </c>
      <c r="E46" s="51">
        <v>20</v>
      </c>
      <c r="F46" s="3">
        <f t="shared" si="21"/>
        <v>8.4745762711864403E-2</v>
      </c>
      <c r="G46" s="2">
        <v>0.5</v>
      </c>
      <c r="H46" s="3">
        <f t="shared" si="22"/>
        <v>0.34965034965034969</v>
      </c>
      <c r="I46" s="3">
        <f t="shared" si="23"/>
        <v>0.65034965034965031</v>
      </c>
      <c r="J46" s="5">
        <f t="shared" si="30"/>
        <v>63653.604222653448</v>
      </c>
      <c r="K46" s="5">
        <f t="shared" si="24"/>
        <v>22256.504972955754</v>
      </c>
      <c r="L46" s="5">
        <f t="shared" si="25"/>
        <v>262626.75868087786</v>
      </c>
      <c r="M46" s="5">
        <f>L46+M47</f>
        <v>559305.96997037809</v>
      </c>
      <c r="N46" s="33">
        <f t="shared" si="26"/>
        <v>8.7867132867132884</v>
      </c>
      <c r="O46" s="4"/>
      <c r="Q46" s="27" t="s">
        <v>68</v>
      </c>
      <c r="R46" s="29">
        <f t="shared" si="17"/>
        <v>63653.604222653448</v>
      </c>
      <c r="S46" s="29">
        <f t="shared" si="18"/>
        <v>262626.75868087786</v>
      </c>
      <c r="T46" s="35">
        <f t="shared" si="19"/>
        <v>8.7867132867132884</v>
      </c>
      <c r="U46" s="42">
        <v>0.65629805890441617</v>
      </c>
      <c r="V46" s="43">
        <f t="shared" si="31"/>
        <v>0.34370194109558383</v>
      </c>
      <c r="W46" s="29">
        <f t="shared" si="27"/>
        <v>172361.43193861865</v>
      </c>
      <c r="X46" s="29">
        <f>X47+W46</f>
        <v>353276.95348964439</v>
      </c>
      <c r="Y46" s="35">
        <f t="shared" si="28"/>
        <v>5.549991360330826</v>
      </c>
      <c r="Z46" s="36">
        <f t="shared" si="29"/>
        <v>3.2367219263824625</v>
      </c>
    </row>
    <row r="47" spans="1:26" s="2" customFormat="1" x14ac:dyDescent="0.25">
      <c r="A47" s="12">
        <v>19</v>
      </c>
      <c r="B47" s="13" t="s">
        <v>69</v>
      </c>
      <c r="C47" s="12"/>
      <c r="D47">
        <v>172</v>
      </c>
      <c r="E47" s="51">
        <v>24</v>
      </c>
      <c r="F47" s="17">
        <f t="shared" si="21"/>
        <v>0.13953488372093023</v>
      </c>
      <c r="G47" s="12"/>
      <c r="H47" s="17">
        <v>1</v>
      </c>
      <c r="I47" s="17">
        <f t="shared" si="23"/>
        <v>0</v>
      </c>
      <c r="J47" s="21">
        <f t="shared" si="30"/>
        <v>41397.099249697698</v>
      </c>
      <c r="K47" s="21">
        <f t="shared" si="24"/>
        <v>41397.099249697698</v>
      </c>
      <c r="L47" s="21">
        <f>K47/F47</f>
        <v>296679.21128950018</v>
      </c>
      <c r="M47" s="21">
        <f>L47</f>
        <v>296679.21128950018</v>
      </c>
      <c r="N47" s="34">
        <f t="shared" si="26"/>
        <v>7.166666666666667</v>
      </c>
      <c r="O47" s="4"/>
      <c r="Q47" s="30" t="s">
        <v>69</v>
      </c>
      <c r="R47" s="31">
        <f t="shared" si="17"/>
        <v>41397.099249697698</v>
      </c>
      <c r="S47" s="31">
        <f t="shared" si="18"/>
        <v>296679.21128950018</v>
      </c>
      <c r="T47" s="38">
        <f t="shared" si="19"/>
        <v>7.166666666666667</v>
      </c>
      <c r="U47" s="44">
        <v>0.6098018151143324</v>
      </c>
      <c r="V47" s="45">
        <f t="shared" si="31"/>
        <v>0.3901981848856676</v>
      </c>
      <c r="W47" s="31">
        <f t="shared" si="27"/>
        <v>180915.52155102574</v>
      </c>
      <c r="X47" s="31">
        <f>W47</f>
        <v>180915.52155102574</v>
      </c>
      <c r="Y47" s="38">
        <f t="shared" si="28"/>
        <v>4.3702463416527157</v>
      </c>
      <c r="Z47" s="37">
        <f t="shared" si="29"/>
        <v>2.7964203250139512</v>
      </c>
    </row>
    <row r="48" spans="1:26" s="2" customFormat="1" ht="13.2" x14ac:dyDescent="0.25">
      <c r="B48" s="2" t="s">
        <v>70</v>
      </c>
      <c r="D48" s="25">
        <f>SUM(D29:D47)</f>
        <v>24290</v>
      </c>
      <c r="E48" s="25">
        <f>SUM(E29:E47)</f>
        <v>123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443</v>
      </c>
      <c r="E54" s="49">
        <f>E4+E29</f>
        <v>1</v>
      </c>
      <c r="F54" s="3">
        <f>E54/D54</f>
        <v>2.257336343115124E-3</v>
      </c>
      <c r="G54" s="2">
        <v>0.3</v>
      </c>
      <c r="H54" s="18">
        <f>C54*F54/(1+(1-G54)*C54*F54)</f>
        <v>2.25377507324769E-3</v>
      </c>
      <c r="I54" s="18">
        <f>1-H54</f>
        <v>0.99774622492675236</v>
      </c>
      <c r="J54" s="19">
        <v>100000</v>
      </c>
      <c r="K54" s="20">
        <f>J54*H54</f>
        <v>225.377507324769</v>
      </c>
      <c r="L54" s="20">
        <f>C54*(J55+G54*K54)</f>
        <v>99842.235744872669</v>
      </c>
      <c r="M54" s="5">
        <f t="shared" ref="M54:M70" si="32">L54+M55</f>
        <v>7665162.5570701594</v>
      </c>
      <c r="N54" s="32">
        <f>M54/J54</f>
        <v>76.651625570701597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99842.235744872669</v>
      </c>
      <c r="T54" s="35">
        <f t="shared" ref="T54:T72" si="35">N54</f>
        <v>76.651625570701597</v>
      </c>
      <c r="U54" s="42">
        <v>0.96170886472285344</v>
      </c>
      <c r="V54" s="43">
        <f>1-U54</f>
        <v>3.829113527714656E-2</v>
      </c>
      <c r="W54" s="29">
        <f>S54*U54</f>
        <v>96019.16318959299</v>
      </c>
      <c r="X54" s="29">
        <f t="shared" ref="X54:X70" si="36">X55+W54</f>
        <v>6783172.9811732499</v>
      </c>
      <c r="Y54" s="40">
        <f>X54/R54</f>
        <v>67.831729811732501</v>
      </c>
      <c r="Z54" s="36">
        <f>T54-Y54</f>
        <v>8.8198957589690963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2001</v>
      </c>
      <c r="E55" s="49">
        <f t="shared" si="37"/>
        <v>2</v>
      </c>
      <c r="F55" s="3">
        <f t="shared" ref="F55:F72" si="38">E55/D55</f>
        <v>9.9950024987506244E-4</v>
      </c>
      <c r="G55" s="2">
        <v>0.4</v>
      </c>
      <c r="H55" s="3">
        <f t="shared" ref="H55:H71" si="39">C55*F55/(1+(1-G55)*C55*F55)</f>
        <v>3.9884335427260937E-3</v>
      </c>
      <c r="I55" s="3">
        <f t="shared" ref="I55:I72" si="40">1-H55</f>
        <v>0.99601156645727396</v>
      </c>
      <c r="J55" s="5">
        <f>I54*J54</f>
        <v>99774.622492675233</v>
      </c>
      <c r="K55" s="5">
        <f t="shared" ref="K55:K72" si="41">J55*H55</f>
        <v>397.94445106261929</v>
      </c>
      <c r="L55" s="5">
        <f t="shared" ref="L55:L71" si="42">C55*(J56+G55*K55)</f>
        <v>398143.42328815063</v>
      </c>
      <c r="M55" s="5">
        <f t="shared" si="32"/>
        <v>7565320.3213252863</v>
      </c>
      <c r="N55" s="33">
        <f t="shared" ref="N55:N72" si="43">M55/J55</f>
        <v>75.824093665507775</v>
      </c>
      <c r="O55" s="4"/>
      <c r="Q55" s="27" t="s">
        <v>36</v>
      </c>
      <c r="R55" s="29">
        <f t="shared" si="33"/>
        <v>99774.622492675233</v>
      </c>
      <c r="S55" s="29">
        <f t="shared" si="34"/>
        <v>398143.42328815063</v>
      </c>
      <c r="T55" s="35">
        <f t="shared" si="35"/>
        <v>75.824093665507775</v>
      </c>
      <c r="U55" s="42">
        <v>0.96170886472285344</v>
      </c>
      <c r="V55" s="43">
        <f>1-U55</f>
        <v>3.829113527714656E-2</v>
      </c>
      <c r="W55" s="29">
        <f t="shared" ref="W55:W72" si="44">S55*U55</f>
        <v>382898.05960731785</v>
      </c>
      <c r="X55" s="29">
        <f t="shared" si="36"/>
        <v>6687153.8179836571</v>
      </c>
      <c r="Y55" s="35">
        <f t="shared" ref="Y55:Y72" si="45">X55/R55</f>
        <v>67.022592027091676</v>
      </c>
      <c r="Z55" s="36">
        <f t="shared" ref="Z55:Z72" si="46">T55-Y55</f>
        <v>8.8015016384160987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2858</v>
      </c>
      <c r="E56" s="49">
        <f t="shared" si="37"/>
        <v>1</v>
      </c>
      <c r="F56" s="3">
        <f t="shared" si="38"/>
        <v>3.4989503149055281E-4</v>
      </c>
      <c r="G56" s="2">
        <v>0.5</v>
      </c>
      <c r="H56" s="3">
        <f t="shared" si="39"/>
        <v>1.7479461632581715E-3</v>
      </c>
      <c r="I56" s="3">
        <f t="shared" si="40"/>
        <v>0.99825205383674187</v>
      </c>
      <c r="J56" s="5">
        <f t="shared" ref="J56:J72" si="47">I55*J55</f>
        <v>99376.678041612613</v>
      </c>
      <c r="K56" s="5">
        <f t="shared" si="41"/>
        <v>173.70508310017934</v>
      </c>
      <c r="L56" s="5">
        <f t="shared" si="42"/>
        <v>496449.12750031269</v>
      </c>
      <c r="M56" s="5">
        <f t="shared" si="32"/>
        <v>7167176.8980371356</v>
      </c>
      <c r="N56" s="33">
        <f t="shared" si="43"/>
        <v>72.121316985822162</v>
      </c>
      <c r="O56" s="4"/>
      <c r="Q56" s="27" t="s">
        <v>38</v>
      </c>
      <c r="R56" s="29">
        <f t="shared" si="33"/>
        <v>99376.678041612613</v>
      </c>
      <c r="S56" s="29">
        <f t="shared" si="34"/>
        <v>496449.12750031269</v>
      </c>
      <c r="T56" s="35">
        <f t="shared" si="35"/>
        <v>72.121316985822162</v>
      </c>
      <c r="U56" s="42">
        <v>0.96170886472285344</v>
      </c>
      <c r="V56" s="43">
        <f>1-U56</f>
        <v>3.829113527714656E-2</v>
      </c>
      <c r="W56" s="29">
        <f t="shared" si="44"/>
        <v>477439.52680097683</v>
      </c>
      <c r="X56" s="29">
        <f t="shared" si="36"/>
        <v>6304255.7583763395</v>
      </c>
      <c r="Y56" s="35">
        <f t="shared" si="45"/>
        <v>63.437980445839813</v>
      </c>
      <c r="Z56" s="36">
        <f t="shared" si="46"/>
        <v>8.6833365399823492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2956</v>
      </c>
      <c r="E57" s="49">
        <f t="shared" si="37"/>
        <v>2</v>
      </c>
      <c r="F57" s="3">
        <f t="shared" si="38"/>
        <v>6.7658998646820032E-4</v>
      </c>
      <c r="G57" s="2">
        <v>0.5</v>
      </c>
      <c r="H57" s="3">
        <f t="shared" si="39"/>
        <v>3.3772374197906119E-3</v>
      </c>
      <c r="I57" s="3">
        <f t="shared" si="40"/>
        <v>0.99662276258020943</v>
      </c>
      <c r="J57" s="5">
        <f t="shared" si="47"/>
        <v>99202.972958512444</v>
      </c>
      <c r="K57" s="5">
        <f t="shared" si="41"/>
        <v>335.03199242996442</v>
      </c>
      <c r="L57" s="5">
        <f t="shared" si="42"/>
        <v>495177.2848114873</v>
      </c>
      <c r="M57" s="5">
        <f t="shared" si="32"/>
        <v>6670727.7705368232</v>
      </c>
      <c r="N57" s="33">
        <f t="shared" si="43"/>
        <v>67.243224387303187</v>
      </c>
      <c r="O57" s="4"/>
      <c r="Q57" s="27" t="s">
        <v>40</v>
      </c>
      <c r="R57" s="29">
        <f t="shared" si="33"/>
        <v>99202.972958512444</v>
      </c>
      <c r="S57" s="29">
        <f t="shared" si="34"/>
        <v>495177.2848114873</v>
      </c>
      <c r="T57" s="35">
        <f t="shared" si="35"/>
        <v>67.243224387303187</v>
      </c>
      <c r="U57" s="42">
        <v>0.96170886472285344</v>
      </c>
      <c r="V57" s="43">
        <f>1-U57</f>
        <v>3.829113527714656E-2</v>
      </c>
      <c r="W57" s="29">
        <f t="shared" si="44"/>
        <v>476216.38441260054</v>
      </c>
      <c r="X57" s="29">
        <f t="shared" si="36"/>
        <v>5826816.2315753624</v>
      </c>
      <c r="Y57" s="35">
        <f t="shared" si="45"/>
        <v>58.736306562225593</v>
      </c>
      <c r="Z57" s="36">
        <f t="shared" si="46"/>
        <v>8.5069178250775934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3263</v>
      </c>
      <c r="E58" s="49">
        <f t="shared" si="37"/>
        <v>1</v>
      </c>
      <c r="F58" s="3">
        <f t="shared" si="38"/>
        <v>3.0646644192460924E-4</v>
      </c>
      <c r="G58" s="2">
        <v>0.5</v>
      </c>
      <c r="H58" s="3">
        <f t="shared" si="39"/>
        <v>1.5311590874291839E-3</v>
      </c>
      <c r="I58" s="3">
        <f t="shared" si="40"/>
        <v>0.99846884091257082</v>
      </c>
      <c r="J58" s="5">
        <f t="shared" si="47"/>
        <v>98867.940966082489</v>
      </c>
      <c r="K58" s="5">
        <f t="shared" si="41"/>
        <v>151.38254626562929</v>
      </c>
      <c r="L58" s="5">
        <f t="shared" si="42"/>
        <v>493961.24846474844</v>
      </c>
      <c r="M58" s="5">
        <f t="shared" si="32"/>
        <v>6175550.4857253358</v>
      </c>
      <c r="N58" s="33">
        <f t="shared" si="43"/>
        <v>62.462618573637663</v>
      </c>
      <c r="O58" s="4"/>
      <c r="Q58" s="27" t="s">
        <v>42</v>
      </c>
      <c r="R58" s="29">
        <f t="shared" si="33"/>
        <v>98867.940966082489</v>
      </c>
      <c r="S58" s="29">
        <f t="shared" si="34"/>
        <v>493961.24846474844</v>
      </c>
      <c r="T58" s="35">
        <f t="shared" si="35"/>
        <v>62.462618573637663</v>
      </c>
      <c r="U58" s="42">
        <v>0.96170886472285344</v>
      </c>
      <c r="V58" s="43">
        <f>1-U58</f>
        <v>3.829113527714656E-2</v>
      </c>
      <c r="W58" s="29">
        <f t="shared" si="44"/>
        <v>475046.91147811653</v>
      </c>
      <c r="X58" s="29">
        <f t="shared" si="36"/>
        <v>5350599.8471627617</v>
      </c>
      <c r="Y58" s="35">
        <f t="shared" si="45"/>
        <v>54.118653578497522</v>
      </c>
      <c r="Z58" s="36">
        <f t="shared" si="46"/>
        <v>8.3439649951401407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3711</v>
      </c>
      <c r="E59" s="49">
        <f t="shared" si="37"/>
        <v>4</v>
      </c>
      <c r="F59" s="3">
        <f t="shared" si="38"/>
        <v>1.0778765831312314E-3</v>
      </c>
      <c r="G59" s="2">
        <v>0.5</v>
      </c>
      <c r="H59" s="3">
        <f t="shared" si="39"/>
        <v>5.3748992206396123E-3</v>
      </c>
      <c r="I59" s="3">
        <f t="shared" si="40"/>
        <v>0.99462510077936039</v>
      </c>
      <c r="J59" s="5">
        <f t="shared" si="47"/>
        <v>98716.558419816865</v>
      </c>
      <c r="K59" s="5">
        <f t="shared" si="41"/>
        <v>530.59155291489844</v>
      </c>
      <c r="L59" s="5">
        <f t="shared" si="42"/>
        <v>492256.31321679713</v>
      </c>
      <c r="M59" s="5">
        <f t="shared" si="32"/>
        <v>5681589.2372605875</v>
      </c>
      <c r="N59" s="33">
        <f t="shared" si="43"/>
        <v>57.554571676802261</v>
      </c>
      <c r="O59" s="4"/>
      <c r="Q59" s="27" t="s">
        <v>44</v>
      </c>
      <c r="R59" s="29">
        <f t="shared" si="33"/>
        <v>98716.558419816865</v>
      </c>
      <c r="S59" s="29">
        <f t="shared" si="34"/>
        <v>492256.31321679713</v>
      </c>
      <c r="T59" s="35">
        <f t="shared" si="35"/>
        <v>57.554571676802261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474087.9641711514</v>
      </c>
      <c r="X59" s="29">
        <f t="shared" si="36"/>
        <v>4875552.9356846455</v>
      </c>
      <c r="Y59" s="35">
        <f t="shared" si="45"/>
        <v>49.389413627551079</v>
      </c>
      <c r="Z59" s="36">
        <f t="shared" si="46"/>
        <v>8.1651580492511826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3967</v>
      </c>
      <c r="E60" s="49">
        <f t="shared" si="37"/>
        <v>7</v>
      </c>
      <c r="F60" s="3">
        <f t="shared" si="38"/>
        <v>1.7645576002016637E-3</v>
      </c>
      <c r="G60" s="2">
        <v>0.5</v>
      </c>
      <c r="H60" s="3">
        <f t="shared" si="39"/>
        <v>8.7840381478228122E-3</v>
      </c>
      <c r="I60" s="3">
        <f t="shared" si="40"/>
        <v>0.9912159618521772</v>
      </c>
      <c r="J60" s="5">
        <f t="shared" si="47"/>
        <v>98185.966866901974</v>
      </c>
      <c r="K60" s="5">
        <f t="shared" si="41"/>
        <v>862.46927853973364</v>
      </c>
      <c r="L60" s="5">
        <f t="shared" si="42"/>
        <v>488773.6611381605</v>
      </c>
      <c r="M60" s="5">
        <f t="shared" si="32"/>
        <v>5189332.9240437904</v>
      </c>
      <c r="N60" s="33">
        <f t="shared" si="43"/>
        <v>52.852083547522618</v>
      </c>
      <c r="O60" s="4"/>
      <c r="Q60" s="27" t="s">
        <v>46</v>
      </c>
      <c r="R60" s="29">
        <f t="shared" si="33"/>
        <v>98185.966866901974</v>
      </c>
      <c r="S60" s="29">
        <f t="shared" si="34"/>
        <v>488773.6611381605</v>
      </c>
      <c r="T60" s="35">
        <f t="shared" si="35"/>
        <v>52.852083547522618</v>
      </c>
      <c r="U60" s="42">
        <v>0.95736753435116873</v>
      </c>
      <c r="V60" s="43">
        <f t="shared" si="48"/>
        <v>4.2632465648831275E-2</v>
      </c>
      <c r="W60" s="29">
        <f t="shared" si="44"/>
        <v>467936.0348196344</v>
      </c>
      <c r="X60" s="29">
        <f t="shared" si="36"/>
        <v>4401464.9715134939</v>
      </c>
      <c r="Y60" s="35">
        <f t="shared" si="45"/>
        <v>44.827841614881599</v>
      </c>
      <c r="Z60" s="36">
        <f t="shared" si="46"/>
        <v>8.0242419326410186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3549</v>
      </c>
      <c r="E61" s="49">
        <f t="shared" si="37"/>
        <v>9</v>
      </c>
      <c r="F61" s="3">
        <f t="shared" si="38"/>
        <v>2.5359256128486898E-3</v>
      </c>
      <c r="G61" s="2">
        <v>0.5</v>
      </c>
      <c r="H61" s="3">
        <f t="shared" si="39"/>
        <v>1.2599748005039898E-2</v>
      </c>
      <c r="I61" s="3">
        <f t="shared" si="40"/>
        <v>0.98740025199496007</v>
      </c>
      <c r="J61" s="5">
        <f t="shared" si="47"/>
        <v>97323.497588362239</v>
      </c>
      <c r="K61" s="5">
        <f t="shared" si="41"/>
        <v>1226.2515445824724</v>
      </c>
      <c r="L61" s="5">
        <f t="shared" si="42"/>
        <v>483551.85908035497</v>
      </c>
      <c r="M61" s="5">
        <f t="shared" si="32"/>
        <v>4700559.2629056303</v>
      </c>
      <c r="N61" s="33">
        <f t="shared" si="43"/>
        <v>48.298297732650681</v>
      </c>
      <c r="O61" s="4"/>
      <c r="Q61" s="27" t="s">
        <v>48</v>
      </c>
      <c r="R61" s="29">
        <f t="shared" si="33"/>
        <v>97323.497588362239</v>
      </c>
      <c r="S61" s="29">
        <f t="shared" si="34"/>
        <v>483551.85908035497</v>
      </c>
      <c r="T61" s="35">
        <f t="shared" si="35"/>
        <v>48.298297732650681</v>
      </c>
      <c r="U61" s="42">
        <v>0.95681081085376496</v>
      </c>
      <c r="V61" s="43">
        <f t="shared" si="48"/>
        <v>4.3189189146235041E-2</v>
      </c>
      <c r="W61" s="29">
        <f t="shared" si="44"/>
        <v>462667.64637651993</v>
      </c>
      <c r="X61" s="29">
        <f t="shared" si="36"/>
        <v>3933528.9366938598</v>
      </c>
      <c r="Y61" s="35">
        <f t="shared" si="45"/>
        <v>40.41705275873916</v>
      </c>
      <c r="Z61" s="36">
        <f t="shared" si="46"/>
        <v>7.8812449739115209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4148</v>
      </c>
      <c r="E62" s="49">
        <f t="shared" si="37"/>
        <v>10</v>
      </c>
      <c r="F62" s="3">
        <f t="shared" si="38"/>
        <v>2.4108003857280617E-3</v>
      </c>
      <c r="G62" s="2">
        <v>0.5</v>
      </c>
      <c r="H62" s="3">
        <f t="shared" si="39"/>
        <v>1.1981787682722261E-2</v>
      </c>
      <c r="I62" s="3">
        <f t="shared" si="40"/>
        <v>0.98801821231727771</v>
      </c>
      <c r="J62" s="5">
        <f t="shared" si="47"/>
        <v>96097.246043779756</v>
      </c>
      <c r="K62" s="5">
        <f t="shared" si="41"/>
        <v>1151.4167989908908</v>
      </c>
      <c r="L62" s="5">
        <f t="shared" si="42"/>
        <v>477607.68822142156</v>
      </c>
      <c r="M62" s="5">
        <f t="shared" si="32"/>
        <v>4217007.4038252756</v>
      </c>
      <c r="N62" s="33">
        <f t="shared" si="43"/>
        <v>43.882708167350614</v>
      </c>
      <c r="O62" s="4"/>
      <c r="Q62" s="27" t="s">
        <v>50</v>
      </c>
      <c r="R62" s="29">
        <f t="shared" si="33"/>
        <v>96097.246043779756</v>
      </c>
      <c r="S62" s="29">
        <f t="shared" si="34"/>
        <v>477607.68822142156</v>
      </c>
      <c r="T62" s="35">
        <f t="shared" si="35"/>
        <v>43.882708167350614</v>
      </c>
      <c r="U62" s="42">
        <v>0.94800928093814252</v>
      </c>
      <c r="V62" s="43">
        <f t="shared" si="48"/>
        <v>5.1990719061857482E-2</v>
      </c>
      <c r="W62" s="29">
        <f t="shared" si="44"/>
        <v>452776.52108131844</v>
      </c>
      <c r="X62" s="29">
        <f t="shared" si="36"/>
        <v>3470861.2903173398</v>
      </c>
      <c r="Y62" s="35">
        <f t="shared" si="45"/>
        <v>36.118218088540154</v>
      </c>
      <c r="Z62" s="36">
        <f t="shared" si="46"/>
        <v>7.7644900788104607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4533</v>
      </c>
      <c r="E63" s="49">
        <f t="shared" si="37"/>
        <v>15</v>
      </c>
      <c r="F63" s="3">
        <f t="shared" si="38"/>
        <v>3.3090668431502318E-3</v>
      </c>
      <c r="G63" s="2">
        <v>0.5</v>
      </c>
      <c r="H63" s="3">
        <f t="shared" si="39"/>
        <v>1.6409583196586804E-2</v>
      </c>
      <c r="I63" s="3">
        <f t="shared" si="40"/>
        <v>0.98359041680341319</v>
      </c>
      <c r="J63" s="5">
        <f t="shared" si="47"/>
        <v>94945.829244788867</v>
      </c>
      <c r="K63" s="5">
        <f t="shared" si="41"/>
        <v>1558.0214841612874</v>
      </c>
      <c r="L63" s="5">
        <f t="shared" si="42"/>
        <v>470834.09251354111</v>
      </c>
      <c r="M63" s="5">
        <f t="shared" si="32"/>
        <v>3739399.715603854</v>
      </c>
      <c r="N63" s="33">
        <f t="shared" si="43"/>
        <v>39.384560073333525</v>
      </c>
      <c r="O63" s="4"/>
      <c r="Q63" s="27" t="s">
        <v>52</v>
      </c>
      <c r="R63" s="29">
        <f t="shared" si="33"/>
        <v>94945.829244788867</v>
      </c>
      <c r="S63" s="29">
        <f t="shared" si="34"/>
        <v>470834.09251354111</v>
      </c>
      <c r="T63" s="35">
        <f t="shared" si="35"/>
        <v>39.384560073333525</v>
      </c>
      <c r="U63" s="42">
        <v>0.94216194080535964</v>
      </c>
      <c r="V63" s="43">
        <f t="shared" si="48"/>
        <v>5.7838059194640357E-2</v>
      </c>
      <c r="W63" s="29">
        <f t="shared" si="44"/>
        <v>443601.96239988814</v>
      </c>
      <c r="X63" s="29">
        <f t="shared" si="36"/>
        <v>3018084.7692360212</v>
      </c>
      <c r="Y63" s="35">
        <f t="shared" si="45"/>
        <v>31.787439145481684</v>
      </c>
      <c r="Z63" s="36">
        <f t="shared" si="46"/>
        <v>7.5971209278518401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4395</v>
      </c>
      <c r="E64" s="49">
        <f t="shared" si="37"/>
        <v>17</v>
      </c>
      <c r="F64" s="3">
        <f t="shared" si="38"/>
        <v>3.8680318543799774E-3</v>
      </c>
      <c r="G64" s="2">
        <v>0.5</v>
      </c>
      <c r="H64" s="3">
        <f t="shared" si="39"/>
        <v>1.9154929577464789E-2</v>
      </c>
      <c r="I64" s="3">
        <f t="shared" si="40"/>
        <v>0.98084507042253521</v>
      </c>
      <c r="J64" s="5">
        <f t="shared" si="47"/>
        <v>93387.807760627576</v>
      </c>
      <c r="K64" s="5">
        <f t="shared" si="41"/>
        <v>1788.8368810486409</v>
      </c>
      <c r="L64" s="5">
        <f t="shared" si="42"/>
        <v>462466.94660051621</v>
      </c>
      <c r="M64" s="5">
        <f t="shared" si="32"/>
        <v>3268565.6230903128</v>
      </c>
      <c r="N64" s="33">
        <f t="shared" si="43"/>
        <v>34.999918099248333</v>
      </c>
      <c r="O64" s="4"/>
      <c r="Q64" s="27" t="s">
        <v>54</v>
      </c>
      <c r="R64" s="29">
        <f t="shared" si="33"/>
        <v>93387.807760627576</v>
      </c>
      <c r="S64" s="29">
        <f t="shared" si="34"/>
        <v>462466.94660051621</v>
      </c>
      <c r="T64" s="35">
        <f t="shared" si="35"/>
        <v>34.999918099248333</v>
      </c>
      <c r="U64" s="42">
        <v>0.92489605986448908</v>
      </c>
      <c r="V64" s="43">
        <f t="shared" si="48"/>
        <v>7.5103940135510916E-2</v>
      </c>
      <c r="W64" s="29">
        <f t="shared" si="44"/>
        <v>427733.85672837851</v>
      </c>
      <c r="X64" s="29">
        <f t="shared" si="36"/>
        <v>2574482.8068361329</v>
      </c>
      <c r="Y64" s="35">
        <f t="shared" si="45"/>
        <v>27.567654371275843</v>
      </c>
      <c r="Z64" s="36">
        <f t="shared" si="46"/>
        <v>7.4322637279724901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3703</v>
      </c>
      <c r="E65" s="49">
        <f t="shared" si="37"/>
        <v>20</v>
      </c>
      <c r="F65" s="3">
        <f t="shared" si="38"/>
        <v>5.4010261949770455E-3</v>
      </c>
      <c r="G65" s="2">
        <v>0.5</v>
      </c>
      <c r="H65" s="3">
        <f t="shared" si="39"/>
        <v>2.664535038635758E-2</v>
      </c>
      <c r="I65" s="3">
        <f t="shared" si="40"/>
        <v>0.97335464961364238</v>
      </c>
      <c r="J65" s="5">
        <f t="shared" si="47"/>
        <v>91598.970879578934</v>
      </c>
      <c r="K65" s="5">
        <f t="shared" si="41"/>
        <v>2440.6866741161452</v>
      </c>
      <c r="L65" s="5">
        <f t="shared" si="42"/>
        <v>451893.13771260431</v>
      </c>
      <c r="M65" s="5">
        <f t="shared" si="32"/>
        <v>2806098.6764897965</v>
      </c>
      <c r="N65" s="33">
        <f t="shared" si="43"/>
        <v>30.63460920514979</v>
      </c>
      <c r="O65" s="4"/>
      <c r="Q65" s="27" t="s">
        <v>56</v>
      </c>
      <c r="R65" s="29">
        <f t="shared" si="33"/>
        <v>91598.970879578934</v>
      </c>
      <c r="S65" s="29">
        <f t="shared" si="34"/>
        <v>451893.13771260431</v>
      </c>
      <c r="T65" s="35">
        <f t="shared" si="35"/>
        <v>30.63460920514979</v>
      </c>
      <c r="U65" s="42">
        <v>0.89970667843387275</v>
      </c>
      <c r="V65" s="43">
        <f t="shared" si="48"/>
        <v>0.10029332156612725</v>
      </c>
      <c r="W65" s="29">
        <f t="shared" si="44"/>
        <v>406571.27393846784</v>
      </c>
      <c r="X65" s="29">
        <f t="shared" si="36"/>
        <v>2146748.9501077542</v>
      </c>
      <c r="Y65" s="35">
        <f t="shared" si="45"/>
        <v>23.436387215856268</v>
      </c>
      <c r="Z65" s="36">
        <f t="shared" si="46"/>
        <v>7.198221989293522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2871</v>
      </c>
      <c r="E66" s="49">
        <f t="shared" si="37"/>
        <v>19</v>
      </c>
      <c r="F66" s="3">
        <f t="shared" si="38"/>
        <v>6.6179031696273075E-3</v>
      </c>
      <c r="G66" s="2">
        <v>0.5</v>
      </c>
      <c r="H66" s="3">
        <f t="shared" si="39"/>
        <v>3.2550967962994691E-2</v>
      </c>
      <c r="I66" s="3">
        <f t="shared" si="40"/>
        <v>0.96744903203700527</v>
      </c>
      <c r="J66" s="5">
        <f t="shared" si="47"/>
        <v>89158.284205462784</v>
      </c>
      <c r="K66" s="5">
        <f t="shared" si="41"/>
        <v>2902.1884528075948</v>
      </c>
      <c r="L66" s="5">
        <f t="shared" si="42"/>
        <v>438535.94989529491</v>
      </c>
      <c r="M66" s="5">
        <f t="shared" si="32"/>
        <v>2354205.5387771921</v>
      </c>
      <c r="N66" s="33">
        <f t="shared" si="43"/>
        <v>26.404787393081623</v>
      </c>
      <c r="O66" s="4"/>
      <c r="Q66" s="27" t="s">
        <v>58</v>
      </c>
      <c r="R66" s="29">
        <f t="shared" si="33"/>
        <v>89158.284205462784</v>
      </c>
      <c r="S66" s="29">
        <f t="shared" si="34"/>
        <v>438535.94989529491</v>
      </c>
      <c r="T66" s="35">
        <f t="shared" si="35"/>
        <v>26.404787393081623</v>
      </c>
      <c r="U66" s="42">
        <v>0.86438699185239576</v>
      </c>
      <c r="V66" s="43">
        <f t="shared" si="48"/>
        <v>0.13561300814760424</v>
      </c>
      <c r="W66" s="29">
        <f t="shared" si="44"/>
        <v>379064.7705491269</v>
      </c>
      <c r="X66" s="29">
        <f t="shared" si="36"/>
        <v>1740177.6761692862</v>
      </c>
      <c r="Y66" s="35">
        <f t="shared" si="45"/>
        <v>19.517846172982594</v>
      </c>
      <c r="Z66" s="36">
        <f t="shared" si="46"/>
        <v>6.886941220099029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2266</v>
      </c>
      <c r="E67" s="49">
        <f t="shared" si="37"/>
        <v>24</v>
      </c>
      <c r="F67" s="3">
        <f t="shared" si="38"/>
        <v>1.0591350397175641E-2</v>
      </c>
      <c r="G67" s="2">
        <v>0.5</v>
      </c>
      <c r="H67" s="3">
        <f t="shared" si="39"/>
        <v>5.1590713671539133E-2</v>
      </c>
      <c r="I67" s="3">
        <f t="shared" si="40"/>
        <v>0.94840928632846089</v>
      </c>
      <c r="J67" s="5">
        <f t="shared" si="47"/>
        <v>86256.095752655179</v>
      </c>
      <c r="K67" s="5">
        <f t="shared" si="41"/>
        <v>4450.013538400096</v>
      </c>
      <c r="L67" s="5">
        <f t="shared" si="42"/>
        <v>420155.44491727569</v>
      </c>
      <c r="M67" s="5">
        <f t="shared" si="32"/>
        <v>1915669.5888818973</v>
      </c>
      <c r="N67" s="33">
        <f t="shared" si="43"/>
        <v>22.209092263753757</v>
      </c>
      <c r="O67" s="4"/>
      <c r="Q67" s="27" t="s">
        <v>60</v>
      </c>
      <c r="R67" s="29">
        <f t="shared" si="33"/>
        <v>86256.095752655179</v>
      </c>
      <c r="S67" s="29">
        <f t="shared" si="34"/>
        <v>420155.44491727569</v>
      </c>
      <c r="T67" s="35">
        <f t="shared" si="35"/>
        <v>22.209092263753757</v>
      </c>
      <c r="U67" s="42">
        <v>0.82345390469096191</v>
      </c>
      <c r="V67" s="43">
        <f t="shared" si="48"/>
        <v>0.17654609530903809</v>
      </c>
      <c r="W67" s="29">
        <f t="shared" si="44"/>
        <v>345978.641694299</v>
      </c>
      <c r="X67" s="29">
        <f t="shared" si="36"/>
        <v>1361112.9056201593</v>
      </c>
      <c r="Y67" s="35">
        <f t="shared" si="45"/>
        <v>15.779903944681624</v>
      </c>
      <c r="Z67" s="36">
        <f t="shared" si="46"/>
        <v>6.4291883190721322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1777</v>
      </c>
      <c r="E68" s="49">
        <f t="shared" si="37"/>
        <v>35</v>
      </c>
      <c r="F68" s="3">
        <f t="shared" si="38"/>
        <v>1.9696117051209903E-2</v>
      </c>
      <c r="G68" s="2">
        <v>0.5</v>
      </c>
      <c r="H68" s="3">
        <f t="shared" si="39"/>
        <v>9.3858943416465557E-2</v>
      </c>
      <c r="I68" s="3">
        <f t="shared" si="40"/>
        <v>0.90614105658353439</v>
      </c>
      <c r="J68" s="5">
        <f t="shared" si="47"/>
        <v>81806.08221425509</v>
      </c>
      <c r="K68" s="5">
        <f t="shared" si="41"/>
        <v>7678.2324416704978</v>
      </c>
      <c r="L68" s="5">
        <f t="shared" si="42"/>
        <v>389834.82996709913</v>
      </c>
      <c r="M68" s="5">
        <f t="shared" si="32"/>
        <v>1495514.1439646217</v>
      </c>
      <c r="N68" s="33">
        <f t="shared" si="43"/>
        <v>18.281209703305183</v>
      </c>
      <c r="O68" s="4"/>
      <c r="Q68" s="27" t="s">
        <v>62</v>
      </c>
      <c r="R68" s="29">
        <f t="shared" si="33"/>
        <v>81806.08221425509</v>
      </c>
      <c r="S68" s="29">
        <f t="shared" si="34"/>
        <v>389834.82996709913</v>
      </c>
      <c r="T68" s="35">
        <f t="shared" si="35"/>
        <v>18.281209703305183</v>
      </c>
      <c r="U68" s="42">
        <v>0.7557222850963411</v>
      </c>
      <c r="V68" s="43">
        <f t="shared" si="48"/>
        <v>0.2442777149036589</v>
      </c>
      <c r="W68" s="29">
        <f t="shared" si="44"/>
        <v>294606.86851287977</v>
      </c>
      <c r="X68" s="29">
        <f t="shared" si="36"/>
        <v>1015134.2639258604</v>
      </c>
      <c r="Y68" s="35">
        <f t="shared" si="45"/>
        <v>12.409031656926953</v>
      </c>
      <c r="Z68" s="36">
        <f t="shared" si="46"/>
        <v>5.8721780463782309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1167</v>
      </c>
      <c r="E69" s="49">
        <f t="shared" si="37"/>
        <v>29</v>
      </c>
      <c r="F69" s="3">
        <f t="shared" si="38"/>
        <v>2.4850042844901457E-2</v>
      </c>
      <c r="G69" s="2">
        <v>0.5</v>
      </c>
      <c r="H69" s="3">
        <f t="shared" si="39"/>
        <v>0.11698265429608712</v>
      </c>
      <c r="I69" s="3">
        <f t="shared" si="40"/>
        <v>0.88301734570391288</v>
      </c>
      <c r="J69" s="5">
        <f t="shared" si="47"/>
        <v>74127.849772584581</v>
      </c>
      <c r="K69" s="5">
        <f t="shared" si="41"/>
        <v>8671.6726236585419</v>
      </c>
      <c r="L69" s="5">
        <f t="shared" si="42"/>
        <v>348960.06730377651</v>
      </c>
      <c r="M69" s="5">
        <f t="shared" si="32"/>
        <v>1105679.3139975225</v>
      </c>
      <c r="N69" s="33">
        <f t="shared" si="43"/>
        <v>14.915842256177873</v>
      </c>
      <c r="O69" s="4"/>
      <c r="Q69" s="27" t="s">
        <v>64</v>
      </c>
      <c r="R69" s="29">
        <f t="shared" si="33"/>
        <v>74127.849772584581</v>
      </c>
      <c r="S69" s="29">
        <f t="shared" si="34"/>
        <v>348960.06730377651</v>
      </c>
      <c r="T69" s="35">
        <f t="shared" si="35"/>
        <v>14.915842256177873</v>
      </c>
      <c r="U69" s="42">
        <v>0.69850988448397933</v>
      </c>
      <c r="V69" s="43">
        <f t="shared" si="48"/>
        <v>0.30149011551602067</v>
      </c>
      <c r="W69" s="29">
        <f t="shared" si="44"/>
        <v>243752.05630188258</v>
      </c>
      <c r="X69" s="29">
        <f t="shared" si="36"/>
        <v>720527.3954129807</v>
      </c>
      <c r="Y69" s="35">
        <f t="shared" si="45"/>
        <v>9.7200633449300504</v>
      </c>
      <c r="Z69" s="36">
        <f t="shared" si="46"/>
        <v>5.1957789112478228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692</v>
      </c>
      <c r="E70" s="49">
        <f t="shared" si="37"/>
        <v>30</v>
      </c>
      <c r="F70" s="3">
        <f t="shared" si="38"/>
        <v>4.3352601156069363E-2</v>
      </c>
      <c r="G70" s="2">
        <v>0.5</v>
      </c>
      <c r="H70" s="3">
        <f t="shared" si="39"/>
        <v>0.19556714471968711</v>
      </c>
      <c r="I70" s="3">
        <f t="shared" si="40"/>
        <v>0.80443285528031283</v>
      </c>
      <c r="J70" s="5">
        <f t="shared" si="47"/>
        <v>65456.177148926035</v>
      </c>
      <c r="K70" s="5">
        <f t="shared" si="41"/>
        <v>12801.077669281494</v>
      </c>
      <c r="L70" s="5">
        <f t="shared" si="42"/>
        <v>295278.19157142646</v>
      </c>
      <c r="M70" s="5">
        <f t="shared" si="32"/>
        <v>756719.24669374595</v>
      </c>
      <c r="N70" s="33">
        <f t="shared" si="43"/>
        <v>11.560700298339402</v>
      </c>
      <c r="O70" s="4"/>
      <c r="Q70" s="27" t="s">
        <v>66</v>
      </c>
      <c r="R70" s="29">
        <f t="shared" si="33"/>
        <v>65456.177148926035</v>
      </c>
      <c r="S70" s="29">
        <f t="shared" si="34"/>
        <v>295278.19157142646</v>
      </c>
      <c r="T70" s="35">
        <f t="shared" si="35"/>
        <v>11.560700298339402</v>
      </c>
      <c r="U70" s="42">
        <v>0.67065690345363116</v>
      </c>
      <c r="V70" s="43">
        <f t="shared" si="48"/>
        <v>0.32934309654636884</v>
      </c>
      <c r="W70" s="29">
        <f t="shared" si="44"/>
        <v>198030.35761668097</v>
      </c>
      <c r="X70" s="29">
        <f t="shared" si="36"/>
        <v>476775.33911109815</v>
      </c>
      <c r="Y70" s="35">
        <f t="shared" si="45"/>
        <v>7.2838861033136393</v>
      </c>
      <c r="Z70" s="36">
        <f t="shared" si="46"/>
        <v>4.2768141950257625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434</v>
      </c>
      <c r="E71" s="49">
        <f t="shared" si="49"/>
        <v>35</v>
      </c>
      <c r="F71" s="3">
        <f t="shared" si="38"/>
        <v>8.0645161290322578E-2</v>
      </c>
      <c r="G71" s="2">
        <v>0.5</v>
      </c>
      <c r="H71" s="3">
        <f t="shared" si="39"/>
        <v>0.33557046979865768</v>
      </c>
      <c r="I71" s="3">
        <f t="shared" si="40"/>
        <v>0.66442953020134232</v>
      </c>
      <c r="J71" s="5">
        <f t="shared" si="47"/>
        <v>52655.099479644537</v>
      </c>
      <c r="K71" s="5">
        <f t="shared" si="41"/>
        <v>17669.496469679372</v>
      </c>
      <c r="L71" s="5">
        <f t="shared" si="42"/>
        <v>219101.75622402426</v>
      </c>
      <c r="M71" s="5">
        <f>L71+M72</f>
        <v>461441.05512231949</v>
      </c>
      <c r="N71" s="33">
        <f t="shared" si="43"/>
        <v>8.7634637420199706</v>
      </c>
      <c r="O71" s="4"/>
      <c r="Q71" s="27" t="s">
        <v>68</v>
      </c>
      <c r="R71" s="29">
        <f t="shared" si="33"/>
        <v>52655.099479644537</v>
      </c>
      <c r="S71" s="29">
        <f t="shared" si="34"/>
        <v>219101.75622402426</v>
      </c>
      <c r="T71" s="35">
        <f t="shared" si="35"/>
        <v>8.7634637420199706</v>
      </c>
      <c r="U71" s="42">
        <v>0.63527807449444496</v>
      </c>
      <c r="V71" s="43">
        <f t="shared" si="48"/>
        <v>0.36472192550555504</v>
      </c>
      <c r="W71" s="29">
        <f t="shared" si="44"/>
        <v>139190.5418123494</v>
      </c>
      <c r="X71" s="29">
        <f>X72+W71</f>
        <v>278744.98149441718</v>
      </c>
      <c r="Y71" s="35">
        <f t="shared" si="45"/>
        <v>5.2937889064700121</v>
      </c>
      <c r="Z71" s="36">
        <f t="shared" si="46"/>
        <v>3.4696748355499585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284</v>
      </c>
      <c r="E72" s="50">
        <f t="shared" si="49"/>
        <v>41</v>
      </c>
      <c r="F72" s="17">
        <f t="shared" si="38"/>
        <v>0.14436619718309859</v>
      </c>
      <c r="G72" s="12"/>
      <c r="H72" s="17">
        <v>1</v>
      </c>
      <c r="I72" s="17">
        <f t="shared" si="40"/>
        <v>0</v>
      </c>
      <c r="J72" s="21">
        <f t="shared" si="47"/>
        <v>34985.603009965162</v>
      </c>
      <c r="K72" s="21">
        <f t="shared" si="41"/>
        <v>34985.603009965162</v>
      </c>
      <c r="L72" s="21">
        <f>K72/F72</f>
        <v>242339.29889829527</v>
      </c>
      <c r="M72" s="21">
        <f>L72</f>
        <v>242339.29889829527</v>
      </c>
      <c r="N72" s="34">
        <f t="shared" si="43"/>
        <v>6.9268292682926829</v>
      </c>
      <c r="O72" s="4"/>
      <c r="Q72" s="30" t="s">
        <v>69</v>
      </c>
      <c r="R72" s="31">
        <f t="shared" si="33"/>
        <v>34985.603009965162</v>
      </c>
      <c r="S72" s="31">
        <f t="shared" si="34"/>
        <v>242339.29889829527</v>
      </c>
      <c r="T72" s="38">
        <f t="shared" si="35"/>
        <v>6.9268292682926829</v>
      </c>
      <c r="U72" s="44">
        <v>0.57586384179742911</v>
      </c>
      <c r="V72" s="45">
        <f t="shared" si="48"/>
        <v>0.42413615820257089</v>
      </c>
      <c r="W72" s="31">
        <f t="shared" si="44"/>
        <v>139554.43968206778</v>
      </c>
      <c r="X72" s="31">
        <f>W72</f>
        <v>139554.43968206778</v>
      </c>
      <c r="Y72" s="38">
        <f t="shared" si="45"/>
        <v>3.9889105139138987</v>
      </c>
      <c r="Z72" s="37">
        <f t="shared" si="46"/>
        <v>2.9379187543787841</v>
      </c>
    </row>
    <row r="73" spans="1:26" s="2" customFormat="1" ht="13.2" x14ac:dyDescent="0.25">
      <c r="B73" s="2" t="s">
        <v>70</v>
      </c>
      <c r="D73" s="25">
        <f>SUM(D54:D72)</f>
        <v>49018</v>
      </c>
      <c r="E73" s="25">
        <f>SUM(E54:E72)</f>
        <v>302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73.378931106185945</v>
      </c>
      <c r="F78" s="55">
        <f>$Y$4</f>
        <v>66.463193110124763</v>
      </c>
      <c r="G78" s="55">
        <f>E78-F78</f>
        <v>6.915737996061182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80.128251058827544</v>
      </c>
      <c r="F79" s="55">
        <f>$Y$29</f>
        <v>70.7106064686092</v>
      </c>
      <c r="G79" s="55">
        <f t="shared" ref="G79:G80" si="50">E79-F79</f>
        <v>9.4176445902183445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76.651625570701597</v>
      </c>
      <c r="F80" s="55">
        <f>$Y$54</f>
        <v>67.831729811732501</v>
      </c>
      <c r="G80" s="55">
        <f t="shared" si="50"/>
        <v>8.8198957589690963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47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182</v>
      </c>
      <c r="E4" s="51">
        <v>3</v>
      </c>
      <c r="F4" s="3">
        <f>E4/D4</f>
        <v>1.6483516483516484E-2</v>
      </c>
      <c r="G4" s="2">
        <v>0.3</v>
      </c>
      <c r="H4" s="18">
        <f>C4*F4/(1+(1-G4)*C4*F4)</f>
        <v>1.6295491580662683E-2</v>
      </c>
      <c r="I4" s="18">
        <f>1-H4</f>
        <v>0.98370450841933732</v>
      </c>
      <c r="J4" s="41">
        <v>100000</v>
      </c>
      <c r="K4" s="20">
        <f>J4*H4</f>
        <v>1629.5491580662683</v>
      </c>
      <c r="L4" s="20">
        <f>C4*(J5+G4*K4)</f>
        <v>98859.315589353617</v>
      </c>
      <c r="M4" s="5">
        <f t="shared" ref="M4:M20" si="0">L4+M5</f>
        <v>7181312.2851044284</v>
      </c>
      <c r="N4" s="32">
        <f>M4/J4</f>
        <v>71.813122851044284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98859.315589353617</v>
      </c>
      <c r="T4" s="35">
        <f t="shared" ref="T4:T22" si="3">N4</f>
        <v>71.813122851044284</v>
      </c>
      <c r="U4" s="42">
        <v>0.96680194174873568</v>
      </c>
      <c r="V4" s="43">
        <f>1-U4</f>
        <v>3.3198058251264317E-2</v>
      </c>
      <c r="W4" s="29">
        <f>S4*U4</f>
        <v>95577.37827173814</v>
      </c>
      <c r="X4" s="29">
        <f t="shared" ref="X4:X20" si="4">X5+W4</f>
        <v>6497593.4399871528</v>
      </c>
      <c r="Y4" s="40">
        <f>X4/R4</f>
        <v>64.975934399871534</v>
      </c>
      <c r="Z4" s="36">
        <f>T4-Y4</f>
        <v>6.8371884511727501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1001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98370.450841933736</v>
      </c>
      <c r="K5" s="5">
        <f t="shared" ref="K5:K22" si="8">J5*H5</f>
        <v>0</v>
      </c>
      <c r="L5" s="5">
        <f t="shared" ref="L5:L21" si="9">C5*(J6+G5*K5)</f>
        <v>393481.80336773494</v>
      </c>
      <c r="M5" s="5">
        <f t="shared" si="0"/>
        <v>7082452.969515075</v>
      </c>
      <c r="N5" s="33">
        <f t="shared" ref="N5:N22" si="10">M5/J5</f>
        <v>71.997768729305648</v>
      </c>
      <c r="O5" s="4"/>
      <c r="Q5" s="27" t="s">
        <v>36</v>
      </c>
      <c r="R5" s="29">
        <f t="shared" si="1"/>
        <v>98370.450841933736</v>
      </c>
      <c r="S5" s="29">
        <f t="shared" si="2"/>
        <v>393481.80336773494</v>
      </c>
      <c r="T5" s="35">
        <f t="shared" si="3"/>
        <v>71.997768729305648</v>
      </c>
      <c r="U5" s="42">
        <v>0.96680194174873568</v>
      </c>
      <c r="V5" s="43">
        <f>1-U5</f>
        <v>3.3198058251264317E-2</v>
      </c>
      <c r="W5" s="29">
        <f t="shared" ref="W5:W22" si="11">S5*U5</f>
        <v>380418.97153872036</v>
      </c>
      <c r="X5" s="29">
        <f t="shared" si="4"/>
        <v>6402016.0617154147</v>
      </c>
      <c r="Y5" s="35">
        <f t="shared" ref="Y5:Y22" si="12">X5/R5</f>
        <v>65.080682328095406</v>
      </c>
      <c r="Z5" s="36">
        <f t="shared" ref="Z5:Z22" si="13">T5-Y5</f>
        <v>6.9170864012102413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1460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98370.450841933736</v>
      </c>
      <c r="K6" s="5">
        <f t="shared" si="8"/>
        <v>0</v>
      </c>
      <c r="L6" s="5">
        <f t="shared" si="9"/>
        <v>491852.25420966867</v>
      </c>
      <c r="M6" s="5">
        <f t="shared" si="0"/>
        <v>6688971.1661473401</v>
      </c>
      <c r="N6" s="33">
        <f t="shared" si="10"/>
        <v>67.997768729305648</v>
      </c>
      <c r="O6" s="4"/>
      <c r="Q6" s="27" t="s">
        <v>38</v>
      </c>
      <c r="R6" s="29">
        <f t="shared" si="1"/>
        <v>98370.450841933736</v>
      </c>
      <c r="S6" s="29">
        <f t="shared" si="2"/>
        <v>491852.25420966867</v>
      </c>
      <c r="T6" s="35">
        <f t="shared" si="3"/>
        <v>67.997768729305648</v>
      </c>
      <c r="U6" s="42">
        <v>0.96680194174873568</v>
      </c>
      <c r="V6" s="43">
        <f>1-U6</f>
        <v>3.3198058251264317E-2</v>
      </c>
      <c r="W6" s="29">
        <f t="shared" si="11"/>
        <v>475523.71442340041</v>
      </c>
      <c r="X6" s="29">
        <f t="shared" si="4"/>
        <v>6021597.0901766941</v>
      </c>
      <c r="Y6" s="35">
        <f t="shared" si="12"/>
        <v>61.213474561100462</v>
      </c>
      <c r="Z6" s="36">
        <f t="shared" si="13"/>
        <v>6.7842941682051858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1438</v>
      </c>
      <c r="E7" s="51">
        <v>1</v>
      </c>
      <c r="F7" s="3">
        <f t="shared" si="5"/>
        <v>6.9541029207232264E-4</v>
      </c>
      <c r="G7" s="2">
        <v>0.5</v>
      </c>
      <c r="H7" s="3">
        <f t="shared" si="6"/>
        <v>3.4710170079833391E-3</v>
      </c>
      <c r="I7" s="3">
        <f t="shared" si="7"/>
        <v>0.99652898299201664</v>
      </c>
      <c r="J7" s="5">
        <f t="shared" si="14"/>
        <v>98370.450841933736</v>
      </c>
      <c r="K7" s="5">
        <f t="shared" si="8"/>
        <v>341.44550795534099</v>
      </c>
      <c r="L7" s="5">
        <f t="shared" si="9"/>
        <v>490998.64043978031</v>
      </c>
      <c r="M7" s="5">
        <f t="shared" si="0"/>
        <v>6197118.9119376717</v>
      </c>
      <c r="N7" s="33">
        <f t="shared" si="10"/>
        <v>62.997768729305648</v>
      </c>
      <c r="O7" s="4"/>
      <c r="Q7" s="27" t="s">
        <v>40</v>
      </c>
      <c r="R7" s="29">
        <f t="shared" si="1"/>
        <v>98370.450841933736</v>
      </c>
      <c r="S7" s="29">
        <f t="shared" si="2"/>
        <v>490998.64043978031</v>
      </c>
      <c r="T7" s="35">
        <f t="shared" si="3"/>
        <v>62.997768729305648</v>
      </c>
      <c r="U7" s="42">
        <v>0.96680194174873568</v>
      </c>
      <c r="V7" s="43">
        <f>1-U7</f>
        <v>3.3198058251264317E-2</v>
      </c>
      <c r="W7" s="29">
        <f t="shared" si="11"/>
        <v>474698.4389731689</v>
      </c>
      <c r="X7" s="29">
        <f t="shared" si="4"/>
        <v>5546073.3757532937</v>
      </c>
      <c r="Y7" s="35">
        <f t="shared" si="12"/>
        <v>56.379464852356783</v>
      </c>
      <c r="Z7" s="36">
        <f t="shared" si="13"/>
        <v>6.6183038769488647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1647</v>
      </c>
      <c r="E8" s="51">
        <v>5</v>
      </c>
      <c r="F8" s="3">
        <f t="shared" si="5"/>
        <v>3.0358227079538553E-3</v>
      </c>
      <c r="G8" s="2">
        <v>0.5</v>
      </c>
      <c r="H8" s="3">
        <f t="shared" si="6"/>
        <v>1.5064778547755347E-2</v>
      </c>
      <c r="I8" s="3">
        <f t="shared" si="7"/>
        <v>0.98493522145224466</v>
      </c>
      <c r="J8" s="5">
        <f t="shared" si="14"/>
        <v>98029.005333978392</v>
      </c>
      <c r="K8" s="5">
        <f t="shared" si="8"/>
        <v>1476.7852566131121</v>
      </c>
      <c r="L8" s="5">
        <f t="shared" si="9"/>
        <v>486453.06352835911</v>
      </c>
      <c r="M8" s="5">
        <f t="shared" si="0"/>
        <v>5706120.2714978913</v>
      </c>
      <c r="N8" s="33">
        <f t="shared" si="10"/>
        <v>58.208488926899889</v>
      </c>
      <c r="O8" s="4"/>
      <c r="Q8" s="27" t="s">
        <v>42</v>
      </c>
      <c r="R8" s="29">
        <f t="shared" si="1"/>
        <v>98029.005333978392</v>
      </c>
      <c r="S8" s="29">
        <f t="shared" si="2"/>
        <v>486453.06352835911</v>
      </c>
      <c r="T8" s="35">
        <f t="shared" si="3"/>
        <v>58.208488926899889</v>
      </c>
      <c r="U8" s="42">
        <v>0.96680194174873568</v>
      </c>
      <c r="V8" s="43">
        <f>1-U8</f>
        <v>3.3198058251264317E-2</v>
      </c>
      <c r="W8" s="29">
        <f t="shared" si="11"/>
        <v>470303.76638883865</v>
      </c>
      <c r="X8" s="29">
        <f t="shared" si="4"/>
        <v>5071374.9367801249</v>
      </c>
      <c r="Y8" s="35">
        <f t="shared" si="12"/>
        <v>51.733412162066557</v>
      </c>
      <c r="Z8" s="36">
        <f t="shared" si="13"/>
        <v>6.4750767648333323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1818</v>
      </c>
      <c r="E9" s="51">
        <v>7</v>
      </c>
      <c r="F9" s="3">
        <f t="shared" si="5"/>
        <v>3.8503850385038503E-3</v>
      </c>
      <c r="G9" s="2">
        <v>0.5</v>
      </c>
      <c r="H9" s="3">
        <f t="shared" si="6"/>
        <v>1.9068373740125304E-2</v>
      </c>
      <c r="I9" s="3">
        <f t="shared" si="7"/>
        <v>0.98093162625987473</v>
      </c>
      <c r="J9" s="5">
        <f t="shared" si="14"/>
        <v>96552.220077365273</v>
      </c>
      <c r="K9" s="5">
        <f t="shared" si="8"/>
        <v>1841.0938178740312</v>
      </c>
      <c r="L9" s="5">
        <f t="shared" si="9"/>
        <v>478158.36584214127</v>
      </c>
      <c r="M9" s="5">
        <f t="shared" si="0"/>
        <v>5219667.2079695323</v>
      </c>
      <c r="N9" s="33">
        <f t="shared" si="10"/>
        <v>54.06056125676988</v>
      </c>
      <c r="O9" s="4"/>
      <c r="Q9" s="27" t="s">
        <v>44</v>
      </c>
      <c r="R9" s="29">
        <f t="shared" si="1"/>
        <v>96552.220077365273</v>
      </c>
      <c r="S9" s="29">
        <f t="shared" si="2"/>
        <v>478158.36584214127</v>
      </c>
      <c r="T9" s="35">
        <f t="shared" si="3"/>
        <v>54.06056125676988</v>
      </c>
      <c r="U9" s="42">
        <v>0.9555940589531835</v>
      </c>
      <c r="V9" s="43">
        <f t="shared" ref="V9:V22" si="15">1-U9</f>
        <v>4.4405941046816499E-2</v>
      </c>
      <c r="W9" s="29">
        <f t="shared" si="11"/>
        <v>456925.29363751301</v>
      </c>
      <c r="X9" s="29">
        <f t="shared" si="4"/>
        <v>4601071.1703912867</v>
      </c>
      <c r="Y9" s="35">
        <f t="shared" si="12"/>
        <v>47.653706633618</v>
      </c>
      <c r="Z9" s="36">
        <f t="shared" si="13"/>
        <v>6.4068546231518795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2016</v>
      </c>
      <c r="E10" s="51">
        <v>3</v>
      </c>
      <c r="F10" s="3">
        <f t="shared" si="5"/>
        <v>1.488095238095238E-3</v>
      </c>
      <c r="G10" s="2">
        <v>0.5</v>
      </c>
      <c r="H10" s="3">
        <f t="shared" si="6"/>
        <v>7.4128984432913258E-3</v>
      </c>
      <c r="I10" s="3">
        <f t="shared" si="7"/>
        <v>0.99258710155670871</v>
      </c>
      <c r="J10" s="5">
        <f t="shared" si="14"/>
        <v>94711.12625949124</v>
      </c>
      <c r="K10" s="5">
        <f t="shared" si="8"/>
        <v>702.08396041135086</v>
      </c>
      <c r="L10" s="5">
        <f t="shared" si="9"/>
        <v>471800.42139642785</v>
      </c>
      <c r="M10" s="5">
        <f t="shared" si="0"/>
        <v>4741508.8421273911</v>
      </c>
      <c r="N10" s="33">
        <f t="shared" si="10"/>
        <v>50.06284931230276</v>
      </c>
      <c r="O10" s="4"/>
      <c r="Q10" s="27" t="s">
        <v>46</v>
      </c>
      <c r="R10" s="29">
        <f t="shared" si="1"/>
        <v>94711.12625949124</v>
      </c>
      <c r="S10" s="29">
        <f t="shared" si="2"/>
        <v>471800.42139642785</v>
      </c>
      <c r="T10" s="35">
        <f t="shared" si="3"/>
        <v>50.06284931230276</v>
      </c>
      <c r="U10" s="42">
        <v>0.96363095511775332</v>
      </c>
      <c r="V10" s="43">
        <f t="shared" si="15"/>
        <v>3.6369044882246682E-2</v>
      </c>
      <c r="W10" s="29">
        <f t="shared" si="11"/>
        <v>454641.49069519824</v>
      </c>
      <c r="X10" s="29">
        <f t="shared" si="4"/>
        <v>4144145.8767537735</v>
      </c>
      <c r="Y10" s="35">
        <f t="shared" si="12"/>
        <v>43.755639283599777</v>
      </c>
      <c r="Z10" s="36">
        <f t="shared" si="13"/>
        <v>6.3072100287029826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1848</v>
      </c>
      <c r="E11" s="51">
        <v>6</v>
      </c>
      <c r="F11" s="3">
        <f t="shared" si="5"/>
        <v>3.246753246753247E-3</v>
      </c>
      <c r="G11" s="2">
        <v>0.5</v>
      </c>
      <c r="H11" s="3">
        <f t="shared" si="6"/>
        <v>1.6103059581320453E-2</v>
      </c>
      <c r="I11" s="3">
        <f t="shared" si="7"/>
        <v>0.98389694041867959</v>
      </c>
      <c r="J11" s="5">
        <f t="shared" si="14"/>
        <v>94009.042299079898</v>
      </c>
      <c r="K11" s="5">
        <f t="shared" si="8"/>
        <v>1513.8332093249583</v>
      </c>
      <c r="L11" s="5">
        <f t="shared" si="9"/>
        <v>466260.62847208709</v>
      </c>
      <c r="M11" s="5">
        <f t="shared" si="0"/>
        <v>4269708.4207309633</v>
      </c>
      <c r="N11" s="33">
        <f t="shared" si="10"/>
        <v>45.41806103233489</v>
      </c>
      <c r="O11" s="4"/>
      <c r="Q11" s="27" t="s">
        <v>48</v>
      </c>
      <c r="R11" s="29">
        <f t="shared" si="1"/>
        <v>94009.042299079898</v>
      </c>
      <c r="S11" s="29">
        <f t="shared" si="2"/>
        <v>466260.62847208709</v>
      </c>
      <c r="T11" s="35">
        <f t="shared" si="3"/>
        <v>45.41806103233489</v>
      </c>
      <c r="U11" s="42">
        <v>0.96005435016735896</v>
      </c>
      <c r="V11" s="43">
        <f t="shared" si="15"/>
        <v>3.9945649832641039E-2</v>
      </c>
      <c r="W11" s="29">
        <f t="shared" si="11"/>
        <v>447635.54467639397</v>
      </c>
      <c r="X11" s="29">
        <f t="shared" si="4"/>
        <v>3689504.3860585755</v>
      </c>
      <c r="Y11" s="35">
        <f t="shared" si="12"/>
        <v>39.246271378031963</v>
      </c>
      <c r="Z11" s="36">
        <f t="shared" si="13"/>
        <v>6.1717896543029269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2044</v>
      </c>
      <c r="E12" s="51">
        <v>14</v>
      </c>
      <c r="F12" s="3">
        <f t="shared" si="5"/>
        <v>6.8493150684931503E-3</v>
      </c>
      <c r="G12" s="2">
        <v>0.5</v>
      </c>
      <c r="H12" s="3">
        <f t="shared" si="6"/>
        <v>3.3670033670033669E-2</v>
      </c>
      <c r="I12" s="3">
        <f t="shared" si="7"/>
        <v>0.96632996632996637</v>
      </c>
      <c r="J12" s="5">
        <f t="shared" si="14"/>
        <v>92495.20908975495</v>
      </c>
      <c r="K12" s="5">
        <f t="shared" si="8"/>
        <v>3114.3168043688534</v>
      </c>
      <c r="L12" s="5">
        <f t="shared" si="9"/>
        <v>454690.25343785266</v>
      </c>
      <c r="M12" s="5">
        <f t="shared" si="0"/>
        <v>3803447.7922588764</v>
      </c>
      <c r="N12" s="33">
        <f t="shared" si="10"/>
        <v>41.120484289819913</v>
      </c>
      <c r="O12" s="4"/>
      <c r="Q12" s="27" t="s">
        <v>50</v>
      </c>
      <c r="R12" s="29">
        <f t="shared" si="1"/>
        <v>92495.20908975495</v>
      </c>
      <c r="S12" s="29">
        <f t="shared" si="2"/>
        <v>454690.25343785266</v>
      </c>
      <c r="T12" s="35">
        <f t="shared" si="3"/>
        <v>41.120484289819913</v>
      </c>
      <c r="U12" s="42">
        <v>0.94127750867207383</v>
      </c>
      <c r="V12" s="43">
        <f t="shared" si="15"/>
        <v>5.8722491327926174E-2</v>
      </c>
      <c r="W12" s="29">
        <f t="shared" si="11"/>
        <v>427989.70897345582</v>
      </c>
      <c r="X12" s="29">
        <f t="shared" si="4"/>
        <v>3241868.8413821813</v>
      </c>
      <c r="Y12" s="35">
        <f t="shared" si="12"/>
        <v>35.049046034766576</v>
      </c>
      <c r="Z12" s="36">
        <f t="shared" si="13"/>
        <v>6.0714382550533372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2279</v>
      </c>
      <c r="E13" s="51">
        <v>13</v>
      </c>
      <c r="F13" s="3">
        <f t="shared" si="5"/>
        <v>5.7042562527424307E-3</v>
      </c>
      <c r="G13" s="2">
        <v>0.5</v>
      </c>
      <c r="H13" s="3">
        <f t="shared" si="6"/>
        <v>2.8120268224096901E-2</v>
      </c>
      <c r="I13" s="3">
        <f t="shared" si="7"/>
        <v>0.97187973177590314</v>
      </c>
      <c r="J13" s="5">
        <f t="shared" si="14"/>
        <v>89380.8922853861</v>
      </c>
      <c r="K13" s="5">
        <f t="shared" si="8"/>
        <v>2513.4146651741708</v>
      </c>
      <c r="L13" s="5">
        <f t="shared" si="9"/>
        <v>440620.92476399511</v>
      </c>
      <c r="M13" s="5">
        <f t="shared" si="0"/>
        <v>3348757.5388210239</v>
      </c>
      <c r="N13" s="33">
        <f t="shared" si="10"/>
        <v>37.466145763332804</v>
      </c>
      <c r="O13" s="4"/>
      <c r="Q13" s="27" t="s">
        <v>52</v>
      </c>
      <c r="R13" s="29">
        <f t="shared" si="1"/>
        <v>89380.8922853861</v>
      </c>
      <c r="S13" s="29">
        <f t="shared" si="2"/>
        <v>440620.92476399511</v>
      </c>
      <c r="T13" s="35">
        <f t="shared" si="3"/>
        <v>37.466145763332804</v>
      </c>
      <c r="U13" s="42">
        <v>0.95386474178345915</v>
      </c>
      <c r="V13" s="43">
        <f t="shared" si="15"/>
        <v>4.6135258216540853E-2</v>
      </c>
      <c r="W13" s="29">
        <f t="shared" si="11"/>
        <v>420292.76462439715</v>
      </c>
      <c r="X13" s="29">
        <f t="shared" si="4"/>
        <v>2813879.1324087256</v>
      </c>
      <c r="Y13" s="35">
        <f t="shared" si="12"/>
        <v>31.481886793255907</v>
      </c>
      <c r="Z13" s="36">
        <f t="shared" si="13"/>
        <v>5.9842589700768976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2232</v>
      </c>
      <c r="E14" s="51">
        <v>10</v>
      </c>
      <c r="F14" s="3">
        <f t="shared" si="5"/>
        <v>4.4802867383512543E-3</v>
      </c>
      <c r="G14" s="2">
        <v>0.5</v>
      </c>
      <c r="H14" s="3">
        <f t="shared" si="6"/>
        <v>2.2153300841825433E-2</v>
      </c>
      <c r="I14" s="3">
        <f t="shared" si="7"/>
        <v>0.97784669915817457</v>
      </c>
      <c r="J14" s="5">
        <f t="shared" si="14"/>
        <v>86867.477620211939</v>
      </c>
      <c r="K14" s="5">
        <f t="shared" si="8"/>
        <v>1924.4013650910931</v>
      </c>
      <c r="L14" s="5">
        <f t="shared" si="9"/>
        <v>429526.38468833198</v>
      </c>
      <c r="M14" s="5">
        <f t="shared" si="0"/>
        <v>2908136.6140570287</v>
      </c>
      <c r="N14" s="33">
        <f t="shared" si="10"/>
        <v>33.477852629398512</v>
      </c>
      <c r="O14" s="4"/>
      <c r="Q14" s="27" t="s">
        <v>54</v>
      </c>
      <c r="R14" s="29">
        <f t="shared" si="1"/>
        <v>86867.477620211939</v>
      </c>
      <c r="S14" s="29">
        <f t="shared" si="2"/>
        <v>429526.38468833198</v>
      </c>
      <c r="T14" s="35">
        <f t="shared" si="3"/>
        <v>33.477852629398512</v>
      </c>
      <c r="U14" s="42">
        <v>0.94210046609890041</v>
      </c>
      <c r="V14" s="43">
        <f t="shared" si="15"/>
        <v>5.7899533901099587E-2</v>
      </c>
      <c r="W14" s="29">
        <f t="shared" si="11"/>
        <v>404657.00721665315</v>
      </c>
      <c r="X14" s="29">
        <f t="shared" si="4"/>
        <v>2393586.3677843283</v>
      </c>
      <c r="Y14" s="35">
        <f t="shared" si="12"/>
        <v>27.5544591987485</v>
      </c>
      <c r="Z14" s="36">
        <f t="shared" si="13"/>
        <v>5.9233934306500124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2034</v>
      </c>
      <c r="E15" s="51">
        <v>13</v>
      </c>
      <c r="F15" s="3">
        <f t="shared" si="5"/>
        <v>6.3913470993117007E-3</v>
      </c>
      <c r="G15" s="2">
        <v>0.5</v>
      </c>
      <c r="H15" s="3">
        <f t="shared" si="6"/>
        <v>3.1454149528187758E-2</v>
      </c>
      <c r="I15" s="3">
        <f t="shared" si="7"/>
        <v>0.9685458504718123</v>
      </c>
      <c r="J15" s="5">
        <f t="shared" si="14"/>
        <v>84943.076255120846</v>
      </c>
      <c r="K15" s="5">
        <f t="shared" si="8"/>
        <v>2671.8122219128263</v>
      </c>
      <c r="L15" s="5">
        <f t="shared" si="9"/>
        <v>418035.85072082211</v>
      </c>
      <c r="M15" s="5">
        <f t="shared" si="0"/>
        <v>2478610.2293686965</v>
      </c>
      <c r="N15" s="33">
        <f t="shared" si="10"/>
        <v>29.179661705732865</v>
      </c>
      <c r="O15" s="4"/>
      <c r="Q15" s="27" t="s">
        <v>56</v>
      </c>
      <c r="R15" s="29">
        <f t="shared" si="1"/>
        <v>84943.076255120846</v>
      </c>
      <c r="S15" s="29">
        <f t="shared" si="2"/>
        <v>418035.85072082211</v>
      </c>
      <c r="T15" s="35">
        <f t="shared" si="3"/>
        <v>29.179661705732865</v>
      </c>
      <c r="U15" s="42">
        <v>0.91645683631107144</v>
      </c>
      <c r="V15" s="43">
        <f t="shared" si="15"/>
        <v>8.3543163688928557E-2</v>
      </c>
      <c r="W15" s="29">
        <f t="shared" si="11"/>
        <v>383111.81321621197</v>
      </c>
      <c r="X15" s="29">
        <f t="shared" si="4"/>
        <v>1988929.360567675</v>
      </c>
      <c r="Y15" s="35">
        <f t="shared" si="12"/>
        <v>23.414849664663176</v>
      </c>
      <c r="Z15" s="36">
        <f t="shared" si="13"/>
        <v>5.764812041069689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1468</v>
      </c>
      <c r="E16" s="51">
        <v>14</v>
      </c>
      <c r="F16" s="3">
        <f t="shared" si="5"/>
        <v>9.5367847411444145E-3</v>
      </c>
      <c r="G16" s="2">
        <v>0.5</v>
      </c>
      <c r="H16" s="3">
        <f t="shared" si="6"/>
        <v>4.6573519627411838E-2</v>
      </c>
      <c r="I16" s="3">
        <f t="shared" si="7"/>
        <v>0.95342648037258815</v>
      </c>
      <c r="J16" s="5">
        <f t="shared" si="14"/>
        <v>82271.264033208019</v>
      </c>
      <c r="K16" s="5">
        <f t="shared" si="8"/>
        <v>3831.6623302225953</v>
      </c>
      <c r="L16" s="5">
        <f t="shared" si="9"/>
        <v>401777.16434048367</v>
      </c>
      <c r="M16" s="5">
        <f t="shared" si="0"/>
        <v>2060574.3786478743</v>
      </c>
      <c r="N16" s="33">
        <f t="shared" si="10"/>
        <v>25.046100881787144</v>
      </c>
      <c r="O16" s="4"/>
      <c r="Q16" s="27" t="s">
        <v>58</v>
      </c>
      <c r="R16" s="29">
        <f t="shared" si="1"/>
        <v>82271.264033208019</v>
      </c>
      <c r="S16" s="29">
        <f t="shared" si="2"/>
        <v>401777.16434048367</v>
      </c>
      <c r="T16" s="35">
        <f t="shared" si="3"/>
        <v>25.046100881787144</v>
      </c>
      <c r="U16" s="42">
        <v>0.8859396016463057</v>
      </c>
      <c r="V16" s="43">
        <f t="shared" si="15"/>
        <v>0.1140603983536943</v>
      </c>
      <c r="W16" s="29">
        <f t="shared" si="11"/>
        <v>355950.3009263904</v>
      </c>
      <c r="X16" s="29">
        <f t="shared" si="4"/>
        <v>1605817.547351463</v>
      </c>
      <c r="Y16" s="35">
        <f t="shared" si="12"/>
        <v>19.518571474765356</v>
      </c>
      <c r="Z16" s="36">
        <f t="shared" si="13"/>
        <v>5.5275294070217882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1148</v>
      </c>
      <c r="E17" s="51">
        <v>20</v>
      </c>
      <c r="F17" s="3">
        <f t="shared" si="5"/>
        <v>1.7421602787456445E-2</v>
      </c>
      <c r="G17" s="2">
        <v>0.5</v>
      </c>
      <c r="H17" s="3">
        <f t="shared" si="6"/>
        <v>8.347245409015025E-2</v>
      </c>
      <c r="I17" s="3">
        <f t="shared" si="7"/>
        <v>0.91652754590984975</v>
      </c>
      <c r="J17" s="5">
        <f t="shared" si="14"/>
        <v>78439.601702985427</v>
      </c>
      <c r="K17" s="5">
        <f t="shared" si="8"/>
        <v>6547.5460520021225</v>
      </c>
      <c r="L17" s="5">
        <f t="shared" si="9"/>
        <v>375829.14338492183</v>
      </c>
      <c r="M17" s="5">
        <f t="shared" si="0"/>
        <v>1658797.2143073906</v>
      </c>
      <c r="N17" s="33">
        <f t="shared" si="10"/>
        <v>21.147445656194051</v>
      </c>
      <c r="O17" s="4"/>
      <c r="Q17" s="27" t="s">
        <v>60</v>
      </c>
      <c r="R17" s="29">
        <f t="shared" si="1"/>
        <v>78439.601702985427</v>
      </c>
      <c r="S17" s="29">
        <f t="shared" si="2"/>
        <v>375829.14338492183</v>
      </c>
      <c r="T17" s="35">
        <f t="shared" si="3"/>
        <v>21.147445656194051</v>
      </c>
      <c r="U17" s="42">
        <v>0.85631920960893304</v>
      </c>
      <c r="V17" s="43">
        <f t="shared" si="15"/>
        <v>0.14368079039106696</v>
      </c>
      <c r="W17" s="29">
        <f t="shared" si="11"/>
        <v>321829.71501137863</v>
      </c>
      <c r="X17" s="29">
        <f t="shared" si="4"/>
        <v>1249867.2464250727</v>
      </c>
      <c r="Y17" s="35">
        <f t="shared" si="12"/>
        <v>15.934135555121037</v>
      </c>
      <c r="Z17" s="36">
        <f t="shared" si="13"/>
        <v>5.2133101010730147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879</v>
      </c>
      <c r="E18" s="51">
        <v>17</v>
      </c>
      <c r="F18" s="3">
        <f t="shared" si="5"/>
        <v>1.9340159271899887E-2</v>
      </c>
      <c r="G18" s="2">
        <v>0.5</v>
      </c>
      <c r="H18" s="3">
        <f t="shared" si="6"/>
        <v>9.2240911557243621E-2</v>
      </c>
      <c r="I18" s="3">
        <f t="shared" si="7"/>
        <v>0.90775908844275643</v>
      </c>
      <c r="J18" s="5">
        <f t="shared" si="14"/>
        <v>71892.055650983311</v>
      </c>
      <c r="K18" s="5">
        <f t="shared" si="8"/>
        <v>6631.3887469707879</v>
      </c>
      <c r="L18" s="5">
        <f t="shared" si="9"/>
        <v>342881.80638748966</v>
      </c>
      <c r="M18" s="5">
        <f t="shared" si="0"/>
        <v>1282968.0709224688</v>
      </c>
      <c r="N18" s="33">
        <f t="shared" si="10"/>
        <v>17.845755825246329</v>
      </c>
      <c r="O18" s="4"/>
      <c r="Q18" s="27" t="s">
        <v>62</v>
      </c>
      <c r="R18" s="29">
        <f t="shared" si="1"/>
        <v>71892.055650983311</v>
      </c>
      <c r="S18" s="29">
        <f t="shared" si="2"/>
        <v>342881.80638748966</v>
      </c>
      <c r="T18" s="35">
        <f t="shared" si="3"/>
        <v>17.845755825246329</v>
      </c>
      <c r="U18" s="42">
        <v>0.77613843304153718</v>
      </c>
      <c r="V18" s="43">
        <f t="shared" si="15"/>
        <v>0.22386156695846282</v>
      </c>
      <c r="W18" s="29">
        <f t="shared" si="11"/>
        <v>266123.74792803795</v>
      </c>
      <c r="X18" s="29">
        <f t="shared" si="4"/>
        <v>928037.53141369391</v>
      </c>
      <c r="Y18" s="35">
        <f t="shared" si="12"/>
        <v>12.908763325937816</v>
      </c>
      <c r="Z18" s="36">
        <f t="shared" si="13"/>
        <v>4.9369924993085128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570</v>
      </c>
      <c r="E19" s="51">
        <v>16</v>
      </c>
      <c r="F19" s="3">
        <f t="shared" si="5"/>
        <v>2.8070175438596492E-2</v>
      </c>
      <c r="G19" s="2">
        <v>0.5</v>
      </c>
      <c r="H19" s="3">
        <f t="shared" si="6"/>
        <v>0.13114754098360656</v>
      </c>
      <c r="I19" s="3">
        <f t="shared" si="7"/>
        <v>0.86885245901639341</v>
      </c>
      <c r="J19" s="5">
        <f t="shared" si="14"/>
        <v>65260.666904012527</v>
      </c>
      <c r="K19" s="5">
        <f t="shared" si="8"/>
        <v>8558.7759874114799</v>
      </c>
      <c r="L19" s="5">
        <f t="shared" si="9"/>
        <v>304906.39455153397</v>
      </c>
      <c r="M19" s="5">
        <f t="shared" si="0"/>
        <v>940086.26453497913</v>
      </c>
      <c r="N19" s="33">
        <f t="shared" si="10"/>
        <v>14.405097421356237</v>
      </c>
      <c r="O19" s="4"/>
      <c r="Q19" s="27" t="s">
        <v>64</v>
      </c>
      <c r="R19" s="29">
        <f t="shared" si="1"/>
        <v>65260.666904012527</v>
      </c>
      <c r="S19" s="29">
        <f t="shared" si="2"/>
        <v>304906.39455153397</v>
      </c>
      <c r="T19" s="35">
        <f t="shared" si="3"/>
        <v>14.405097421356237</v>
      </c>
      <c r="U19" s="42">
        <v>0.73716277889453141</v>
      </c>
      <c r="V19" s="43">
        <f t="shared" si="15"/>
        <v>0.26283722110546859</v>
      </c>
      <c r="W19" s="29">
        <f t="shared" si="11"/>
        <v>224765.6451103212</v>
      </c>
      <c r="X19" s="29">
        <f t="shared" si="4"/>
        <v>661913.78348565602</v>
      </c>
      <c r="Y19" s="35">
        <f t="shared" si="12"/>
        <v>10.142614455031849</v>
      </c>
      <c r="Z19" s="36">
        <f t="shared" si="13"/>
        <v>4.2624829663243879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284</v>
      </c>
      <c r="E20" s="51">
        <v>16</v>
      </c>
      <c r="F20" s="3">
        <f t="shared" si="5"/>
        <v>5.6338028169014086E-2</v>
      </c>
      <c r="G20" s="2">
        <v>0.5</v>
      </c>
      <c r="H20" s="3">
        <f t="shared" si="6"/>
        <v>0.24691358024691359</v>
      </c>
      <c r="I20" s="3">
        <f t="shared" si="7"/>
        <v>0.75308641975308643</v>
      </c>
      <c r="J20" s="5">
        <f t="shared" si="14"/>
        <v>56701.890916601049</v>
      </c>
      <c r="K20" s="5">
        <f t="shared" si="8"/>
        <v>14000.466892987914</v>
      </c>
      <c r="L20" s="5">
        <f t="shared" si="9"/>
        <v>248508.28735053545</v>
      </c>
      <c r="M20" s="5">
        <f t="shared" si="0"/>
        <v>635179.86998344515</v>
      </c>
      <c r="N20" s="33">
        <f t="shared" si="10"/>
        <v>11.202093258542083</v>
      </c>
      <c r="O20" s="4"/>
      <c r="Q20" s="27" t="s">
        <v>66</v>
      </c>
      <c r="R20" s="29">
        <f t="shared" si="1"/>
        <v>56701.890916601049</v>
      </c>
      <c r="S20" s="29">
        <f t="shared" si="2"/>
        <v>248508.28735053545</v>
      </c>
      <c r="T20" s="35">
        <f t="shared" si="3"/>
        <v>11.202093258542083</v>
      </c>
      <c r="U20" s="42">
        <v>0.7271372759570951</v>
      </c>
      <c r="V20" s="43">
        <f t="shared" si="15"/>
        <v>0.2728627240429049</v>
      </c>
      <c r="W20" s="29">
        <f t="shared" si="11"/>
        <v>180699.63911683139</v>
      </c>
      <c r="X20" s="29">
        <f t="shared" si="4"/>
        <v>437148.13837533479</v>
      </c>
      <c r="Y20" s="35">
        <f t="shared" si="12"/>
        <v>7.7095865994717219</v>
      </c>
      <c r="Z20" s="36">
        <f t="shared" si="13"/>
        <v>3.4925066590703615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201</v>
      </c>
      <c r="E21" s="51">
        <v>16</v>
      </c>
      <c r="F21" s="3">
        <f t="shared" si="5"/>
        <v>7.9601990049751242E-2</v>
      </c>
      <c r="G21" s="2">
        <v>0.5</v>
      </c>
      <c r="H21" s="3">
        <f t="shared" si="6"/>
        <v>0.33195020746887965</v>
      </c>
      <c r="I21" s="3">
        <f t="shared" si="7"/>
        <v>0.6680497925311204</v>
      </c>
      <c r="J21" s="5">
        <f t="shared" si="14"/>
        <v>42701.424023613137</v>
      </c>
      <c r="K21" s="5">
        <f t="shared" si="8"/>
        <v>14174.746563854982</v>
      </c>
      <c r="L21" s="5">
        <f t="shared" si="9"/>
        <v>178070.25370842824</v>
      </c>
      <c r="M21" s="5">
        <f>L21+M22</f>
        <v>386671.58263290976</v>
      </c>
      <c r="N21" s="33">
        <f t="shared" si="10"/>
        <v>9.0552385892116192</v>
      </c>
      <c r="O21" s="4"/>
      <c r="Q21" s="27" t="s">
        <v>68</v>
      </c>
      <c r="R21" s="29">
        <f t="shared" si="1"/>
        <v>42701.424023613137</v>
      </c>
      <c r="S21" s="29">
        <f t="shared" si="2"/>
        <v>178070.25370842824</v>
      </c>
      <c r="T21" s="35">
        <f t="shared" si="3"/>
        <v>9.0552385892116192</v>
      </c>
      <c r="U21" s="42">
        <v>0.68635947845240242</v>
      </c>
      <c r="V21" s="43">
        <f t="shared" si="15"/>
        <v>0.31364052154759758</v>
      </c>
      <c r="W21" s="29">
        <f t="shared" si="11"/>
        <v>122220.20646320378</v>
      </c>
      <c r="X21" s="29">
        <f>X22+W21</f>
        <v>256448.49925850343</v>
      </c>
      <c r="Y21" s="35">
        <f t="shared" si="12"/>
        <v>6.0056193703678806</v>
      </c>
      <c r="Z21" s="36">
        <f t="shared" si="13"/>
        <v>3.0496192188437385</v>
      </c>
    </row>
    <row r="22" spans="1:26" s="2" customFormat="1" x14ac:dyDescent="0.25">
      <c r="A22" s="12">
        <v>19</v>
      </c>
      <c r="B22" s="13" t="s">
        <v>69</v>
      </c>
      <c r="C22" s="12"/>
      <c r="D22">
        <v>117</v>
      </c>
      <c r="E22" s="51">
        <v>16</v>
      </c>
      <c r="F22" s="17">
        <f t="shared" si="5"/>
        <v>0.13675213675213677</v>
      </c>
      <c r="G22" s="12"/>
      <c r="H22" s="17">
        <v>1</v>
      </c>
      <c r="I22" s="17">
        <f t="shared" si="7"/>
        <v>0</v>
      </c>
      <c r="J22" s="21">
        <f t="shared" si="14"/>
        <v>28526.677459758157</v>
      </c>
      <c r="K22" s="21">
        <f t="shared" si="8"/>
        <v>28526.677459758157</v>
      </c>
      <c r="L22" s="21">
        <f>K22/F22</f>
        <v>208601.3289244815</v>
      </c>
      <c r="M22" s="21">
        <f>L22</f>
        <v>208601.3289244815</v>
      </c>
      <c r="N22" s="34">
        <f t="shared" si="10"/>
        <v>7.3124999999999991</v>
      </c>
      <c r="O22" s="4"/>
      <c r="Q22" s="30" t="s">
        <v>69</v>
      </c>
      <c r="R22" s="31">
        <f t="shared" si="1"/>
        <v>28526.677459758157</v>
      </c>
      <c r="S22" s="31">
        <f t="shared" si="2"/>
        <v>208601.3289244815</v>
      </c>
      <c r="T22" s="38">
        <f t="shared" si="3"/>
        <v>7.3124999999999991</v>
      </c>
      <c r="U22" s="44">
        <v>0.64346806172022719</v>
      </c>
      <c r="V22" s="45">
        <f t="shared" si="15"/>
        <v>0.35653193827977281</v>
      </c>
      <c r="W22" s="31">
        <f t="shared" si="11"/>
        <v>134228.29279529967</v>
      </c>
      <c r="X22" s="31">
        <f>W22</f>
        <v>134228.29279529967</v>
      </c>
      <c r="Y22" s="38">
        <f t="shared" si="12"/>
        <v>4.7053602013291602</v>
      </c>
      <c r="Z22" s="37">
        <f t="shared" si="13"/>
        <v>2.6071397986708389</v>
      </c>
    </row>
    <row r="23" spans="1:26" s="2" customFormat="1" ht="13.2" x14ac:dyDescent="0.25">
      <c r="B23" s="2" t="s">
        <v>70</v>
      </c>
      <c r="D23" s="25">
        <f>SUM(D4:D22)</f>
        <v>24666</v>
      </c>
      <c r="E23" s="25">
        <f>SUM(E4:E22)</f>
        <v>190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214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7975351.0493857414</v>
      </c>
      <c r="N29" s="32">
        <f>M29/J29</f>
        <v>79.753510493857419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79.753510493857419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7051674.1250298973</v>
      </c>
      <c r="Y29" s="40">
        <f>X29/R29</f>
        <v>70.516741250298978</v>
      </c>
      <c r="Z29" s="36">
        <f>T29-Y29</f>
        <v>9.2367692435584416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953</v>
      </c>
      <c r="E30" s="51">
        <v>1</v>
      </c>
      <c r="F30" s="3">
        <f t="shared" ref="F30:F47" si="21">E30/D30</f>
        <v>1.0493179433368311E-3</v>
      </c>
      <c r="G30" s="2">
        <v>0.4</v>
      </c>
      <c r="H30" s="3">
        <f t="shared" ref="H30:H46" si="22">C30*F30/(1+(1-G30)*C30*F30)</f>
        <v>4.1867280720117228E-3</v>
      </c>
      <c r="I30" s="3">
        <f t="shared" ref="I30:I47" si="23">1-H30</f>
        <v>0.9958132719279883</v>
      </c>
      <c r="J30" s="5">
        <f>I29*J29</f>
        <v>100000</v>
      </c>
      <c r="K30" s="5">
        <f t="shared" ref="K30:K47" si="24">J30*H30</f>
        <v>418.6728072011723</v>
      </c>
      <c r="L30" s="5">
        <f t="shared" ref="L30:L46" si="25">C30*(J31+G30*K30)</f>
        <v>398995.18526271719</v>
      </c>
      <c r="M30" s="5">
        <f t="shared" si="16"/>
        <v>7875351.0493857414</v>
      </c>
      <c r="N30" s="33">
        <f t="shared" ref="N30:N47" si="26">M30/J30</f>
        <v>78.753510493857419</v>
      </c>
      <c r="O30" s="4"/>
      <c r="Q30" s="27" t="s">
        <v>36</v>
      </c>
      <c r="R30" s="29">
        <f t="shared" si="17"/>
        <v>100000</v>
      </c>
      <c r="S30" s="29">
        <f t="shared" si="18"/>
        <v>398995.18526271719</v>
      </c>
      <c r="T30" s="35">
        <f t="shared" si="19"/>
        <v>78.753510493857419</v>
      </c>
      <c r="U30" s="42">
        <v>0.95864674002964168</v>
      </c>
      <c r="V30" s="43">
        <f>1-U30</f>
        <v>4.1353259970358325E-2</v>
      </c>
      <c r="W30" s="29">
        <f t="shared" ref="W30:W47" si="27">S30*U30</f>
        <v>382495.43363962678</v>
      </c>
      <c r="X30" s="29">
        <f t="shared" si="20"/>
        <v>6955809.4510269333</v>
      </c>
      <c r="Y30" s="35">
        <f t="shared" ref="Y30:Y47" si="28">X30/R30</f>
        <v>69.558094510269328</v>
      </c>
      <c r="Z30" s="36">
        <f t="shared" ref="Z30:Z47" si="29">T30-Y30</f>
        <v>9.1954159835880915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1404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99581.327192798824</v>
      </c>
      <c r="K31" s="5">
        <f t="shared" si="24"/>
        <v>0</v>
      </c>
      <c r="L31" s="5">
        <f t="shared" si="25"/>
        <v>497906.63596399414</v>
      </c>
      <c r="M31" s="5">
        <f t="shared" si="16"/>
        <v>7476355.864123024</v>
      </c>
      <c r="N31" s="33">
        <f t="shared" si="26"/>
        <v>75.077889348151544</v>
      </c>
      <c r="O31" s="4"/>
      <c r="Q31" s="27" t="s">
        <v>38</v>
      </c>
      <c r="R31" s="29">
        <f t="shared" si="17"/>
        <v>99581.327192798824</v>
      </c>
      <c r="S31" s="29">
        <f t="shared" si="18"/>
        <v>497906.63596399414</v>
      </c>
      <c r="T31" s="35">
        <f t="shared" si="19"/>
        <v>75.077889348151544</v>
      </c>
      <c r="U31" s="42">
        <v>0.95864674002964168</v>
      </c>
      <c r="V31" s="43">
        <f>1-U31</f>
        <v>4.1353259970358325E-2</v>
      </c>
      <c r="W31" s="29">
        <f t="shared" si="27"/>
        <v>477316.57340600854</v>
      </c>
      <c r="X31" s="29">
        <f t="shared" si="20"/>
        <v>6573314.0173873063</v>
      </c>
      <c r="Y31" s="35">
        <f t="shared" si="28"/>
        <v>66.009504017362133</v>
      </c>
      <c r="Z31" s="36">
        <f t="shared" si="29"/>
        <v>9.0683853307894111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1490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99581.327192798824</v>
      </c>
      <c r="K32" s="5">
        <f t="shared" si="24"/>
        <v>0</v>
      </c>
      <c r="L32" s="5">
        <f t="shared" si="25"/>
        <v>497906.63596399414</v>
      </c>
      <c r="M32" s="5">
        <f t="shared" si="16"/>
        <v>6978449.22815903</v>
      </c>
      <c r="N32" s="33">
        <f t="shared" si="26"/>
        <v>70.077889348151544</v>
      </c>
      <c r="O32" s="4"/>
      <c r="Q32" s="27" t="s">
        <v>40</v>
      </c>
      <c r="R32" s="29">
        <f t="shared" si="17"/>
        <v>99581.327192798824</v>
      </c>
      <c r="S32" s="29">
        <f t="shared" si="18"/>
        <v>497906.63596399414</v>
      </c>
      <c r="T32" s="35">
        <f t="shared" si="19"/>
        <v>70.077889348151544</v>
      </c>
      <c r="U32" s="42">
        <v>0.95864674002964168</v>
      </c>
      <c r="V32" s="43">
        <f>1-U32</f>
        <v>4.1353259970358325E-2</v>
      </c>
      <c r="W32" s="29">
        <f t="shared" si="27"/>
        <v>477316.57340600854</v>
      </c>
      <c r="X32" s="29">
        <f t="shared" si="20"/>
        <v>6095997.4439812973</v>
      </c>
      <c r="Y32" s="35">
        <f t="shared" si="28"/>
        <v>61.216270317213912</v>
      </c>
      <c r="Z32" s="36">
        <f t="shared" si="29"/>
        <v>8.8616190309376321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1578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99581.327192798824</v>
      </c>
      <c r="K33" s="5">
        <f t="shared" si="24"/>
        <v>0</v>
      </c>
      <c r="L33" s="5">
        <f t="shared" si="25"/>
        <v>497906.63596399414</v>
      </c>
      <c r="M33" s="5">
        <f t="shared" si="16"/>
        <v>6480542.5921950359</v>
      </c>
      <c r="N33" s="33">
        <f t="shared" si="26"/>
        <v>65.077889348151544</v>
      </c>
      <c r="O33" s="4"/>
      <c r="Q33" s="27" t="s">
        <v>42</v>
      </c>
      <c r="R33" s="29">
        <f t="shared" si="17"/>
        <v>99581.327192798824</v>
      </c>
      <c r="S33" s="29">
        <f t="shared" si="18"/>
        <v>497906.63596399414</v>
      </c>
      <c r="T33" s="35">
        <f t="shared" si="19"/>
        <v>65.077889348151544</v>
      </c>
      <c r="U33" s="42">
        <v>0.95864674002964168</v>
      </c>
      <c r="V33" s="43">
        <f>1-U33</f>
        <v>4.1353259970358325E-2</v>
      </c>
      <c r="W33" s="29">
        <f t="shared" si="27"/>
        <v>477316.57340600854</v>
      </c>
      <c r="X33" s="29">
        <f t="shared" si="20"/>
        <v>5618680.8705752883</v>
      </c>
      <c r="Y33" s="35">
        <f t="shared" si="28"/>
        <v>56.423036617065698</v>
      </c>
      <c r="Z33" s="36">
        <f t="shared" si="29"/>
        <v>8.6548527310858461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1836</v>
      </c>
      <c r="E34" s="51">
        <v>5</v>
      </c>
      <c r="F34" s="3">
        <f t="shared" si="21"/>
        <v>2.7233115468409588E-3</v>
      </c>
      <c r="G34" s="2">
        <v>0.5</v>
      </c>
      <c r="H34" s="3">
        <f t="shared" si="22"/>
        <v>1.3524479307546659E-2</v>
      </c>
      <c r="I34" s="3">
        <f t="shared" si="23"/>
        <v>0.98647552069245337</v>
      </c>
      <c r="J34" s="5">
        <f t="shared" si="30"/>
        <v>99581.327192798824</v>
      </c>
      <c r="K34" s="5">
        <f t="shared" si="24"/>
        <v>1346.785599037041</v>
      </c>
      <c r="L34" s="5">
        <f t="shared" si="25"/>
        <v>494539.67196640151</v>
      </c>
      <c r="M34" s="5">
        <f t="shared" si="16"/>
        <v>5982635.9562310418</v>
      </c>
      <c r="N34" s="33">
        <f t="shared" si="26"/>
        <v>60.077889348151537</v>
      </c>
      <c r="O34" s="4"/>
      <c r="Q34" s="27" t="s">
        <v>44</v>
      </c>
      <c r="R34" s="29">
        <f t="shared" si="17"/>
        <v>99581.327192798824</v>
      </c>
      <c r="S34" s="29">
        <f t="shared" si="18"/>
        <v>494539.67196640151</v>
      </c>
      <c r="T34" s="35">
        <f t="shared" si="19"/>
        <v>60.077889348151537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479298.06672203774</v>
      </c>
      <c r="X34" s="29">
        <f t="shared" si="20"/>
        <v>5141364.2971692793</v>
      </c>
      <c r="Y34" s="35">
        <f t="shared" si="28"/>
        <v>51.629802916917484</v>
      </c>
      <c r="Z34" s="36">
        <f t="shared" si="29"/>
        <v>8.4480864312340529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1897</v>
      </c>
      <c r="E35" s="51">
        <v>1</v>
      </c>
      <c r="F35" s="3">
        <f t="shared" si="21"/>
        <v>5.2714812862414342E-4</v>
      </c>
      <c r="G35" s="2">
        <v>0.5</v>
      </c>
      <c r="H35" s="3">
        <f t="shared" si="22"/>
        <v>2.6322716504343247E-3</v>
      </c>
      <c r="I35" s="3">
        <f t="shared" si="23"/>
        <v>0.99736772834956566</v>
      </c>
      <c r="J35" s="5">
        <f t="shared" si="30"/>
        <v>98234.54159376178</v>
      </c>
      <c r="K35" s="5">
        <f t="shared" si="24"/>
        <v>258.57999893067063</v>
      </c>
      <c r="L35" s="5">
        <f t="shared" si="25"/>
        <v>490526.25797148224</v>
      </c>
      <c r="M35" s="5">
        <f t="shared" si="16"/>
        <v>5488096.28426464</v>
      </c>
      <c r="N35" s="33">
        <f t="shared" si="26"/>
        <v>55.867276369650739</v>
      </c>
      <c r="O35" s="4"/>
      <c r="Q35" s="27" t="s">
        <v>46</v>
      </c>
      <c r="R35" s="29">
        <f t="shared" si="17"/>
        <v>98234.54159376178</v>
      </c>
      <c r="S35" s="29">
        <f t="shared" si="18"/>
        <v>490526.25797148224</v>
      </c>
      <c r="T35" s="35">
        <f t="shared" si="19"/>
        <v>55.867276369650739</v>
      </c>
      <c r="U35" s="42">
        <v>0.96192878092594225</v>
      </c>
      <c r="V35" s="43">
        <f t="shared" si="31"/>
        <v>3.8071219074057749E-2</v>
      </c>
      <c r="W35" s="29">
        <f t="shared" si="27"/>
        <v>471851.32534267218</v>
      </c>
      <c r="X35" s="29">
        <f t="shared" si="20"/>
        <v>4662066.230447242</v>
      </c>
      <c r="Y35" s="35">
        <f t="shared" si="28"/>
        <v>47.45852278444692</v>
      </c>
      <c r="Z35" s="36">
        <f t="shared" si="29"/>
        <v>8.4087535852038187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1750</v>
      </c>
      <c r="E36" s="51">
        <v>2</v>
      </c>
      <c r="F36" s="3">
        <f t="shared" si="21"/>
        <v>1.1428571428571429E-3</v>
      </c>
      <c r="G36" s="2">
        <v>0.5</v>
      </c>
      <c r="H36" s="3">
        <f t="shared" si="22"/>
        <v>5.6980056980056983E-3</v>
      </c>
      <c r="I36" s="3">
        <f t="shared" si="23"/>
        <v>0.99430199430199429</v>
      </c>
      <c r="J36" s="5">
        <f t="shared" si="30"/>
        <v>97975.961594831111</v>
      </c>
      <c r="K36" s="5">
        <f t="shared" si="24"/>
        <v>558.26758743493508</v>
      </c>
      <c r="L36" s="5">
        <f t="shared" si="25"/>
        <v>488484.13900556823</v>
      </c>
      <c r="M36" s="5">
        <f t="shared" si="16"/>
        <v>4997570.0262931576</v>
      </c>
      <c r="N36" s="33">
        <f t="shared" si="26"/>
        <v>51.008124288282701</v>
      </c>
      <c r="O36" s="4"/>
      <c r="Q36" s="27" t="s">
        <v>48</v>
      </c>
      <c r="R36" s="29">
        <f t="shared" si="17"/>
        <v>97975.961594831111</v>
      </c>
      <c r="S36" s="29">
        <f t="shared" si="18"/>
        <v>488484.13900556823</v>
      </c>
      <c r="T36" s="35">
        <f t="shared" si="19"/>
        <v>51.008124288282701</v>
      </c>
      <c r="U36" s="42">
        <v>0.95558309086652893</v>
      </c>
      <c r="V36" s="43">
        <f t="shared" si="31"/>
        <v>4.4416909133471072E-2</v>
      </c>
      <c r="W36" s="29">
        <f t="shared" si="27"/>
        <v>466787.18339021603</v>
      </c>
      <c r="X36" s="29">
        <f t="shared" si="20"/>
        <v>4190214.9051045701</v>
      </c>
      <c r="Y36" s="35">
        <f t="shared" si="28"/>
        <v>42.767785453668175</v>
      </c>
      <c r="Z36" s="36">
        <f t="shared" si="29"/>
        <v>8.2403388346145263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1993</v>
      </c>
      <c r="E37" s="51">
        <v>1</v>
      </c>
      <c r="F37" s="3">
        <f t="shared" si="21"/>
        <v>5.0175614651279475E-4</v>
      </c>
      <c r="G37" s="2">
        <v>0.5</v>
      </c>
      <c r="H37" s="3">
        <f t="shared" si="22"/>
        <v>2.505637684790779E-3</v>
      </c>
      <c r="I37" s="3">
        <f t="shared" si="23"/>
        <v>0.99749436231520927</v>
      </c>
      <c r="J37" s="5">
        <f t="shared" si="30"/>
        <v>97417.694007396174</v>
      </c>
      <c r="K37" s="5">
        <f t="shared" si="24"/>
        <v>244.0934452703487</v>
      </c>
      <c r="L37" s="5">
        <f t="shared" si="25"/>
        <v>486478.23642380506</v>
      </c>
      <c r="M37" s="5">
        <f t="shared" si="16"/>
        <v>4509085.8872875897</v>
      </c>
      <c r="N37" s="33">
        <f t="shared" si="26"/>
        <v>46.286107808559393</v>
      </c>
      <c r="O37" s="4"/>
      <c r="Q37" s="27" t="s">
        <v>50</v>
      </c>
      <c r="R37" s="29">
        <f t="shared" si="17"/>
        <v>97417.694007396174</v>
      </c>
      <c r="S37" s="29">
        <f t="shared" si="18"/>
        <v>486478.23642380506</v>
      </c>
      <c r="T37" s="35">
        <f t="shared" si="19"/>
        <v>46.286107808559393</v>
      </c>
      <c r="U37" s="42">
        <v>0.95343645724036619</v>
      </c>
      <c r="V37" s="43">
        <f t="shared" si="31"/>
        <v>4.6563542759633814E-2</v>
      </c>
      <c r="W37" s="29">
        <f t="shared" si="27"/>
        <v>463826.08626045397</v>
      </c>
      <c r="X37" s="29">
        <f t="shared" si="20"/>
        <v>3723427.7217143541</v>
      </c>
      <c r="Y37" s="35">
        <f t="shared" si="28"/>
        <v>38.221267292897153</v>
      </c>
      <c r="Z37" s="36">
        <f t="shared" si="29"/>
        <v>8.0648405156622403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2194</v>
      </c>
      <c r="E38" s="51">
        <v>2</v>
      </c>
      <c r="F38" s="3">
        <f t="shared" si="21"/>
        <v>9.1157702825888785E-4</v>
      </c>
      <c r="G38" s="2">
        <v>0.5</v>
      </c>
      <c r="H38" s="3">
        <f t="shared" si="22"/>
        <v>4.5475216007276028E-3</v>
      </c>
      <c r="I38" s="3">
        <f t="shared" si="23"/>
        <v>0.99545247839927242</v>
      </c>
      <c r="J38" s="5">
        <f t="shared" si="30"/>
        <v>97173.600562125837</v>
      </c>
      <c r="K38" s="5">
        <f t="shared" si="24"/>
        <v>441.89904757674316</v>
      </c>
      <c r="L38" s="5">
        <f t="shared" si="25"/>
        <v>484763.25519168738</v>
      </c>
      <c r="M38" s="5">
        <f t="shared" si="16"/>
        <v>4022607.6508637848</v>
      </c>
      <c r="N38" s="33">
        <f t="shared" si="26"/>
        <v>41.396095519708744</v>
      </c>
      <c r="O38" s="4"/>
      <c r="Q38" s="27" t="s">
        <v>52</v>
      </c>
      <c r="R38" s="29">
        <f t="shared" si="17"/>
        <v>97173.600562125837</v>
      </c>
      <c r="S38" s="29">
        <f t="shared" si="18"/>
        <v>484763.25519168738</v>
      </c>
      <c r="T38" s="35">
        <f t="shared" si="19"/>
        <v>41.396095519708744</v>
      </c>
      <c r="U38" s="42">
        <v>0.93748024841036759</v>
      </c>
      <c r="V38" s="43">
        <f t="shared" si="31"/>
        <v>6.2519751589632411E-2</v>
      </c>
      <c r="W38" s="29">
        <f t="shared" si="27"/>
        <v>454455.97689732153</v>
      </c>
      <c r="X38" s="29">
        <f t="shared" si="20"/>
        <v>3259601.6354539003</v>
      </c>
      <c r="Y38" s="35">
        <f t="shared" si="28"/>
        <v>33.544106800590811</v>
      </c>
      <c r="Z38" s="36">
        <f t="shared" si="29"/>
        <v>7.8519887191179336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2174</v>
      </c>
      <c r="E39" s="51">
        <v>4</v>
      </c>
      <c r="F39" s="3">
        <f t="shared" si="21"/>
        <v>1.8399264029438822E-3</v>
      </c>
      <c r="G39" s="2">
        <v>0.5</v>
      </c>
      <c r="H39" s="3">
        <f t="shared" si="22"/>
        <v>9.1575091575091562E-3</v>
      </c>
      <c r="I39" s="3">
        <f t="shared" si="23"/>
        <v>0.99084249084249088</v>
      </c>
      <c r="J39" s="5">
        <f t="shared" si="30"/>
        <v>96731.701514549102</v>
      </c>
      <c r="K39" s="5">
        <f t="shared" si="24"/>
        <v>885.82144244092569</v>
      </c>
      <c r="L39" s="5">
        <f t="shared" si="25"/>
        <v>481443.95396664325</v>
      </c>
      <c r="M39" s="5">
        <f t="shared" si="16"/>
        <v>3537844.3956720973</v>
      </c>
      <c r="N39" s="33">
        <f t="shared" si="26"/>
        <v>36.573784398282108</v>
      </c>
      <c r="O39" s="4"/>
      <c r="Q39" s="27" t="s">
        <v>54</v>
      </c>
      <c r="R39" s="29">
        <f t="shared" si="17"/>
        <v>96731.701514549102</v>
      </c>
      <c r="S39" s="29">
        <f t="shared" si="18"/>
        <v>481443.95396664325</v>
      </c>
      <c r="T39" s="35">
        <f t="shared" si="19"/>
        <v>36.573784398282108</v>
      </c>
      <c r="U39" s="42">
        <v>0.91788799906018037</v>
      </c>
      <c r="V39" s="43">
        <f t="shared" si="31"/>
        <v>8.2112000939819629E-2</v>
      </c>
      <c r="W39" s="29">
        <f t="shared" si="27"/>
        <v>441911.62756606378</v>
      </c>
      <c r="X39" s="29">
        <f t="shared" si="20"/>
        <v>2805145.6585565787</v>
      </c>
      <c r="Y39" s="35">
        <f t="shared" si="28"/>
        <v>28.999238250085632</v>
      </c>
      <c r="Z39" s="36">
        <f t="shared" si="29"/>
        <v>7.5745461481964753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1815</v>
      </c>
      <c r="E40" s="51">
        <v>4</v>
      </c>
      <c r="F40" s="3">
        <f t="shared" si="21"/>
        <v>2.2038567493112946E-3</v>
      </c>
      <c r="G40" s="2">
        <v>0.5</v>
      </c>
      <c r="H40" s="3">
        <f t="shared" si="22"/>
        <v>1.0958904109589039E-2</v>
      </c>
      <c r="I40" s="3">
        <f t="shared" si="23"/>
        <v>0.989041095890411</v>
      </c>
      <c r="J40" s="5">
        <f t="shared" si="30"/>
        <v>95845.880072108179</v>
      </c>
      <c r="K40" s="5">
        <f t="shared" si="24"/>
        <v>1050.3658090094045</v>
      </c>
      <c r="L40" s="5">
        <f t="shared" si="25"/>
        <v>476603.48583801743</v>
      </c>
      <c r="M40" s="5">
        <f t="shared" si="16"/>
        <v>3056400.4417054541</v>
      </c>
      <c r="N40" s="33">
        <f t="shared" si="26"/>
        <v>31.888699226362345</v>
      </c>
      <c r="O40" s="4"/>
      <c r="Q40" s="27" t="s">
        <v>56</v>
      </c>
      <c r="R40" s="29">
        <f t="shared" si="17"/>
        <v>95845.880072108179</v>
      </c>
      <c r="S40" s="29">
        <f t="shared" si="18"/>
        <v>476603.48583801743</v>
      </c>
      <c r="T40" s="35">
        <f t="shared" si="19"/>
        <v>31.888699226362345</v>
      </c>
      <c r="U40" s="42">
        <v>0.89571782863194893</v>
      </c>
      <c r="V40" s="43">
        <f t="shared" si="31"/>
        <v>0.10428217136805107</v>
      </c>
      <c r="W40" s="29">
        <f t="shared" si="27"/>
        <v>426902.23945324682</v>
      </c>
      <c r="X40" s="29">
        <f t="shared" si="20"/>
        <v>2363234.0309905149</v>
      </c>
      <c r="Y40" s="35">
        <f t="shared" si="28"/>
        <v>24.65660526266306</v>
      </c>
      <c r="Z40" s="36">
        <f t="shared" si="29"/>
        <v>7.2320939636992847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1430</v>
      </c>
      <c r="E41" s="51">
        <v>3</v>
      </c>
      <c r="F41" s="3">
        <f t="shared" si="21"/>
        <v>2.0979020979020979E-3</v>
      </c>
      <c r="G41" s="2">
        <v>0.5</v>
      </c>
      <c r="H41" s="3">
        <f t="shared" si="22"/>
        <v>1.0434782608695653E-2</v>
      </c>
      <c r="I41" s="3">
        <f t="shared" si="23"/>
        <v>0.98956521739130432</v>
      </c>
      <c r="J41" s="5">
        <f t="shared" si="30"/>
        <v>94795.514263098783</v>
      </c>
      <c r="K41" s="5">
        <f t="shared" si="24"/>
        <v>989.17058361494389</v>
      </c>
      <c r="L41" s="5">
        <f t="shared" si="25"/>
        <v>471504.64485645649</v>
      </c>
      <c r="M41" s="5">
        <f t="shared" si="16"/>
        <v>2579796.9558674367</v>
      </c>
      <c r="N41" s="33">
        <f t="shared" si="26"/>
        <v>27.214335782887133</v>
      </c>
      <c r="O41" s="4"/>
      <c r="Q41" s="27" t="s">
        <v>58</v>
      </c>
      <c r="R41" s="29">
        <f t="shared" si="17"/>
        <v>94795.514263098783</v>
      </c>
      <c r="S41" s="29">
        <f t="shared" si="18"/>
        <v>471504.64485645649</v>
      </c>
      <c r="T41" s="35">
        <f t="shared" si="19"/>
        <v>27.214335782887133</v>
      </c>
      <c r="U41" s="42">
        <v>0.86473435856680392</v>
      </c>
      <c r="V41" s="43">
        <f t="shared" si="31"/>
        <v>0.13526564143319608</v>
      </c>
      <c r="W41" s="29">
        <f t="shared" si="27"/>
        <v>407726.26663121657</v>
      </c>
      <c r="X41" s="29">
        <f t="shared" si="20"/>
        <v>1936331.7915372683</v>
      </c>
      <c r="Y41" s="35">
        <f t="shared" si="28"/>
        <v>20.42640737369814</v>
      </c>
      <c r="Z41" s="36">
        <f t="shared" si="29"/>
        <v>6.7879284091889929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1154</v>
      </c>
      <c r="E42" s="51">
        <v>12</v>
      </c>
      <c r="F42" s="3">
        <f t="shared" si="21"/>
        <v>1.0398613518197574E-2</v>
      </c>
      <c r="G42" s="2">
        <v>0.5</v>
      </c>
      <c r="H42" s="3">
        <f t="shared" si="22"/>
        <v>5.0675675675675678E-2</v>
      </c>
      <c r="I42" s="3">
        <f t="shared" si="23"/>
        <v>0.94932432432432434</v>
      </c>
      <c r="J42" s="5">
        <f t="shared" si="30"/>
        <v>93806.343679483834</v>
      </c>
      <c r="K42" s="5">
        <f t="shared" si="24"/>
        <v>4753.699848622492</v>
      </c>
      <c r="L42" s="5">
        <f t="shared" si="25"/>
        <v>457147.46877586294</v>
      </c>
      <c r="M42" s="5">
        <f t="shared" si="16"/>
        <v>2108292.31101098</v>
      </c>
      <c r="N42" s="33">
        <f t="shared" si="26"/>
        <v>22.47494389307575</v>
      </c>
      <c r="O42" s="4"/>
      <c r="Q42" s="27" t="s">
        <v>60</v>
      </c>
      <c r="R42" s="29">
        <f t="shared" si="17"/>
        <v>93806.343679483834</v>
      </c>
      <c r="S42" s="29">
        <f t="shared" si="18"/>
        <v>457147.46877586294</v>
      </c>
      <c r="T42" s="35">
        <f t="shared" si="19"/>
        <v>22.47494389307575</v>
      </c>
      <c r="U42" s="42">
        <v>0.81758889711164551</v>
      </c>
      <c r="V42" s="43">
        <f t="shared" si="31"/>
        <v>0.18241110288835449</v>
      </c>
      <c r="W42" s="29">
        <f t="shared" si="27"/>
        <v>373758.69481383817</v>
      </c>
      <c r="X42" s="29">
        <f t="shared" si="20"/>
        <v>1528605.5249060518</v>
      </c>
      <c r="Y42" s="35">
        <f t="shared" si="28"/>
        <v>16.295332116652677</v>
      </c>
      <c r="Z42" s="36">
        <f t="shared" si="29"/>
        <v>6.1796117764230729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944</v>
      </c>
      <c r="E43" s="51">
        <v>22</v>
      </c>
      <c r="F43" s="3">
        <f t="shared" si="21"/>
        <v>2.3305084745762712E-2</v>
      </c>
      <c r="G43" s="2">
        <v>0.5</v>
      </c>
      <c r="H43" s="3">
        <f t="shared" si="22"/>
        <v>0.1101101101101101</v>
      </c>
      <c r="I43" s="3">
        <f t="shared" si="23"/>
        <v>0.88988988988988993</v>
      </c>
      <c r="J43" s="5">
        <f t="shared" si="30"/>
        <v>89052.643830861343</v>
      </c>
      <c r="K43" s="5">
        <f t="shared" si="24"/>
        <v>9805.5964178125596</v>
      </c>
      <c r="L43" s="5">
        <f t="shared" si="25"/>
        <v>420749.22810977534</v>
      </c>
      <c r="M43" s="5">
        <f t="shared" si="16"/>
        <v>1651144.842235117</v>
      </c>
      <c r="N43" s="33">
        <f t="shared" si="26"/>
        <v>18.541222036834238</v>
      </c>
      <c r="O43" s="4"/>
      <c r="Q43" s="27" t="s">
        <v>62</v>
      </c>
      <c r="R43" s="29">
        <f t="shared" si="17"/>
        <v>89052.643830861343</v>
      </c>
      <c r="S43" s="29">
        <f t="shared" si="18"/>
        <v>420749.22810977534</v>
      </c>
      <c r="T43" s="35">
        <f t="shared" si="19"/>
        <v>18.541222036834238</v>
      </c>
      <c r="U43" s="42">
        <v>0.77888026534586052</v>
      </c>
      <c r="V43" s="43">
        <f t="shared" si="31"/>
        <v>0.22111973465413948</v>
      </c>
      <c r="W43" s="29">
        <f t="shared" si="27"/>
        <v>327713.27043420781</v>
      </c>
      <c r="X43" s="29">
        <f t="shared" si="20"/>
        <v>1154846.8300922136</v>
      </c>
      <c r="Y43" s="35">
        <f t="shared" si="28"/>
        <v>12.96813637881012</v>
      </c>
      <c r="Z43" s="36">
        <f t="shared" si="29"/>
        <v>5.5730856580241177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653</v>
      </c>
      <c r="E44" s="51">
        <v>16</v>
      </c>
      <c r="F44" s="3">
        <f t="shared" si="21"/>
        <v>2.4502297090352222E-2</v>
      </c>
      <c r="G44" s="2">
        <v>0.5</v>
      </c>
      <c r="H44" s="3">
        <f t="shared" si="22"/>
        <v>0.11544011544011543</v>
      </c>
      <c r="I44" s="3">
        <f t="shared" si="23"/>
        <v>0.88455988455988455</v>
      </c>
      <c r="J44" s="5">
        <f t="shared" si="30"/>
        <v>79247.047413048786</v>
      </c>
      <c r="K44" s="5">
        <f t="shared" si="24"/>
        <v>9148.288301650653</v>
      </c>
      <c r="L44" s="5">
        <f t="shared" si="25"/>
        <v>373364.51631111733</v>
      </c>
      <c r="M44" s="5">
        <f t="shared" si="16"/>
        <v>1230395.6141253416</v>
      </c>
      <c r="N44" s="33">
        <f t="shared" si="26"/>
        <v>15.526075157252423</v>
      </c>
      <c r="O44" s="4"/>
      <c r="Q44" s="27" t="s">
        <v>64</v>
      </c>
      <c r="R44" s="29">
        <f t="shared" si="17"/>
        <v>79247.047413048786</v>
      </c>
      <c r="S44" s="29">
        <f t="shared" si="18"/>
        <v>373364.51631111733</v>
      </c>
      <c r="T44" s="35">
        <f t="shared" si="19"/>
        <v>15.526075157252423</v>
      </c>
      <c r="U44" s="42">
        <v>0.71980976748499381</v>
      </c>
      <c r="V44" s="43">
        <f t="shared" si="31"/>
        <v>0.28019023251500619</v>
      </c>
      <c r="W44" s="29">
        <f t="shared" si="27"/>
        <v>268751.42567305255</v>
      </c>
      <c r="X44" s="29">
        <f t="shared" si="20"/>
        <v>827133.55965800583</v>
      </c>
      <c r="Y44" s="35">
        <f t="shared" si="28"/>
        <v>10.437405388075195</v>
      </c>
      <c r="Z44" s="36">
        <f t="shared" si="29"/>
        <v>5.088669769177228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403</v>
      </c>
      <c r="E45" s="51">
        <v>16</v>
      </c>
      <c r="F45" s="3">
        <f t="shared" si="21"/>
        <v>3.9702233250620347E-2</v>
      </c>
      <c r="G45" s="2">
        <v>0.5</v>
      </c>
      <c r="H45" s="3">
        <f t="shared" si="22"/>
        <v>0.18058690744920991</v>
      </c>
      <c r="I45" s="3">
        <f t="shared" si="23"/>
        <v>0.81941309255079009</v>
      </c>
      <c r="J45" s="5">
        <f t="shared" si="30"/>
        <v>70098.759111398133</v>
      </c>
      <c r="K45" s="5">
        <f t="shared" si="24"/>
        <v>12658.918123954514</v>
      </c>
      <c r="L45" s="5">
        <f t="shared" si="25"/>
        <v>318846.50024710438</v>
      </c>
      <c r="M45" s="5">
        <f t="shared" si="16"/>
        <v>857031.09781422443</v>
      </c>
      <c r="N45" s="33">
        <f t="shared" si="26"/>
        <v>12.226052339275579</v>
      </c>
      <c r="O45" s="4"/>
      <c r="Q45" s="27" t="s">
        <v>66</v>
      </c>
      <c r="R45" s="29">
        <f t="shared" si="17"/>
        <v>70098.759111398133</v>
      </c>
      <c r="S45" s="29">
        <f t="shared" si="18"/>
        <v>318846.50024710438</v>
      </c>
      <c r="T45" s="35">
        <f t="shared" si="19"/>
        <v>12.226052339275579</v>
      </c>
      <c r="U45" s="42">
        <v>0.68480776711742686</v>
      </c>
      <c r="V45" s="43">
        <f t="shared" si="31"/>
        <v>0.31519223288257314</v>
      </c>
      <c r="W45" s="29">
        <f t="shared" si="27"/>
        <v>218348.55988742565</v>
      </c>
      <c r="X45" s="29">
        <f t="shared" si="20"/>
        <v>558382.13398495328</v>
      </c>
      <c r="Y45" s="35">
        <f t="shared" si="28"/>
        <v>7.9656493362114276</v>
      </c>
      <c r="Z45" s="36">
        <f t="shared" si="29"/>
        <v>4.2604030030641518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236</v>
      </c>
      <c r="E46" s="51">
        <v>12</v>
      </c>
      <c r="F46" s="3">
        <f t="shared" si="21"/>
        <v>5.0847457627118647E-2</v>
      </c>
      <c r="G46" s="2">
        <v>0.5</v>
      </c>
      <c r="H46" s="3">
        <f t="shared" si="22"/>
        <v>0.22556390977443605</v>
      </c>
      <c r="I46" s="3">
        <f t="shared" si="23"/>
        <v>0.77443609022556392</v>
      </c>
      <c r="J46" s="5">
        <f t="shared" si="30"/>
        <v>57439.840987443618</v>
      </c>
      <c r="K46" s="5">
        <f t="shared" si="24"/>
        <v>12956.355109949685</v>
      </c>
      <c r="L46" s="5">
        <f t="shared" si="25"/>
        <v>254808.31716234385</v>
      </c>
      <c r="M46" s="5">
        <f>L46+M47</f>
        <v>538184.59756711998</v>
      </c>
      <c r="N46" s="33">
        <f t="shared" si="26"/>
        <v>9.3695349484823165</v>
      </c>
      <c r="O46" s="4"/>
      <c r="Q46" s="27" t="s">
        <v>68</v>
      </c>
      <c r="R46" s="29">
        <f t="shared" si="17"/>
        <v>57439.840987443618</v>
      </c>
      <c r="S46" s="29">
        <f t="shared" si="18"/>
        <v>254808.31716234385</v>
      </c>
      <c r="T46" s="35">
        <f t="shared" si="19"/>
        <v>9.3695349484823165</v>
      </c>
      <c r="U46" s="42">
        <v>0.65629805890441617</v>
      </c>
      <c r="V46" s="43">
        <f t="shared" si="31"/>
        <v>0.34370194109558383</v>
      </c>
      <c r="W46" s="29">
        <f t="shared" si="27"/>
        <v>167230.20394634712</v>
      </c>
      <c r="X46" s="29">
        <f>X47+W46</f>
        <v>340033.5740975276</v>
      </c>
      <c r="Y46" s="35">
        <f t="shared" si="28"/>
        <v>5.9198209509643167</v>
      </c>
      <c r="Z46" s="36">
        <f t="shared" si="29"/>
        <v>3.4497139975179998</v>
      </c>
    </row>
    <row r="47" spans="1:26" s="2" customFormat="1" x14ac:dyDescent="0.25">
      <c r="A47" s="12">
        <v>19</v>
      </c>
      <c r="B47" s="13" t="s">
        <v>69</v>
      </c>
      <c r="C47" s="12"/>
      <c r="D47">
        <v>172</v>
      </c>
      <c r="E47" s="51">
        <v>27</v>
      </c>
      <c r="F47" s="17">
        <f t="shared" si="21"/>
        <v>0.15697674418604651</v>
      </c>
      <c r="G47" s="12"/>
      <c r="H47" s="17">
        <v>1</v>
      </c>
      <c r="I47" s="17">
        <f t="shared" si="23"/>
        <v>0</v>
      </c>
      <c r="J47" s="21">
        <f t="shared" si="30"/>
        <v>44483.485877493928</v>
      </c>
      <c r="K47" s="21">
        <f t="shared" si="24"/>
        <v>44483.485877493928</v>
      </c>
      <c r="L47" s="21">
        <f>K47/F47</f>
        <v>283376.2804047761</v>
      </c>
      <c r="M47" s="21">
        <f>L47</f>
        <v>283376.2804047761</v>
      </c>
      <c r="N47" s="34">
        <f t="shared" si="26"/>
        <v>6.3703703703703694</v>
      </c>
      <c r="O47" s="4"/>
      <c r="Q47" s="30" t="s">
        <v>69</v>
      </c>
      <c r="R47" s="31">
        <f t="shared" si="17"/>
        <v>44483.485877493928</v>
      </c>
      <c r="S47" s="31">
        <f t="shared" si="18"/>
        <v>283376.2804047761</v>
      </c>
      <c r="T47" s="38">
        <f t="shared" si="19"/>
        <v>6.3703703703703694</v>
      </c>
      <c r="U47" s="44">
        <v>0.6098018151143324</v>
      </c>
      <c r="V47" s="45">
        <f t="shared" si="31"/>
        <v>0.3901981848856676</v>
      </c>
      <c r="W47" s="31">
        <f t="shared" si="27"/>
        <v>172803.37015118048</v>
      </c>
      <c r="X47" s="31">
        <f>W47</f>
        <v>172803.37015118048</v>
      </c>
      <c r="Y47" s="38">
        <f t="shared" si="28"/>
        <v>3.8846634148024131</v>
      </c>
      <c r="Z47" s="37">
        <f t="shared" si="29"/>
        <v>2.4857069555679563</v>
      </c>
    </row>
    <row r="48" spans="1:26" s="2" customFormat="1" ht="13.2" x14ac:dyDescent="0.25">
      <c r="B48" s="2" t="s">
        <v>70</v>
      </c>
      <c r="D48" s="25">
        <f>SUM(D29:D47)</f>
        <v>24290</v>
      </c>
      <c r="E48" s="25">
        <f>SUM(E29:E47)</f>
        <v>128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396</v>
      </c>
      <c r="E54" s="49">
        <f>E4+E29</f>
        <v>3</v>
      </c>
      <c r="F54" s="3">
        <f>E54/D54</f>
        <v>7.575757575757576E-3</v>
      </c>
      <c r="G54" s="2">
        <v>0.3</v>
      </c>
      <c r="H54" s="18">
        <f>C54*F54/(1+(1-G54)*C54*F54)</f>
        <v>7.5357950263752827E-3</v>
      </c>
      <c r="I54" s="18">
        <f>1-H54</f>
        <v>0.99246420497362475</v>
      </c>
      <c r="J54" s="19">
        <v>100000</v>
      </c>
      <c r="K54" s="20">
        <f>J54*H54</f>
        <v>753.57950263752832</v>
      </c>
      <c r="L54" s="20">
        <f>C54*(J55+G54*K54)</f>
        <v>99472.494348153734</v>
      </c>
      <c r="M54" s="5">
        <f t="shared" ref="M54:M70" si="32">L54+M55</f>
        <v>7562281.4278479936</v>
      </c>
      <c r="N54" s="32">
        <f>M54/J54</f>
        <v>75.622814278479936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99472.494348153734</v>
      </c>
      <c r="T54" s="35">
        <f t="shared" ref="T54:T72" si="35">N54</f>
        <v>75.622814278479936</v>
      </c>
      <c r="U54" s="42">
        <v>0.96170886472285344</v>
      </c>
      <c r="V54" s="43">
        <f>1-U54</f>
        <v>3.829113527714656E-2</v>
      </c>
      <c r="W54" s="29">
        <f>S54*U54</f>
        <v>95663.579610713379</v>
      </c>
      <c r="X54" s="29">
        <f t="shared" ref="X54:X70" si="36">X55+W54</f>
        <v>6696777.4962847019</v>
      </c>
      <c r="Y54" s="40">
        <f>X54/R54</f>
        <v>66.967774962847017</v>
      </c>
      <c r="Z54" s="36">
        <f>T54-Y54</f>
        <v>8.6550393156329193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1954</v>
      </c>
      <c r="E55" s="49">
        <f t="shared" si="37"/>
        <v>1</v>
      </c>
      <c r="F55" s="3">
        <f t="shared" ref="F55:F72" si="38">E55/D55</f>
        <v>5.1177072671443195E-4</v>
      </c>
      <c r="G55" s="2">
        <v>0.4</v>
      </c>
      <c r="H55" s="3">
        <f t="shared" ref="H55:H71" si="39">C55*F55/(1+(1-G55)*C55*F55)</f>
        <v>2.0445716622367613E-3</v>
      </c>
      <c r="I55" s="3">
        <f t="shared" ref="I55:I72" si="40">1-H55</f>
        <v>0.99795542833776318</v>
      </c>
      <c r="J55" s="5">
        <f>I54*J54</f>
        <v>99246.420497362473</v>
      </c>
      <c r="K55" s="5">
        <f t="shared" ref="K55:K72" si="41">J55*H55</f>
        <v>202.91641892734097</v>
      </c>
      <c r="L55" s="5">
        <f t="shared" ref="L55:L71" si="42">C55*(J56+G55*K55)</f>
        <v>396498.68258402427</v>
      </c>
      <c r="M55" s="5">
        <f t="shared" si="32"/>
        <v>7462808.9334998401</v>
      </c>
      <c r="N55" s="33">
        <f t="shared" ref="N55:N72" si="43">M55/J55</f>
        <v>75.194741493958148</v>
      </c>
      <c r="O55" s="4"/>
      <c r="Q55" s="27" t="s">
        <v>36</v>
      </c>
      <c r="R55" s="29">
        <f t="shared" si="33"/>
        <v>99246.420497362473</v>
      </c>
      <c r="S55" s="29">
        <f t="shared" si="34"/>
        <v>396498.68258402427</v>
      </c>
      <c r="T55" s="35">
        <f t="shared" si="35"/>
        <v>75.194741493958148</v>
      </c>
      <c r="U55" s="42">
        <v>0.96170886472285344</v>
      </c>
      <c r="V55" s="43">
        <f>1-U55</f>
        <v>3.829113527714656E-2</v>
      </c>
      <c r="W55" s="29">
        <f t="shared" ref="W55:W72" si="44">S55*U55</f>
        <v>381316.297891989</v>
      </c>
      <c r="X55" s="29">
        <f t="shared" si="36"/>
        <v>6601113.9166739881</v>
      </c>
      <c r="Y55" s="35">
        <f t="shared" ref="Y55:Y72" si="45">X55/R55</f>
        <v>66.512362698757642</v>
      </c>
      <c r="Z55" s="36">
        <f t="shared" ref="Z55:Z72" si="46">T55-Y55</f>
        <v>8.6823787952005063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2864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99043.504078435129</v>
      </c>
      <c r="K56" s="5">
        <f t="shared" si="41"/>
        <v>0</v>
      </c>
      <c r="L56" s="5">
        <f t="shared" si="42"/>
        <v>495217.52039217565</v>
      </c>
      <c r="M56" s="5">
        <f t="shared" si="32"/>
        <v>7066310.2509158161</v>
      </c>
      <c r="N56" s="33">
        <f t="shared" si="43"/>
        <v>71.345519493331139</v>
      </c>
      <c r="O56" s="4"/>
      <c r="Q56" s="27" t="s">
        <v>38</v>
      </c>
      <c r="R56" s="29">
        <f t="shared" si="33"/>
        <v>99043.504078435129</v>
      </c>
      <c r="S56" s="29">
        <f t="shared" si="34"/>
        <v>495217.52039217565</v>
      </c>
      <c r="T56" s="35">
        <f t="shared" si="35"/>
        <v>71.345519493331139</v>
      </c>
      <c r="U56" s="42">
        <v>0.96170886472285344</v>
      </c>
      <c r="V56" s="43">
        <f>1-U56</f>
        <v>3.829113527714656E-2</v>
      </c>
      <c r="W56" s="29">
        <f t="shared" si="44"/>
        <v>476255.07932722574</v>
      </c>
      <c r="X56" s="29">
        <f t="shared" si="36"/>
        <v>6219797.6187819988</v>
      </c>
      <c r="Y56" s="35">
        <f t="shared" si="45"/>
        <v>62.798642643503193</v>
      </c>
      <c r="Z56" s="36">
        <f t="shared" si="46"/>
        <v>8.5468768498279459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2928</v>
      </c>
      <c r="E57" s="49">
        <f t="shared" si="37"/>
        <v>1</v>
      </c>
      <c r="F57" s="3">
        <f t="shared" si="38"/>
        <v>3.4153005464480874E-4</v>
      </c>
      <c r="G57" s="2">
        <v>0.5</v>
      </c>
      <c r="H57" s="3">
        <f t="shared" si="39"/>
        <v>1.7061934823408976E-3</v>
      </c>
      <c r="I57" s="3">
        <f t="shared" si="40"/>
        <v>0.99829380651765909</v>
      </c>
      <c r="J57" s="5">
        <f t="shared" si="47"/>
        <v>99043.504078435129</v>
      </c>
      <c r="K57" s="5">
        <f t="shared" si="41"/>
        <v>168.98738112683014</v>
      </c>
      <c r="L57" s="5">
        <f t="shared" si="42"/>
        <v>494795.05193935853</v>
      </c>
      <c r="M57" s="5">
        <f t="shared" si="32"/>
        <v>6571092.7305236403</v>
      </c>
      <c r="N57" s="33">
        <f t="shared" si="43"/>
        <v>66.345519493331139</v>
      </c>
      <c r="O57" s="4"/>
      <c r="Q57" s="27" t="s">
        <v>40</v>
      </c>
      <c r="R57" s="29">
        <f t="shared" si="33"/>
        <v>99043.504078435129</v>
      </c>
      <c r="S57" s="29">
        <f t="shared" si="34"/>
        <v>494795.05193935853</v>
      </c>
      <c r="T57" s="35">
        <f t="shared" si="35"/>
        <v>66.345519493331139</v>
      </c>
      <c r="U57" s="42">
        <v>0.96170886472285344</v>
      </c>
      <c r="V57" s="43">
        <f>1-U57</f>
        <v>3.829113527714656E-2</v>
      </c>
      <c r="W57" s="29">
        <f t="shared" si="44"/>
        <v>475848.7876710858</v>
      </c>
      <c r="X57" s="29">
        <f t="shared" si="36"/>
        <v>5743542.5394547731</v>
      </c>
      <c r="Y57" s="35">
        <f t="shared" si="45"/>
        <v>57.990098319888929</v>
      </c>
      <c r="Z57" s="36">
        <f t="shared" si="46"/>
        <v>8.3554211734422097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3225</v>
      </c>
      <c r="E58" s="49">
        <f t="shared" si="37"/>
        <v>5</v>
      </c>
      <c r="F58" s="3">
        <f t="shared" si="38"/>
        <v>1.5503875968992248E-3</v>
      </c>
      <c r="G58" s="2">
        <v>0.5</v>
      </c>
      <c r="H58" s="3">
        <f t="shared" si="39"/>
        <v>7.7220077220077222E-3</v>
      </c>
      <c r="I58" s="3">
        <f t="shared" si="40"/>
        <v>0.99227799227799229</v>
      </c>
      <c r="J58" s="5">
        <f t="shared" si="47"/>
        <v>98874.516697308296</v>
      </c>
      <c r="K58" s="5">
        <f t="shared" si="41"/>
        <v>763.50978144639612</v>
      </c>
      <c r="L58" s="5">
        <f t="shared" si="42"/>
        <v>492463.80903292552</v>
      </c>
      <c r="M58" s="5">
        <f t="shared" si="32"/>
        <v>6076297.6785842814</v>
      </c>
      <c r="N58" s="33">
        <f t="shared" si="43"/>
        <v>61.45463848067233</v>
      </c>
      <c r="O58" s="4"/>
      <c r="Q58" s="27" t="s">
        <v>42</v>
      </c>
      <c r="R58" s="29">
        <f t="shared" si="33"/>
        <v>98874.516697308296</v>
      </c>
      <c r="S58" s="29">
        <f t="shared" si="34"/>
        <v>492463.80903292552</v>
      </c>
      <c r="T58" s="35">
        <f t="shared" si="35"/>
        <v>61.45463848067233</v>
      </c>
      <c r="U58" s="42">
        <v>0.96170886472285344</v>
      </c>
      <c r="V58" s="43">
        <f>1-U58</f>
        <v>3.829113527714656E-2</v>
      </c>
      <c r="W58" s="29">
        <f t="shared" si="44"/>
        <v>473606.8107021469</v>
      </c>
      <c r="X58" s="29">
        <f t="shared" si="36"/>
        <v>5267693.7517836876</v>
      </c>
      <c r="Y58" s="35">
        <f t="shared" si="45"/>
        <v>53.276556262824116</v>
      </c>
      <c r="Z58" s="36">
        <f t="shared" si="46"/>
        <v>8.178082217848214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3654</v>
      </c>
      <c r="E59" s="49">
        <f t="shared" si="37"/>
        <v>12</v>
      </c>
      <c r="F59" s="3">
        <f t="shared" si="38"/>
        <v>3.2840722495894909E-3</v>
      </c>
      <c r="G59" s="2">
        <v>0.5</v>
      </c>
      <c r="H59" s="3">
        <f t="shared" si="39"/>
        <v>1.6286644951140065E-2</v>
      </c>
      <c r="I59" s="3">
        <f t="shared" si="40"/>
        <v>0.98371335504885993</v>
      </c>
      <c r="J59" s="5">
        <f t="shared" si="47"/>
        <v>98111.006915861901</v>
      </c>
      <c r="K59" s="5">
        <f t="shared" si="41"/>
        <v>1597.8991354374903</v>
      </c>
      <c r="L59" s="5">
        <f t="shared" si="42"/>
        <v>486560.28674071585</v>
      </c>
      <c r="M59" s="5">
        <f t="shared" si="32"/>
        <v>5583833.869551356</v>
      </c>
      <c r="N59" s="33">
        <f t="shared" si="43"/>
        <v>56.913429441611413</v>
      </c>
      <c r="O59" s="4"/>
      <c r="Q59" s="27" t="s">
        <v>44</v>
      </c>
      <c r="R59" s="29">
        <f t="shared" si="33"/>
        <v>98111.006915861901</v>
      </c>
      <c r="S59" s="29">
        <f t="shared" si="34"/>
        <v>486560.28674071585</v>
      </c>
      <c r="T59" s="35">
        <f t="shared" si="35"/>
        <v>56.913429441611413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468602.16841108556</v>
      </c>
      <c r="X59" s="29">
        <f t="shared" si="36"/>
        <v>4794086.9410815407</v>
      </c>
      <c r="Y59" s="35">
        <f t="shared" si="45"/>
        <v>48.863905200696358</v>
      </c>
      <c r="Z59" s="36">
        <f t="shared" si="46"/>
        <v>8.0495242409150549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3913</v>
      </c>
      <c r="E60" s="49">
        <f t="shared" si="37"/>
        <v>4</v>
      </c>
      <c r="F60" s="3">
        <f t="shared" si="38"/>
        <v>1.0222335803731152E-3</v>
      </c>
      <c r="G60" s="2">
        <v>0.5</v>
      </c>
      <c r="H60" s="3">
        <f t="shared" si="39"/>
        <v>5.0981391791995916E-3</v>
      </c>
      <c r="I60" s="3">
        <f t="shared" si="40"/>
        <v>0.99490186082080045</v>
      </c>
      <c r="J60" s="5">
        <f t="shared" si="47"/>
        <v>96513.107780424412</v>
      </c>
      <c r="K60" s="5">
        <f t="shared" si="41"/>
        <v>492.03725608169464</v>
      </c>
      <c r="L60" s="5">
        <f t="shared" si="42"/>
        <v>481335.44576191786</v>
      </c>
      <c r="M60" s="5">
        <f t="shared" si="32"/>
        <v>5097273.5828106403</v>
      </c>
      <c r="N60" s="33">
        <f t="shared" si="43"/>
        <v>52.814314035015578</v>
      </c>
      <c r="O60" s="4"/>
      <c r="Q60" s="27" t="s">
        <v>46</v>
      </c>
      <c r="R60" s="29">
        <f t="shared" si="33"/>
        <v>96513.107780424412</v>
      </c>
      <c r="S60" s="29">
        <f t="shared" si="34"/>
        <v>481335.44576191786</v>
      </c>
      <c r="T60" s="35">
        <f t="shared" si="35"/>
        <v>52.814314035015578</v>
      </c>
      <c r="U60" s="42">
        <v>0.95736753435116873</v>
      </c>
      <c r="V60" s="43">
        <f t="shared" si="48"/>
        <v>4.2632465648831275E-2</v>
      </c>
      <c r="W60" s="29">
        <f t="shared" si="44"/>
        <v>460814.92890490801</v>
      </c>
      <c r="X60" s="29">
        <f t="shared" si="36"/>
        <v>4325484.7726704553</v>
      </c>
      <c r="Y60" s="35">
        <f t="shared" si="45"/>
        <v>44.817588741534507</v>
      </c>
      <c r="Z60" s="36">
        <f t="shared" si="46"/>
        <v>7.9967252934810702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3598</v>
      </c>
      <c r="E61" s="49">
        <f t="shared" si="37"/>
        <v>8</v>
      </c>
      <c r="F61" s="3">
        <f t="shared" si="38"/>
        <v>2.2234574763757642E-3</v>
      </c>
      <c r="G61" s="2">
        <v>0.5</v>
      </c>
      <c r="H61" s="3">
        <f t="shared" si="39"/>
        <v>1.1055831951354338E-2</v>
      </c>
      <c r="I61" s="3">
        <f t="shared" si="40"/>
        <v>0.98894416804864571</v>
      </c>
      <c r="J61" s="5">
        <f t="shared" si="47"/>
        <v>96021.070524342722</v>
      </c>
      <c r="K61" s="5">
        <f t="shared" si="41"/>
        <v>1061.5928195062766</v>
      </c>
      <c r="L61" s="5">
        <f t="shared" si="42"/>
        <v>477451.3705729479</v>
      </c>
      <c r="M61" s="5">
        <f t="shared" si="32"/>
        <v>4615938.1370487222</v>
      </c>
      <c r="N61" s="33">
        <f t="shared" si="43"/>
        <v>48.072137832274173</v>
      </c>
      <c r="O61" s="4"/>
      <c r="Q61" s="27" t="s">
        <v>48</v>
      </c>
      <c r="R61" s="29">
        <f t="shared" si="33"/>
        <v>96021.070524342722</v>
      </c>
      <c r="S61" s="29">
        <f t="shared" si="34"/>
        <v>477451.3705729479</v>
      </c>
      <c r="T61" s="35">
        <f t="shared" si="35"/>
        <v>48.072137832274173</v>
      </c>
      <c r="U61" s="42">
        <v>0.95681081085376496</v>
      </c>
      <c r="V61" s="43">
        <f t="shared" si="48"/>
        <v>4.3189189146235041E-2</v>
      </c>
      <c r="W61" s="29">
        <f t="shared" si="44"/>
        <v>456830.63302114367</v>
      </c>
      <c r="X61" s="29">
        <f t="shared" si="36"/>
        <v>3864669.8437655475</v>
      </c>
      <c r="Y61" s="35">
        <f t="shared" si="45"/>
        <v>40.248143690355946</v>
      </c>
      <c r="Z61" s="36">
        <f t="shared" si="46"/>
        <v>7.8239941419182273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4037</v>
      </c>
      <c r="E62" s="49">
        <f t="shared" si="37"/>
        <v>15</v>
      </c>
      <c r="F62" s="3">
        <f t="shared" si="38"/>
        <v>3.7156304186276939E-3</v>
      </c>
      <c r="G62" s="2">
        <v>0.5</v>
      </c>
      <c r="H62" s="3">
        <f t="shared" si="39"/>
        <v>1.8407166523499819E-2</v>
      </c>
      <c r="I62" s="3">
        <f t="shared" si="40"/>
        <v>0.98159283347650017</v>
      </c>
      <c r="J62" s="5">
        <f t="shared" si="47"/>
        <v>94959.477704836449</v>
      </c>
      <c r="K62" s="5">
        <f t="shared" si="41"/>
        <v>1747.9349190974929</v>
      </c>
      <c r="L62" s="5">
        <f t="shared" si="42"/>
        <v>470427.55122643849</v>
      </c>
      <c r="M62" s="5">
        <f t="shared" si="32"/>
        <v>4138486.7664757743</v>
      </c>
      <c r="N62" s="33">
        <f t="shared" si="43"/>
        <v>43.581608350242583</v>
      </c>
      <c r="O62" s="4"/>
      <c r="Q62" s="27" t="s">
        <v>50</v>
      </c>
      <c r="R62" s="29">
        <f t="shared" si="33"/>
        <v>94959.477704836449</v>
      </c>
      <c r="S62" s="29">
        <f t="shared" si="34"/>
        <v>470427.55122643849</v>
      </c>
      <c r="T62" s="35">
        <f t="shared" si="35"/>
        <v>43.581608350242583</v>
      </c>
      <c r="U62" s="42">
        <v>0.94800928093814252</v>
      </c>
      <c r="V62" s="43">
        <f t="shared" si="48"/>
        <v>5.1990719061857482E-2</v>
      </c>
      <c r="W62" s="29">
        <f t="shared" si="44"/>
        <v>445969.68457166717</v>
      </c>
      <c r="X62" s="29">
        <f t="shared" si="36"/>
        <v>3407839.2107444038</v>
      </c>
      <c r="Y62" s="35">
        <f t="shared" si="45"/>
        <v>35.887299436682106</v>
      </c>
      <c r="Z62" s="36">
        <f t="shared" si="46"/>
        <v>7.6943089135604765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4473</v>
      </c>
      <c r="E63" s="49">
        <f t="shared" si="37"/>
        <v>15</v>
      </c>
      <c r="F63" s="3">
        <f t="shared" si="38"/>
        <v>3.3534540576794099E-3</v>
      </c>
      <c r="G63" s="2">
        <v>0.5</v>
      </c>
      <c r="H63" s="3">
        <f t="shared" si="39"/>
        <v>1.6627868307283005E-2</v>
      </c>
      <c r="I63" s="3">
        <f t="shared" si="40"/>
        <v>0.98337213169271698</v>
      </c>
      <c r="J63" s="5">
        <f t="shared" si="47"/>
        <v>93211.542785738959</v>
      </c>
      <c r="K63" s="5">
        <f t="shared" si="41"/>
        <v>1549.9092581599427</v>
      </c>
      <c r="L63" s="5">
        <f t="shared" si="42"/>
        <v>462182.94078329497</v>
      </c>
      <c r="M63" s="5">
        <f t="shared" si="32"/>
        <v>3668059.2152493359</v>
      </c>
      <c r="N63" s="33">
        <f t="shared" si="43"/>
        <v>39.35198480386633</v>
      </c>
      <c r="O63" s="4"/>
      <c r="Q63" s="27" t="s">
        <v>52</v>
      </c>
      <c r="R63" s="29">
        <f t="shared" si="33"/>
        <v>93211.542785738959</v>
      </c>
      <c r="S63" s="29">
        <f t="shared" si="34"/>
        <v>462182.94078329497</v>
      </c>
      <c r="T63" s="35">
        <f t="shared" si="35"/>
        <v>39.35198480386633</v>
      </c>
      <c r="U63" s="42">
        <v>0.94216194080535964</v>
      </c>
      <c r="V63" s="43">
        <f t="shared" si="48"/>
        <v>5.7838059194640357E-2</v>
      </c>
      <c r="W63" s="29">
        <f t="shared" si="44"/>
        <v>435451.17649551778</v>
      </c>
      <c r="X63" s="29">
        <f t="shared" si="36"/>
        <v>2961869.5261727367</v>
      </c>
      <c r="Y63" s="35">
        <f t="shared" si="45"/>
        <v>31.775780527322119</v>
      </c>
      <c r="Z63" s="36">
        <f t="shared" si="46"/>
        <v>7.5762042765442104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4406</v>
      </c>
      <c r="E64" s="49">
        <f t="shared" si="37"/>
        <v>14</v>
      </c>
      <c r="F64" s="3">
        <f t="shared" si="38"/>
        <v>3.1774852473899226E-3</v>
      </c>
      <c r="G64" s="2">
        <v>0.5</v>
      </c>
      <c r="H64" s="3">
        <f t="shared" si="39"/>
        <v>1.5762215717180814E-2</v>
      </c>
      <c r="I64" s="3">
        <f t="shared" si="40"/>
        <v>0.98423778428281916</v>
      </c>
      <c r="J64" s="5">
        <f t="shared" si="47"/>
        <v>91661.633527579019</v>
      </c>
      <c r="K64" s="5">
        <f t="shared" si="41"/>
        <v>1444.790440650874</v>
      </c>
      <c r="L64" s="5">
        <f t="shared" si="42"/>
        <v>454696.19153626787</v>
      </c>
      <c r="M64" s="5">
        <f t="shared" si="32"/>
        <v>3205876.274466041</v>
      </c>
      <c r="N64" s="33">
        <f t="shared" si="43"/>
        <v>34.975116099163358</v>
      </c>
      <c r="O64" s="4"/>
      <c r="Q64" s="27" t="s">
        <v>54</v>
      </c>
      <c r="R64" s="29">
        <f t="shared" si="33"/>
        <v>91661.633527579019</v>
      </c>
      <c r="S64" s="29">
        <f t="shared" si="34"/>
        <v>454696.19153626787</v>
      </c>
      <c r="T64" s="35">
        <f t="shared" si="35"/>
        <v>34.975116099163358</v>
      </c>
      <c r="U64" s="42">
        <v>0.92489605986448908</v>
      </c>
      <c r="V64" s="43">
        <f t="shared" si="48"/>
        <v>7.5103940135510916E-2</v>
      </c>
      <c r="W64" s="29">
        <f t="shared" si="44"/>
        <v>420546.71598728321</v>
      </c>
      <c r="X64" s="29">
        <f t="shared" si="36"/>
        <v>2526418.3496772191</v>
      </c>
      <c r="Y64" s="35">
        <f t="shared" si="45"/>
        <v>27.562440821186915</v>
      </c>
      <c r="Z64" s="36">
        <f t="shared" si="46"/>
        <v>7.4126752779764438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3849</v>
      </c>
      <c r="E65" s="49">
        <f t="shared" si="37"/>
        <v>17</v>
      </c>
      <c r="F65" s="3">
        <f t="shared" si="38"/>
        <v>4.4167316186022347E-3</v>
      </c>
      <c r="G65" s="2">
        <v>0.5</v>
      </c>
      <c r="H65" s="3">
        <f t="shared" si="39"/>
        <v>2.1842477193884109E-2</v>
      </c>
      <c r="I65" s="3">
        <f t="shared" si="40"/>
        <v>0.9781575228061159</v>
      </c>
      <c r="J65" s="5">
        <f t="shared" si="47"/>
        <v>90216.843086928144</v>
      </c>
      <c r="K65" s="5">
        <f t="shared" si="41"/>
        <v>1970.5593376304491</v>
      </c>
      <c r="L65" s="5">
        <f t="shared" si="42"/>
        <v>446157.81709056464</v>
      </c>
      <c r="M65" s="5">
        <f t="shared" si="32"/>
        <v>2751180.0829297733</v>
      </c>
      <c r="N65" s="33">
        <f t="shared" si="43"/>
        <v>30.495193456047698</v>
      </c>
      <c r="O65" s="4"/>
      <c r="Q65" s="27" t="s">
        <v>56</v>
      </c>
      <c r="R65" s="29">
        <f t="shared" si="33"/>
        <v>90216.843086928144</v>
      </c>
      <c r="S65" s="29">
        <f t="shared" si="34"/>
        <v>446157.81709056464</v>
      </c>
      <c r="T65" s="35">
        <f t="shared" si="35"/>
        <v>30.495193456047698</v>
      </c>
      <c r="U65" s="42">
        <v>0.89970667843387275</v>
      </c>
      <c r="V65" s="43">
        <f t="shared" si="48"/>
        <v>0.10029332156612725</v>
      </c>
      <c r="W65" s="29">
        <f t="shared" si="44"/>
        <v>401411.16767185926</v>
      </c>
      <c r="X65" s="29">
        <f t="shared" si="36"/>
        <v>2105871.6336899358</v>
      </c>
      <c r="Y65" s="35">
        <f t="shared" si="45"/>
        <v>23.342333444995742</v>
      </c>
      <c r="Z65" s="36">
        <f t="shared" si="46"/>
        <v>7.1528600110519562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2898</v>
      </c>
      <c r="E66" s="49">
        <f t="shared" si="37"/>
        <v>17</v>
      </c>
      <c r="F66" s="3">
        <f t="shared" si="38"/>
        <v>5.866114561766736E-3</v>
      </c>
      <c r="G66" s="2">
        <v>0.5</v>
      </c>
      <c r="H66" s="3">
        <f t="shared" si="39"/>
        <v>2.8906648529161711E-2</v>
      </c>
      <c r="I66" s="3">
        <f t="shared" si="40"/>
        <v>0.97109335147083831</v>
      </c>
      <c r="J66" s="5">
        <f t="shared" si="47"/>
        <v>88246.283749297698</v>
      </c>
      <c r="K66" s="5">
        <f t="shared" si="41"/>
        <v>2550.9043083456231</v>
      </c>
      <c r="L66" s="5">
        <f t="shared" si="42"/>
        <v>434854.15797562449</v>
      </c>
      <c r="M66" s="5">
        <f t="shared" si="32"/>
        <v>2305022.2658392088</v>
      </c>
      <c r="N66" s="33">
        <f t="shared" si="43"/>
        <v>26.120332414083705</v>
      </c>
      <c r="O66" s="4"/>
      <c r="Q66" s="27" t="s">
        <v>58</v>
      </c>
      <c r="R66" s="29">
        <f t="shared" si="33"/>
        <v>88246.283749297698</v>
      </c>
      <c r="S66" s="29">
        <f t="shared" si="34"/>
        <v>434854.15797562449</v>
      </c>
      <c r="T66" s="35">
        <f t="shared" si="35"/>
        <v>26.120332414083705</v>
      </c>
      <c r="U66" s="42">
        <v>0.86438699185239576</v>
      </c>
      <c r="V66" s="43">
        <f t="shared" si="48"/>
        <v>0.13561300814760424</v>
      </c>
      <c r="W66" s="29">
        <f t="shared" si="44"/>
        <v>375882.27750705654</v>
      </c>
      <c r="X66" s="29">
        <f t="shared" si="36"/>
        <v>1704460.4660180765</v>
      </c>
      <c r="Y66" s="35">
        <f t="shared" si="45"/>
        <v>19.314812971165388</v>
      </c>
      <c r="Z66" s="36">
        <f t="shared" si="46"/>
        <v>6.8055194429183175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2302</v>
      </c>
      <c r="E67" s="49">
        <f t="shared" si="37"/>
        <v>32</v>
      </c>
      <c r="F67" s="3">
        <f t="shared" si="38"/>
        <v>1.3900955690703735E-2</v>
      </c>
      <c r="G67" s="2">
        <v>0.5</v>
      </c>
      <c r="H67" s="3">
        <f t="shared" si="39"/>
        <v>6.7170445004198137E-2</v>
      </c>
      <c r="I67" s="3">
        <f t="shared" si="40"/>
        <v>0.93282955499580189</v>
      </c>
      <c r="J67" s="5">
        <f t="shared" si="47"/>
        <v>85695.379440952078</v>
      </c>
      <c r="K67" s="5">
        <f t="shared" si="41"/>
        <v>5756.1967718523629</v>
      </c>
      <c r="L67" s="5">
        <f t="shared" si="42"/>
        <v>414086.40527512942</v>
      </c>
      <c r="M67" s="5">
        <f t="shared" si="32"/>
        <v>1870168.1078635843</v>
      </c>
      <c r="N67" s="33">
        <f t="shared" si="43"/>
        <v>21.823441591179524</v>
      </c>
      <c r="O67" s="4"/>
      <c r="Q67" s="27" t="s">
        <v>60</v>
      </c>
      <c r="R67" s="29">
        <f t="shared" si="33"/>
        <v>85695.379440952078</v>
      </c>
      <c r="S67" s="29">
        <f t="shared" si="34"/>
        <v>414086.40527512942</v>
      </c>
      <c r="T67" s="35">
        <f t="shared" si="35"/>
        <v>21.823441591179524</v>
      </c>
      <c r="U67" s="42">
        <v>0.82345390469096191</v>
      </c>
      <c r="V67" s="43">
        <f t="shared" si="48"/>
        <v>0.17654609530903809</v>
      </c>
      <c r="W67" s="29">
        <f t="shared" si="44"/>
        <v>340981.06730324944</v>
      </c>
      <c r="X67" s="29">
        <f t="shared" si="36"/>
        <v>1328578.18851102</v>
      </c>
      <c r="Y67" s="35">
        <f t="shared" si="45"/>
        <v>15.503498522069902</v>
      </c>
      <c r="Z67" s="36">
        <f t="shared" si="46"/>
        <v>6.3199430691096214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1823</v>
      </c>
      <c r="E68" s="49">
        <f t="shared" si="37"/>
        <v>39</v>
      </c>
      <c r="F68" s="3">
        <f t="shared" si="38"/>
        <v>2.1393307734503566E-2</v>
      </c>
      <c r="G68" s="2">
        <v>0.5</v>
      </c>
      <c r="H68" s="3">
        <f t="shared" si="39"/>
        <v>0.10153605831814631</v>
      </c>
      <c r="I68" s="3">
        <f t="shared" si="40"/>
        <v>0.89846394168185373</v>
      </c>
      <c r="J68" s="5">
        <f t="shared" si="47"/>
        <v>79939.182669099711</v>
      </c>
      <c r="K68" s="5">
        <f t="shared" si="41"/>
        <v>8116.7095133946596</v>
      </c>
      <c r="L68" s="5">
        <f t="shared" si="42"/>
        <v>379404.13956201193</v>
      </c>
      <c r="M68" s="5">
        <f t="shared" si="32"/>
        <v>1456081.7025884548</v>
      </c>
      <c r="N68" s="33">
        <f t="shared" si="43"/>
        <v>18.214868528438178</v>
      </c>
      <c r="O68" s="4"/>
      <c r="Q68" s="27" t="s">
        <v>62</v>
      </c>
      <c r="R68" s="29">
        <f t="shared" si="33"/>
        <v>79939.182669099711</v>
      </c>
      <c r="S68" s="29">
        <f t="shared" si="34"/>
        <v>379404.13956201193</v>
      </c>
      <c r="T68" s="35">
        <f t="shared" si="35"/>
        <v>18.214868528438178</v>
      </c>
      <c r="U68" s="42">
        <v>0.7557222850963411</v>
      </c>
      <c r="V68" s="43">
        <f t="shared" si="48"/>
        <v>0.2442777149036589</v>
      </c>
      <c r="W68" s="29">
        <f t="shared" si="44"/>
        <v>286724.16332481476</v>
      </c>
      <c r="X68" s="29">
        <f t="shared" si="36"/>
        <v>987597.12120777066</v>
      </c>
      <c r="Y68" s="35">
        <f t="shared" si="45"/>
        <v>12.354356002060099</v>
      </c>
      <c r="Z68" s="36">
        <f t="shared" si="46"/>
        <v>5.8605125263780788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1223</v>
      </c>
      <c r="E69" s="49">
        <f t="shared" si="37"/>
        <v>32</v>
      </c>
      <c r="F69" s="3">
        <f t="shared" si="38"/>
        <v>2.616516762060507E-2</v>
      </c>
      <c r="G69" s="2">
        <v>0.5</v>
      </c>
      <c r="H69" s="3">
        <f t="shared" si="39"/>
        <v>0.12279355333844973</v>
      </c>
      <c r="I69" s="3">
        <f t="shared" si="40"/>
        <v>0.87720644666155023</v>
      </c>
      <c r="J69" s="5">
        <f t="shared" si="47"/>
        <v>71822.473155705055</v>
      </c>
      <c r="K69" s="5">
        <f t="shared" si="41"/>
        <v>8819.3366883444414</v>
      </c>
      <c r="L69" s="5">
        <f t="shared" si="42"/>
        <v>337064.02405766415</v>
      </c>
      <c r="M69" s="5">
        <f t="shared" si="32"/>
        <v>1076677.5630264429</v>
      </c>
      <c r="N69" s="33">
        <f t="shared" si="43"/>
        <v>14.990817159585927</v>
      </c>
      <c r="O69" s="4"/>
      <c r="Q69" s="27" t="s">
        <v>64</v>
      </c>
      <c r="R69" s="29">
        <f t="shared" si="33"/>
        <v>71822.473155705055</v>
      </c>
      <c r="S69" s="29">
        <f t="shared" si="34"/>
        <v>337064.02405766415</v>
      </c>
      <c r="T69" s="35">
        <f t="shared" si="35"/>
        <v>14.990817159585927</v>
      </c>
      <c r="U69" s="42">
        <v>0.69850988448397933</v>
      </c>
      <c r="V69" s="43">
        <f t="shared" si="48"/>
        <v>0.30149011551602067</v>
      </c>
      <c r="W69" s="29">
        <f t="shared" si="44"/>
        <v>235442.55250822421</v>
      </c>
      <c r="X69" s="29">
        <f t="shared" si="36"/>
        <v>700872.9578829559</v>
      </c>
      <c r="Y69" s="35">
        <f t="shared" si="45"/>
        <v>9.7584074606220046</v>
      </c>
      <c r="Z69" s="36">
        <f t="shared" si="46"/>
        <v>5.2324096989639219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687</v>
      </c>
      <c r="E70" s="49">
        <f t="shared" si="37"/>
        <v>32</v>
      </c>
      <c r="F70" s="3">
        <f t="shared" si="38"/>
        <v>4.6579330422125184E-2</v>
      </c>
      <c r="G70" s="2">
        <v>0.5</v>
      </c>
      <c r="H70" s="3">
        <f t="shared" si="39"/>
        <v>0.20860495436766624</v>
      </c>
      <c r="I70" s="3">
        <f t="shared" si="40"/>
        <v>0.79139504563233376</v>
      </c>
      <c r="J70" s="5">
        <f t="shared" si="47"/>
        <v>63003.136467360608</v>
      </c>
      <c r="K70" s="5">
        <f t="shared" si="41"/>
        <v>13142.766407793608</v>
      </c>
      <c r="L70" s="5">
        <f t="shared" si="42"/>
        <v>282158.76631731901</v>
      </c>
      <c r="M70" s="5">
        <f t="shared" si="32"/>
        <v>739613.53896877868</v>
      </c>
      <c r="N70" s="33">
        <f t="shared" si="43"/>
        <v>11.739312999947911</v>
      </c>
      <c r="O70" s="4"/>
      <c r="Q70" s="27" t="s">
        <v>66</v>
      </c>
      <c r="R70" s="29">
        <f t="shared" si="33"/>
        <v>63003.136467360608</v>
      </c>
      <c r="S70" s="29">
        <f t="shared" si="34"/>
        <v>282158.76631731901</v>
      </c>
      <c r="T70" s="35">
        <f t="shared" si="35"/>
        <v>11.739312999947911</v>
      </c>
      <c r="U70" s="42">
        <v>0.67065690345363116</v>
      </c>
      <c r="V70" s="43">
        <f t="shared" si="48"/>
        <v>0.32934309654636884</v>
      </c>
      <c r="W70" s="29">
        <f t="shared" si="44"/>
        <v>189231.72450066989</v>
      </c>
      <c r="X70" s="29">
        <f t="shared" si="36"/>
        <v>465430.40537473175</v>
      </c>
      <c r="Y70" s="35">
        <f t="shared" si="45"/>
        <v>7.3874164283210337</v>
      </c>
      <c r="Z70" s="36">
        <f t="shared" si="46"/>
        <v>4.3518965716268774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437</v>
      </c>
      <c r="E71" s="49">
        <f t="shared" si="49"/>
        <v>28</v>
      </c>
      <c r="F71" s="3">
        <f t="shared" si="38"/>
        <v>6.4073226544622428E-2</v>
      </c>
      <c r="G71" s="2">
        <v>0.5</v>
      </c>
      <c r="H71" s="3">
        <f t="shared" si="39"/>
        <v>0.27613412228796846</v>
      </c>
      <c r="I71" s="3">
        <f t="shared" si="40"/>
        <v>0.72386587771203148</v>
      </c>
      <c r="J71" s="5">
        <f t="shared" si="47"/>
        <v>49860.370059567002</v>
      </c>
      <c r="K71" s="5">
        <f t="shared" si="41"/>
        <v>13768.149523351836</v>
      </c>
      <c r="L71" s="5">
        <f t="shared" si="42"/>
        <v>214881.47648945541</v>
      </c>
      <c r="M71" s="5">
        <f>L71+M72</f>
        <v>457454.77265145967</v>
      </c>
      <c r="N71" s="33">
        <f t="shared" si="43"/>
        <v>9.1747167561121046</v>
      </c>
      <c r="O71" s="4"/>
      <c r="Q71" s="27" t="s">
        <v>68</v>
      </c>
      <c r="R71" s="29">
        <f t="shared" si="33"/>
        <v>49860.370059567002</v>
      </c>
      <c r="S71" s="29">
        <f t="shared" si="34"/>
        <v>214881.47648945541</v>
      </c>
      <c r="T71" s="35">
        <f t="shared" si="35"/>
        <v>9.1747167561121046</v>
      </c>
      <c r="U71" s="42">
        <v>0.63527807449444496</v>
      </c>
      <c r="V71" s="43">
        <f t="shared" si="48"/>
        <v>0.36472192550555504</v>
      </c>
      <c r="W71" s="29">
        <f t="shared" si="44"/>
        <v>136509.49062874456</v>
      </c>
      <c r="X71" s="29">
        <f>X72+W71</f>
        <v>276198.68087406189</v>
      </c>
      <c r="Y71" s="35">
        <f t="shared" si="45"/>
        <v>5.5394430595700328</v>
      </c>
      <c r="Z71" s="36">
        <f t="shared" si="46"/>
        <v>3.6352736965420718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289</v>
      </c>
      <c r="E72" s="50">
        <f t="shared" si="49"/>
        <v>43</v>
      </c>
      <c r="F72" s="17">
        <f t="shared" si="38"/>
        <v>0.14878892733564014</v>
      </c>
      <c r="G72" s="12"/>
      <c r="H72" s="17">
        <v>1</v>
      </c>
      <c r="I72" s="17">
        <f t="shared" si="40"/>
        <v>0</v>
      </c>
      <c r="J72" s="21">
        <f t="shared" si="47"/>
        <v>36092.220536215165</v>
      </c>
      <c r="K72" s="21">
        <f t="shared" si="41"/>
        <v>36092.220536215165</v>
      </c>
      <c r="L72" s="21">
        <f>K72/F72</f>
        <v>242573.29616200423</v>
      </c>
      <c r="M72" s="21">
        <f>L72</f>
        <v>242573.29616200423</v>
      </c>
      <c r="N72" s="34">
        <f t="shared" si="43"/>
        <v>6.720930232558139</v>
      </c>
      <c r="O72" s="4"/>
      <c r="Q72" s="30" t="s">
        <v>69</v>
      </c>
      <c r="R72" s="31">
        <f t="shared" si="33"/>
        <v>36092.220536215165</v>
      </c>
      <c r="S72" s="31">
        <f t="shared" si="34"/>
        <v>242573.29616200423</v>
      </c>
      <c r="T72" s="38">
        <f t="shared" si="35"/>
        <v>6.720930232558139</v>
      </c>
      <c r="U72" s="44">
        <v>0.57586384179742911</v>
      </c>
      <c r="V72" s="45">
        <f t="shared" si="48"/>
        <v>0.42413615820257089</v>
      </c>
      <c r="W72" s="31">
        <f t="shared" si="44"/>
        <v>139689.19024531732</v>
      </c>
      <c r="X72" s="31">
        <f>W72</f>
        <v>139689.19024531732</v>
      </c>
      <c r="Y72" s="38">
        <f t="shared" si="45"/>
        <v>3.8703407041734188</v>
      </c>
      <c r="Z72" s="37">
        <f t="shared" si="46"/>
        <v>2.8505895283847202</v>
      </c>
    </row>
    <row r="73" spans="1:26" s="2" customFormat="1" ht="13.2" x14ac:dyDescent="0.25">
      <c r="B73" s="2" t="s">
        <v>70</v>
      </c>
      <c r="D73" s="25">
        <f>SUM(D54:D72)</f>
        <v>48956</v>
      </c>
      <c r="E73" s="25">
        <f>SUM(E54:E72)</f>
        <v>318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71.813122851044284</v>
      </c>
      <c r="F78" s="55">
        <f>$Y$4</f>
        <v>64.975934399871534</v>
      </c>
      <c r="G78" s="55">
        <f>E78-F78</f>
        <v>6.8371884511727501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79.753510493857419</v>
      </c>
      <c r="F79" s="55">
        <f>$Y$29</f>
        <v>70.516741250298978</v>
      </c>
      <c r="G79" s="55">
        <f t="shared" ref="G79:G80" si="50">E79-F79</f>
        <v>9.2367692435584416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75.622814278479936</v>
      </c>
      <c r="F80" s="55">
        <f>$Y$54</f>
        <v>66.967774962847017</v>
      </c>
      <c r="G80" s="55">
        <f t="shared" si="50"/>
        <v>8.6550393156329193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63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198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7321733.1413245443</v>
      </c>
      <c r="N4" s="32">
        <f>M4/J4</f>
        <v>73.217331413245446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73.217331413245446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6655946.6674157754</v>
      </c>
      <c r="Y4" s="40">
        <f>X4/R4</f>
        <v>66.559466674157747</v>
      </c>
      <c r="Z4" s="36">
        <f>T4-Y4</f>
        <v>6.6578647390876995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929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7221733.1413245443</v>
      </c>
      <c r="N5" s="33">
        <f t="shared" ref="N5:N22" si="10">M5/J5</f>
        <v>72.217331413245446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72.217331413245446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6559266.4732409017</v>
      </c>
      <c r="Y5" s="35">
        <f t="shared" ref="Y5:Y22" si="12">X5/R5</f>
        <v>65.59266473240902</v>
      </c>
      <c r="Z5" s="36">
        <f t="shared" ref="Z5:Z22" si="13">T5-Y5</f>
        <v>6.6246666808364267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1413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6821733.1413245443</v>
      </c>
      <c r="N6" s="33">
        <f t="shared" si="10"/>
        <v>68.217331413245446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68.217331413245446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6172545.6965414071</v>
      </c>
      <c r="Y6" s="35">
        <f t="shared" si="12"/>
        <v>61.725456965414068</v>
      </c>
      <c r="Z6" s="36">
        <f t="shared" si="13"/>
        <v>6.4918744478313783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1445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6321733.1413245443</v>
      </c>
      <c r="N7" s="33">
        <f t="shared" si="10"/>
        <v>63.217331413245446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63.217331413245446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5689144.7256670389</v>
      </c>
      <c r="Y7" s="35">
        <f t="shared" si="12"/>
        <v>56.891447256670389</v>
      </c>
      <c r="Z7" s="36">
        <f t="shared" si="13"/>
        <v>6.3258841565750572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1612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5821733.1413245443</v>
      </c>
      <c r="N8" s="33">
        <f t="shared" si="10"/>
        <v>58.217331413245446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58.217331413245446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5205743.7547926707</v>
      </c>
      <c r="Y8" s="35">
        <f t="shared" si="12"/>
        <v>52.05743754792671</v>
      </c>
      <c r="Z8" s="36">
        <f t="shared" si="13"/>
        <v>6.1598938653187361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1710</v>
      </c>
      <c r="E9" s="51">
        <v>5</v>
      </c>
      <c r="F9" s="3">
        <f t="shared" si="5"/>
        <v>2.9239766081871343E-3</v>
      </c>
      <c r="G9" s="2">
        <v>0.5</v>
      </c>
      <c r="H9" s="3">
        <f t="shared" si="6"/>
        <v>1.4513788098693758E-2</v>
      </c>
      <c r="I9" s="3">
        <f t="shared" si="7"/>
        <v>0.98548621190130625</v>
      </c>
      <c r="J9" s="5">
        <f t="shared" si="14"/>
        <v>100000</v>
      </c>
      <c r="K9" s="5">
        <f t="shared" si="8"/>
        <v>1451.3788098693758</v>
      </c>
      <c r="L9" s="5">
        <f t="shared" si="9"/>
        <v>496371.55297532654</v>
      </c>
      <c r="M9" s="5">
        <f t="shared" si="0"/>
        <v>5321733.1413245443</v>
      </c>
      <c r="N9" s="33">
        <f t="shared" si="10"/>
        <v>53.217331413245446</v>
      </c>
      <c r="O9" s="4"/>
      <c r="Q9" s="27" t="s">
        <v>44</v>
      </c>
      <c r="R9" s="29">
        <f t="shared" si="1"/>
        <v>100000</v>
      </c>
      <c r="S9" s="29">
        <f t="shared" si="2"/>
        <v>496371.55297532654</v>
      </c>
      <c r="T9" s="35">
        <f t="shared" si="3"/>
        <v>53.217331413245446</v>
      </c>
      <c r="U9" s="42">
        <v>0.9555940589531835</v>
      </c>
      <c r="V9" s="43">
        <f t="shared" ref="V9:V22" si="15">1-U9</f>
        <v>4.4405941046816499E-2</v>
      </c>
      <c r="W9" s="29">
        <f t="shared" si="11"/>
        <v>474329.70705658745</v>
      </c>
      <c r="X9" s="29">
        <f t="shared" si="4"/>
        <v>4722342.7839183025</v>
      </c>
      <c r="Y9" s="35">
        <f t="shared" si="12"/>
        <v>47.223427839183024</v>
      </c>
      <c r="Z9" s="36">
        <f t="shared" si="13"/>
        <v>5.993903574062422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2025</v>
      </c>
      <c r="E10" s="51">
        <v>3</v>
      </c>
      <c r="F10" s="3">
        <f t="shared" si="5"/>
        <v>1.4814814814814814E-3</v>
      </c>
      <c r="G10" s="2">
        <v>0.5</v>
      </c>
      <c r="H10" s="3">
        <f t="shared" si="6"/>
        <v>7.3800738007380063E-3</v>
      </c>
      <c r="I10" s="3">
        <f t="shared" si="7"/>
        <v>0.99261992619926198</v>
      </c>
      <c r="J10" s="5">
        <f t="shared" si="14"/>
        <v>98548.621190130623</v>
      </c>
      <c r="K10" s="5">
        <f t="shared" si="8"/>
        <v>727.29609734413737</v>
      </c>
      <c r="L10" s="5">
        <f t="shared" si="9"/>
        <v>490924.8657072928</v>
      </c>
      <c r="M10" s="5">
        <f t="shared" si="0"/>
        <v>4825361.5883492175</v>
      </c>
      <c r="N10" s="33">
        <f t="shared" si="10"/>
        <v>48.964272965723282</v>
      </c>
      <c r="O10" s="4"/>
      <c r="Q10" s="27" t="s">
        <v>46</v>
      </c>
      <c r="R10" s="29">
        <f t="shared" si="1"/>
        <v>98548.621190130623</v>
      </c>
      <c r="S10" s="29">
        <f t="shared" si="2"/>
        <v>490924.8657072928</v>
      </c>
      <c r="T10" s="35">
        <f t="shared" si="3"/>
        <v>48.964272965723282</v>
      </c>
      <c r="U10" s="42">
        <v>0.96363095511775332</v>
      </c>
      <c r="V10" s="43">
        <f t="shared" si="15"/>
        <v>3.6369044882246682E-2</v>
      </c>
      <c r="W10" s="29">
        <f t="shared" si="11"/>
        <v>473070.39723257336</v>
      </c>
      <c r="X10" s="29">
        <f t="shared" si="4"/>
        <v>4248013.0768617149</v>
      </c>
      <c r="Y10" s="35">
        <f t="shared" si="12"/>
        <v>43.105758614988538</v>
      </c>
      <c r="Z10" s="36">
        <f t="shared" si="13"/>
        <v>5.8585143507347439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1829</v>
      </c>
      <c r="E11" s="51">
        <v>4</v>
      </c>
      <c r="F11" s="3">
        <f t="shared" si="5"/>
        <v>2.1869874248223072E-3</v>
      </c>
      <c r="G11" s="2">
        <v>0.5</v>
      </c>
      <c r="H11" s="3">
        <f t="shared" si="6"/>
        <v>1.0875475802066341E-2</v>
      </c>
      <c r="I11" s="3">
        <f t="shared" si="7"/>
        <v>0.98912452419793362</v>
      </c>
      <c r="J11" s="5">
        <f t="shared" si="14"/>
        <v>97821.325092786486</v>
      </c>
      <c r="K11" s="5">
        <f t="shared" si="8"/>
        <v>1063.8534539726645</v>
      </c>
      <c r="L11" s="5">
        <f t="shared" si="9"/>
        <v>486446.99182900076</v>
      </c>
      <c r="M11" s="5">
        <f t="shared" si="0"/>
        <v>4334436.7226419244</v>
      </c>
      <c r="N11" s="33">
        <f t="shared" si="10"/>
        <v>44.309732244278841</v>
      </c>
      <c r="O11" s="4"/>
      <c r="Q11" s="27" t="s">
        <v>48</v>
      </c>
      <c r="R11" s="29">
        <f t="shared" si="1"/>
        <v>97821.325092786486</v>
      </c>
      <c r="S11" s="29">
        <f t="shared" si="2"/>
        <v>486446.99182900076</v>
      </c>
      <c r="T11" s="35">
        <f t="shared" si="3"/>
        <v>44.309732244278841</v>
      </c>
      <c r="U11" s="42">
        <v>0.96005435016735896</v>
      </c>
      <c r="V11" s="43">
        <f t="shared" si="15"/>
        <v>3.9945649832641039E-2</v>
      </c>
      <c r="W11" s="29">
        <f t="shared" si="11"/>
        <v>467015.55063125788</v>
      </c>
      <c r="X11" s="29">
        <f t="shared" si="4"/>
        <v>3774942.6796291419</v>
      </c>
      <c r="Y11" s="35">
        <f t="shared" si="12"/>
        <v>38.590181394992292</v>
      </c>
      <c r="Z11" s="36">
        <f t="shared" si="13"/>
        <v>5.7195508492865486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2011</v>
      </c>
      <c r="E12" s="51">
        <v>9</v>
      </c>
      <c r="F12" s="3">
        <f t="shared" si="5"/>
        <v>4.4753853804077575E-3</v>
      </c>
      <c r="G12" s="2">
        <v>0.5</v>
      </c>
      <c r="H12" s="3">
        <f t="shared" si="6"/>
        <v>2.2129333661175317E-2</v>
      </c>
      <c r="I12" s="3">
        <f t="shared" si="7"/>
        <v>0.97787066633882469</v>
      </c>
      <c r="J12" s="5">
        <f t="shared" si="14"/>
        <v>96757.471638813819</v>
      </c>
      <c r="K12" s="5">
        <f t="shared" si="8"/>
        <v>2141.1783741070185</v>
      </c>
      <c r="L12" s="5">
        <f t="shared" si="9"/>
        <v>478434.41225880152</v>
      </c>
      <c r="M12" s="5">
        <f t="shared" si="0"/>
        <v>3847989.7308129235</v>
      </c>
      <c r="N12" s="33">
        <f t="shared" si="10"/>
        <v>39.769432433880588</v>
      </c>
      <c r="O12" s="4"/>
      <c r="Q12" s="27" t="s">
        <v>50</v>
      </c>
      <c r="R12" s="29">
        <f t="shared" si="1"/>
        <v>96757.471638813819</v>
      </c>
      <c r="S12" s="29">
        <f t="shared" si="2"/>
        <v>478434.41225880152</v>
      </c>
      <c r="T12" s="35">
        <f t="shared" si="3"/>
        <v>39.769432433880588</v>
      </c>
      <c r="U12" s="42">
        <v>0.94127750867207383</v>
      </c>
      <c r="V12" s="43">
        <f t="shared" si="15"/>
        <v>5.8722491327926174E-2</v>
      </c>
      <c r="W12" s="29">
        <f t="shared" si="11"/>
        <v>450339.55163395259</v>
      </c>
      <c r="X12" s="29">
        <f t="shared" si="4"/>
        <v>3307927.1289978842</v>
      </c>
      <c r="Y12" s="35">
        <f t="shared" si="12"/>
        <v>34.187821084722557</v>
      </c>
      <c r="Z12" s="36">
        <f t="shared" si="13"/>
        <v>5.581611349158031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2173</v>
      </c>
      <c r="E13" s="51">
        <v>10</v>
      </c>
      <c r="F13" s="3">
        <f t="shared" si="5"/>
        <v>4.6019328117809476E-3</v>
      </c>
      <c r="G13" s="2">
        <v>0.5</v>
      </c>
      <c r="H13" s="3">
        <f t="shared" si="6"/>
        <v>2.2747952684258412E-2</v>
      </c>
      <c r="I13" s="3">
        <f t="shared" si="7"/>
        <v>0.97725204731574156</v>
      </c>
      <c r="J13" s="5">
        <f t="shared" si="14"/>
        <v>94616.293264706794</v>
      </c>
      <c r="K13" s="5">
        <f t="shared" si="8"/>
        <v>2152.326962345468</v>
      </c>
      <c r="L13" s="5">
        <f t="shared" si="9"/>
        <v>467700.64891767025</v>
      </c>
      <c r="M13" s="5">
        <f t="shared" si="0"/>
        <v>3369555.318554122</v>
      </c>
      <c r="N13" s="33">
        <f t="shared" si="10"/>
        <v>35.612844281768261</v>
      </c>
      <c r="O13" s="4"/>
      <c r="Q13" s="27" t="s">
        <v>52</v>
      </c>
      <c r="R13" s="29">
        <f t="shared" si="1"/>
        <v>94616.293264706794</v>
      </c>
      <c r="S13" s="29">
        <f t="shared" si="2"/>
        <v>467700.64891767025</v>
      </c>
      <c r="T13" s="35">
        <f t="shared" si="3"/>
        <v>35.612844281768261</v>
      </c>
      <c r="U13" s="42">
        <v>0.95386474178345915</v>
      </c>
      <c r="V13" s="43">
        <f t="shared" si="15"/>
        <v>4.6135258216540853E-2</v>
      </c>
      <c r="W13" s="29">
        <f t="shared" si="11"/>
        <v>446123.15871180978</v>
      </c>
      <c r="X13" s="29">
        <f t="shared" si="4"/>
        <v>2857587.5773639316</v>
      </c>
      <c r="Y13" s="35">
        <f t="shared" si="12"/>
        <v>30.201855079751386</v>
      </c>
      <c r="Z13" s="36">
        <f t="shared" si="13"/>
        <v>5.4109892020168751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2266</v>
      </c>
      <c r="E14" s="51">
        <v>14</v>
      </c>
      <c r="F14" s="3">
        <f t="shared" si="5"/>
        <v>6.1782877316857903E-3</v>
      </c>
      <c r="G14" s="2">
        <v>0.5</v>
      </c>
      <c r="H14" s="3">
        <f t="shared" si="6"/>
        <v>3.0421555845284658E-2</v>
      </c>
      <c r="I14" s="3">
        <f t="shared" si="7"/>
        <v>0.96957844415471539</v>
      </c>
      <c r="J14" s="5">
        <f t="shared" si="14"/>
        <v>92463.966302361325</v>
      </c>
      <c r="K14" s="5">
        <f t="shared" si="8"/>
        <v>2812.8977145438039</v>
      </c>
      <c r="L14" s="5">
        <f t="shared" si="9"/>
        <v>455287.58722544712</v>
      </c>
      <c r="M14" s="5">
        <f t="shared" si="0"/>
        <v>2901854.6696364516</v>
      </c>
      <c r="N14" s="33">
        <f t="shared" si="10"/>
        <v>31.383627435440705</v>
      </c>
      <c r="O14" s="4"/>
      <c r="Q14" s="27" t="s">
        <v>54</v>
      </c>
      <c r="R14" s="29">
        <f t="shared" si="1"/>
        <v>92463.966302361325</v>
      </c>
      <c r="S14" s="29">
        <f t="shared" si="2"/>
        <v>455287.58722544712</v>
      </c>
      <c r="T14" s="35">
        <f t="shared" si="3"/>
        <v>31.383627435440705</v>
      </c>
      <c r="U14" s="42">
        <v>0.94210046609890041</v>
      </c>
      <c r="V14" s="43">
        <f t="shared" si="15"/>
        <v>5.7899533901099587E-2</v>
      </c>
      <c r="W14" s="29">
        <f t="shared" si="11"/>
        <v>428926.6481341375</v>
      </c>
      <c r="X14" s="29">
        <f t="shared" si="4"/>
        <v>2411464.4186521219</v>
      </c>
      <c r="Y14" s="35">
        <f t="shared" si="12"/>
        <v>26.080045179616512</v>
      </c>
      <c r="Z14" s="36">
        <f t="shared" si="13"/>
        <v>5.3035822558241925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2069</v>
      </c>
      <c r="E15" s="51">
        <v>20</v>
      </c>
      <c r="F15" s="3">
        <f t="shared" si="5"/>
        <v>9.6665055582406956E-3</v>
      </c>
      <c r="G15" s="2">
        <v>0.5</v>
      </c>
      <c r="H15" s="3">
        <f t="shared" si="6"/>
        <v>4.7192071731949031E-2</v>
      </c>
      <c r="I15" s="3">
        <f t="shared" si="7"/>
        <v>0.95280792826805094</v>
      </c>
      <c r="J15" s="5">
        <f t="shared" si="14"/>
        <v>89651.068587817528</v>
      </c>
      <c r="K15" s="5">
        <f t="shared" si="8"/>
        <v>4230.8196596421676</v>
      </c>
      <c r="L15" s="5">
        <f t="shared" si="9"/>
        <v>437678.29378998221</v>
      </c>
      <c r="M15" s="5">
        <f t="shared" si="0"/>
        <v>2446567.0824110047</v>
      </c>
      <c r="N15" s="33">
        <f t="shared" si="10"/>
        <v>27.289881994150182</v>
      </c>
      <c r="O15" s="4"/>
      <c r="Q15" s="27" t="s">
        <v>56</v>
      </c>
      <c r="R15" s="29">
        <f t="shared" si="1"/>
        <v>89651.068587817528</v>
      </c>
      <c r="S15" s="29">
        <f t="shared" si="2"/>
        <v>437678.29378998221</v>
      </c>
      <c r="T15" s="35">
        <f t="shared" si="3"/>
        <v>27.289881994150182</v>
      </c>
      <c r="U15" s="42">
        <v>0.91645683631107144</v>
      </c>
      <c r="V15" s="43">
        <f t="shared" si="15"/>
        <v>8.3543163688928557E-2</v>
      </c>
      <c r="W15" s="29">
        <f t="shared" si="11"/>
        <v>401113.26444879477</v>
      </c>
      <c r="X15" s="29">
        <f t="shared" si="4"/>
        <v>1982537.7705179846</v>
      </c>
      <c r="Y15" s="35">
        <f t="shared" si="12"/>
        <v>22.113933517434806</v>
      </c>
      <c r="Z15" s="36">
        <f t="shared" si="13"/>
        <v>5.1759484767153765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1546</v>
      </c>
      <c r="E16" s="51">
        <v>16</v>
      </c>
      <c r="F16" s="3">
        <f t="shared" si="5"/>
        <v>1.034928848641656E-2</v>
      </c>
      <c r="G16" s="2">
        <v>0.5</v>
      </c>
      <c r="H16" s="3">
        <f t="shared" si="6"/>
        <v>5.044136191677176E-2</v>
      </c>
      <c r="I16" s="3">
        <f t="shared" si="7"/>
        <v>0.94955863808322827</v>
      </c>
      <c r="J16" s="5">
        <f t="shared" si="14"/>
        <v>85420.248928175351</v>
      </c>
      <c r="K16" s="5">
        <f t="shared" si="8"/>
        <v>4308.7136912068281</v>
      </c>
      <c r="L16" s="5">
        <f t="shared" si="9"/>
        <v>416329.46041285968</v>
      </c>
      <c r="M16" s="5">
        <f t="shared" si="0"/>
        <v>2008888.7886210224</v>
      </c>
      <c r="N16" s="33">
        <f t="shared" si="10"/>
        <v>23.517711711542468</v>
      </c>
      <c r="O16" s="4"/>
      <c r="Q16" s="27" t="s">
        <v>58</v>
      </c>
      <c r="R16" s="29">
        <f t="shared" si="1"/>
        <v>85420.248928175351</v>
      </c>
      <c r="S16" s="29">
        <f t="shared" si="2"/>
        <v>416329.46041285968</v>
      </c>
      <c r="T16" s="35">
        <f t="shared" si="3"/>
        <v>23.517711711542468</v>
      </c>
      <c r="U16" s="42">
        <v>0.8859396016463057</v>
      </c>
      <c r="V16" s="43">
        <f t="shared" si="15"/>
        <v>0.1140603983536943</v>
      </c>
      <c r="W16" s="29">
        <f t="shared" si="11"/>
        <v>368842.75631179032</v>
      </c>
      <c r="X16" s="29">
        <f t="shared" si="4"/>
        <v>1581424.5060691899</v>
      </c>
      <c r="Y16" s="35">
        <f t="shared" si="12"/>
        <v>18.513461689849589</v>
      </c>
      <c r="Z16" s="36">
        <f t="shared" si="13"/>
        <v>5.0042500216928794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1217</v>
      </c>
      <c r="E17" s="51">
        <v>12</v>
      </c>
      <c r="F17" s="3">
        <f t="shared" si="5"/>
        <v>9.8603122432210349E-3</v>
      </c>
      <c r="G17" s="2">
        <v>0.5</v>
      </c>
      <c r="H17" s="3">
        <f t="shared" si="6"/>
        <v>4.8115477145148362E-2</v>
      </c>
      <c r="I17" s="3">
        <f t="shared" si="7"/>
        <v>0.95188452285485159</v>
      </c>
      <c r="J17" s="5">
        <f t="shared" si="14"/>
        <v>81111.535236968528</v>
      </c>
      <c r="K17" s="5">
        <f t="shared" si="8"/>
        <v>3902.7202199022554</v>
      </c>
      <c r="L17" s="5">
        <f t="shared" si="9"/>
        <v>395800.87563508702</v>
      </c>
      <c r="M17" s="5">
        <f t="shared" si="0"/>
        <v>1592559.3282081627</v>
      </c>
      <c r="N17" s="33">
        <f t="shared" si="10"/>
        <v>19.634190421318959</v>
      </c>
      <c r="O17" s="4"/>
      <c r="Q17" s="27" t="s">
        <v>60</v>
      </c>
      <c r="R17" s="29">
        <f t="shared" si="1"/>
        <v>81111.535236968528</v>
      </c>
      <c r="S17" s="29">
        <f t="shared" si="2"/>
        <v>395800.87563508702</v>
      </c>
      <c r="T17" s="35">
        <f t="shared" si="3"/>
        <v>19.634190421318959</v>
      </c>
      <c r="U17" s="42">
        <v>0.85631920960893304</v>
      </c>
      <c r="V17" s="43">
        <f t="shared" si="15"/>
        <v>0.14368079039106696</v>
      </c>
      <c r="W17" s="29">
        <f t="shared" si="11"/>
        <v>338931.89298636134</v>
      </c>
      <c r="X17" s="29">
        <f t="shared" si="4"/>
        <v>1212581.7497573995</v>
      </c>
      <c r="Y17" s="35">
        <f t="shared" si="12"/>
        <v>14.949559840222779</v>
      </c>
      <c r="Z17" s="36">
        <f t="shared" si="13"/>
        <v>4.6846305810961795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895</v>
      </c>
      <c r="E18" s="51">
        <v>24</v>
      </c>
      <c r="F18" s="3">
        <f t="shared" si="5"/>
        <v>2.6815642458100558E-2</v>
      </c>
      <c r="G18" s="2">
        <v>0.5</v>
      </c>
      <c r="H18" s="3">
        <f t="shared" si="6"/>
        <v>0.1256544502617801</v>
      </c>
      <c r="I18" s="3">
        <f t="shared" si="7"/>
        <v>0.87434554973821987</v>
      </c>
      <c r="J18" s="5">
        <f t="shared" si="14"/>
        <v>77208.81501706627</v>
      </c>
      <c r="K18" s="5">
        <f t="shared" si="8"/>
        <v>9701.6312063329333</v>
      </c>
      <c r="L18" s="5">
        <f t="shared" si="9"/>
        <v>361789.99706949899</v>
      </c>
      <c r="M18" s="5">
        <f t="shared" si="0"/>
        <v>1196758.4525730757</v>
      </c>
      <c r="N18" s="33">
        <f t="shared" si="10"/>
        <v>15.500282607737777</v>
      </c>
      <c r="O18" s="4"/>
      <c r="Q18" s="27" t="s">
        <v>62</v>
      </c>
      <c r="R18" s="29">
        <f t="shared" si="1"/>
        <v>77208.81501706627</v>
      </c>
      <c r="S18" s="29">
        <f t="shared" si="2"/>
        <v>361789.99706949899</v>
      </c>
      <c r="T18" s="35">
        <f t="shared" si="3"/>
        <v>15.500282607737777</v>
      </c>
      <c r="U18" s="42">
        <v>0.77613843304153718</v>
      </c>
      <c r="V18" s="43">
        <f t="shared" si="15"/>
        <v>0.22386156695846282</v>
      </c>
      <c r="W18" s="29">
        <f t="shared" si="11"/>
        <v>280799.12141562329</v>
      </c>
      <c r="X18" s="29">
        <f t="shared" si="4"/>
        <v>873649.85677103815</v>
      </c>
      <c r="Y18" s="35">
        <f t="shared" si="12"/>
        <v>11.315415948009644</v>
      </c>
      <c r="Z18" s="36">
        <f t="shared" si="13"/>
        <v>4.184866659728133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613</v>
      </c>
      <c r="E19" s="51">
        <v>24</v>
      </c>
      <c r="F19" s="3">
        <f t="shared" si="5"/>
        <v>3.9151712887438822E-2</v>
      </c>
      <c r="G19" s="2">
        <v>0.5</v>
      </c>
      <c r="H19" s="3">
        <f t="shared" si="6"/>
        <v>0.17830609212481427</v>
      </c>
      <c r="I19" s="3">
        <f t="shared" si="7"/>
        <v>0.8216939078751857</v>
      </c>
      <c r="J19" s="5">
        <f t="shared" si="14"/>
        <v>67507.183810733331</v>
      </c>
      <c r="K19" s="5">
        <f t="shared" si="8"/>
        <v>12036.942135643389</v>
      </c>
      <c r="L19" s="5">
        <f t="shared" si="9"/>
        <v>307443.5637145582</v>
      </c>
      <c r="M19" s="5">
        <f t="shared" si="0"/>
        <v>834968.45550357667</v>
      </c>
      <c r="N19" s="33">
        <f t="shared" si="10"/>
        <v>12.36858669507734</v>
      </c>
      <c r="O19" s="4"/>
      <c r="Q19" s="27" t="s">
        <v>64</v>
      </c>
      <c r="R19" s="29">
        <f t="shared" si="1"/>
        <v>67507.183810733331</v>
      </c>
      <c r="S19" s="29">
        <f t="shared" si="2"/>
        <v>307443.5637145582</v>
      </c>
      <c r="T19" s="35">
        <f t="shared" si="3"/>
        <v>12.36858669507734</v>
      </c>
      <c r="U19" s="42">
        <v>0.73716277889453141</v>
      </c>
      <c r="V19" s="43">
        <f t="shared" si="15"/>
        <v>0.26283722110546859</v>
      </c>
      <c r="W19" s="29">
        <f t="shared" si="11"/>
        <v>226635.95178106165</v>
      </c>
      <c r="X19" s="29">
        <f t="shared" si="4"/>
        <v>592850.7353554148</v>
      </c>
      <c r="Y19" s="35">
        <f t="shared" si="12"/>
        <v>8.7820392125608748</v>
      </c>
      <c r="Z19" s="36">
        <f t="shared" si="13"/>
        <v>3.5865474825164654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327</v>
      </c>
      <c r="E20" s="51">
        <v>20</v>
      </c>
      <c r="F20" s="3">
        <f t="shared" si="5"/>
        <v>6.1162079510703363E-2</v>
      </c>
      <c r="G20" s="2">
        <v>0.5</v>
      </c>
      <c r="H20" s="3">
        <f t="shared" si="6"/>
        <v>0.2652519893899204</v>
      </c>
      <c r="I20" s="3">
        <f t="shared" si="7"/>
        <v>0.73474801061007966</v>
      </c>
      <c r="J20" s="5">
        <f t="shared" si="14"/>
        <v>55470.241675089943</v>
      </c>
      <c r="K20" s="5">
        <f t="shared" si="8"/>
        <v>14713.591956257278</v>
      </c>
      <c r="L20" s="5">
        <f t="shared" si="9"/>
        <v>240567.22848480655</v>
      </c>
      <c r="M20" s="5">
        <f t="shared" si="0"/>
        <v>527524.89178901853</v>
      </c>
      <c r="N20" s="33">
        <f t="shared" si="10"/>
        <v>9.5100521623635625</v>
      </c>
      <c r="O20" s="4"/>
      <c r="Q20" s="27" t="s">
        <v>66</v>
      </c>
      <c r="R20" s="29">
        <f t="shared" si="1"/>
        <v>55470.241675089943</v>
      </c>
      <c r="S20" s="29">
        <f t="shared" si="2"/>
        <v>240567.22848480655</v>
      </c>
      <c r="T20" s="35">
        <f t="shared" si="3"/>
        <v>9.5100521623635625</v>
      </c>
      <c r="U20" s="42">
        <v>0.7271372759570951</v>
      </c>
      <c r="V20" s="43">
        <f t="shared" si="15"/>
        <v>0.2728627240429049</v>
      </c>
      <c r="W20" s="29">
        <f t="shared" si="11"/>
        <v>174925.39920499033</v>
      </c>
      <c r="X20" s="29">
        <f t="shared" si="4"/>
        <v>366214.78357435315</v>
      </c>
      <c r="Y20" s="35">
        <f t="shared" si="12"/>
        <v>6.6020044715040322</v>
      </c>
      <c r="Z20" s="36">
        <f t="shared" si="13"/>
        <v>2.9080476908595303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174</v>
      </c>
      <c r="E21" s="51">
        <v>22</v>
      </c>
      <c r="F21" s="3">
        <f t="shared" si="5"/>
        <v>0.12643678160919541</v>
      </c>
      <c r="G21" s="2">
        <v>0.5</v>
      </c>
      <c r="H21" s="3">
        <f t="shared" si="6"/>
        <v>0.48034934497816595</v>
      </c>
      <c r="I21" s="3">
        <f t="shared" si="7"/>
        <v>0.51965065502183405</v>
      </c>
      <c r="J21" s="5">
        <f t="shared" si="14"/>
        <v>40756.649718832668</v>
      </c>
      <c r="K21" s="5">
        <f t="shared" si="8"/>
        <v>19577.429995945822</v>
      </c>
      <c r="L21" s="5">
        <f t="shared" si="9"/>
        <v>154839.67360429879</v>
      </c>
      <c r="M21" s="5">
        <f>L21+M22</f>
        <v>286957.66330421198</v>
      </c>
      <c r="N21" s="33">
        <f t="shared" si="10"/>
        <v>7.0407569141193598</v>
      </c>
      <c r="O21" s="4"/>
      <c r="Q21" s="27" t="s">
        <v>68</v>
      </c>
      <c r="R21" s="29">
        <f t="shared" si="1"/>
        <v>40756.649718832668</v>
      </c>
      <c r="S21" s="29">
        <f t="shared" si="2"/>
        <v>154839.67360429879</v>
      </c>
      <c r="T21" s="35">
        <f t="shared" si="3"/>
        <v>7.0407569141193598</v>
      </c>
      <c r="U21" s="42">
        <v>0.68635947845240242</v>
      </c>
      <c r="V21" s="43">
        <f t="shared" si="15"/>
        <v>0.31364052154759758</v>
      </c>
      <c r="W21" s="29">
        <f t="shared" si="11"/>
        <v>106275.67761878674</v>
      </c>
      <c r="X21" s="29">
        <f>X22+W21</f>
        <v>191289.38436936282</v>
      </c>
      <c r="Y21" s="35">
        <f t="shared" si="12"/>
        <v>4.6934521284013337</v>
      </c>
      <c r="Z21" s="36">
        <f t="shared" si="13"/>
        <v>2.347304785718026</v>
      </c>
    </row>
    <row r="22" spans="1:26" s="2" customFormat="1" x14ac:dyDescent="0.25">
      <c r="A22" s="12">
        <v>19</v>
      </c>
      <c r="B22" s="13" t="s">
        <v>69</v>
      </c>
      <c r="C22" s="12"/>
      <c r="D22">
        <v>131</v>
      </c>
      <c r="E22" s="51">
        <v>21</v>
      </c>
      <c r="F22" s="17">
        <f t="shared" si="5"/>
        <v>0.16030534351145037</v>
      </c>
      <c r="G22" s="12"/>
      <c r="H22" s="17">
        <v>1</v>
      </c>
      <c r="I22" s="17">
        <f t="shared" si="7"/>
        <v>0</v>
      </c>
      <c r="J22" s="21">
        <f t="shared" si="14"/>
        <v>21179.219722886846</v>
      </c>
      <c r="K22" s="21">
        <f t="shared" si="8"/>
        <v>21179.219722886846</v>
      </c>
      <c r="L22" s="21">
        <f>K22/F22</f>
        <v>132117.98969991319</v>
      </c>
      <c r="M22" s="21">
        <f>L22</f>
        <v>132117.98969991319</v>
      </c>
      <c r="N22" s="34">
        <f t="shared" si="10"/>
        <v>6.2380952380952381</v>
      </c>
      <c r="O22" s="4"/>
      <c r="Q22" s="30" t="s">
        <v>69</v>
      </c>
      <c r="R22" s="31">
        <f t="shared" si="1"/>
        <v>21179.219722886846</v>
      </c>
      <c r="S22" s="31">
        <f t="shared" si="2"/>
        <v>132117.98969991319</v>
      </c>
      <c r="T22" s="38">
        <f t="shared" si="3"/>
        <v>6.2380952380952381</v>
      </c>
      <c r="U22" s="44">
        <v>0.64346806172022719</v>
      </c>
      <c r="V22" s="45">
        <f t="shared" si="15"/>
        <v>0.35653193827977281</v>
      </c>
      <c r="W22" s="31">
        <f t="shared" si="11"/>
        <v>85013.706750576079</v>
      </c>
      <c r="X22" s="31">
        <f>W22</f>
        <v>85013.706750576079</v>
      </c>
      <c r="Y22" s="38">
        <f t="shared" si="12"/>
        <v>4.0140150516833222</v>
      </c>
      <c r="Z22" s="37">
        <f t="shared" si="13"/>
        <v>2.224080186411916</v>
      </c>
    </row>
    <row r="23" spans="1:26" s="2" customFormat="1" ht="13.2" x14ac:dyDescent="0.25">
      <c r="B23" s="2" t="s">
        <v>70</v>
      </c>
      <c r="D23" s="25">
        <f>SUM(D4:D22)</f>
        <v>24583</v>
      </c>
      <c r="E23" s="25">
        <f>SUM(E4:E22)</f>
        <v>204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189</v>
      </c>
      <c r="E29" s="51">
        <v>1</v>
      </c>
      <c r="F29" s="3">
        <f>E29/D29</f>
        <v>5.2910052910052907E-3</v>
      </c>
      <c r="G29" s="2">
        <v>0.3</v>
      </c>
      <c r="H29" s="18">
        <f>C29*F29/(1+(1-G29)*C29*F29)</f>
        <v>5.2714812862414331E-3</v>
      </c>
      <c r="I29" s="18">
        <f>1-H29</f>
        <v>0.99472851871375856</v>
      </c>
      <c r="J29" s="19">
        <v>100000</v>
      </c>
      <c r="K29" s="20">
        <f>J29*H29</f>
        <v>527.14812862414328</v>
      </c>
      <c r="L29" s="20">
        <f>C29*(J30+G29*K29)</f>
        <v>99630.996309963099</v>
      </c>
      <c r="M29" s="5">
        <f t="shared" ref="M29:M45" si="16">L29+M30</f>
        <v>8172592.0965338247</v>
      </c>
      <c r="N29" s="32">
        <f>M29/J29</f>
        <v>81.725920965338247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99630.996309963099</v>
      </c>
      <c r="T29" s="35">
        <f t="shared" ref="T29:T47" si="19">N29</f>
        <v>81.725920965338247</v>
      </c>
      <c r="U29" s="42">
        <v>0.95864674002964168</v>
      </c>
      <c r="V29" s="43">
        <f>1-U29</f>
        <v>4.1353259970358325E-2</v>
      </c>
      <c r="W29" s="29">
        <f>S29*U29</f>
        <v>95510.92981845139</v>
      </c>
      <c r="X29" s="29">
        <f t="shared" ref="X29:X45" si="20">X30+W29</f>
        <v>7173486.625427654</v>
      </c>
      <c r="Y29" s="40">
        <f>X29/R29</f>
        <v>71.73486625427654</v>
      </c>
      <c r="Z29" s="36">
        <f>T29-Y29</f>
        <v>9.9910547110617074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928</v>
      </c>
      <c r="E30" s="51">
        <v>1</v>
      </c>
      <c r="F30" s="3">
        <f t="shared" ref="F30:F47" si="21">E30/D30</f>
        <v>1.0775862068965517E-3</v>
      </c>
      <c r="G30" s="2">
        <v>0.4</v>
      </c>
      <c r="H30" s="3">
        <f t="shared" ref="H30:H46" si="22">C30*F30/(1+(1-G30)*C30*F30)</f>
        <v>4.2992261392949269E-3</v>
      </c>
      <c r="I30" s="3">
        <f t="shared" ref="I30:I47" si="23">1-H30</f>
        <v>0.9957007738607051</v>
      </c>
      <c r="J30" s="5">
        <f>I29*J29</f>
        <v>99472.851871375853</v>
      </c>
      <c r="K30" s="5">
        <f t="shared" ref="K30:K47" si="24">J30*H30</f>
        <v>427.65628491563137</v>
      </c>
      <c r="L30" s="5">
        <f t="shared" ref="L30:L46" si="25">C30*(J31+G30*K30)</f>
        <v>396865.03240170592</v>
      </c>
      <c r="M30" s="5">
        <f t="shared" si="16"/>
        <v>8072961.1002238616</v>
      </c>
      <c r="N30" s="33">
        <f t="shared" ref="N30:N47" si="26">M30/J30</f>
        <v>81.15743088036389</v>
      </c>
      <c r="O30" s="4"/>
      <c r="Q30" s="27" t="s">
        <v>36</v>
      </c>
      <c r="R30" s="29">
        <f t="shared" si="17"/>
        <v>99472.851871375853</v>
      </c>
      <c r="S30" s="29">
        <f t="shared" si="18"/>
        <v>396865.03240170592</v>
      </c>
      <c r="T30" s="35">
        <f t="shared" si="19"/>
        <v>81.15743088036389</v>
      </c>
      <c r="U30" s="42">
        <v>0.95864674002964168</v>
      </c>
      <c r="V30" s="43">
        <f>1-U30</f>
        <v>4.1353259970358325E-2</v>
      </c>
      <c r="W30" s="29">
        <f t="shared" ref="W30:W47" si="27">S30*U30</f>
        <v>380453.36954365351</v>
      </c>
      <c r="X30" s="29">
        <f t="shared" si="20"/>
        <v>7077975.6956092026</v>
      </c>
      <c r="Y30" s="35">
        <f t="shared" ref="Y30:Y47" si="28">X30/R30</f>
        <v>71.154848407899621</v>
      </c>
      <c r="Z30" s="36">
        <f t="shared" ref="Z30:Z47" si="29">T30-Y30</f>
        <v>10.002582472464269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1330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99045.195586460221</v>
      </c>
      <c r="K31" s="5">
        <f t="shared" si="24"/>
        <v>0</v>
      </c>
      <c r="L31" s="5">
        <f t="shared" si="25"/>
        <v>495225.97793230112</v>
      </c>
      <c r="M31" s="5">
        <f t="shared" si="16"/>
        <v>7676096.0678221555</v>
      </c>
      <c r="N31" s="33">
        <f t="shared" si="26"/>
        <v>77.500943103508817</v>
      </c>
      <c r="O31" s="4"/>
      <c r="Q31" s="27" t="s">
        <v>38</v>
      </c>
      <c r="R31" s="29">
        <f t="shared" si="17"/>
        <v>99045.195586460221</v>
      </c>
      <c r="S31" s="29">
        <f t="shared" si="18"/>
        <v>495225.97793230112</v>
      </c>
      <c r="T31" s="35">
        <f t="shared" si="19"/>
        <v>77.500943103508817</v>
      </c>
      <c r="U31" s="42">
        <v>0.95864674002964168</v>
      </c>
      <c r="V31" s="43">
        <f>1-U31</f>
        <v>4.1353259970358325E-2</v>
      </c>
      <c r="W31" s="29">
        <f t="shared" si="27"/>
        <v>474746.76932279172</v>
      </c>
      <c r="X31" s="29">
        <f t="shared" si="20"/>
        <v>6697522.3260655487</v>
      </c>
      <c r="Y31" s="35">
        <f t="shared" si="28"/>
        <v>67.620870314896123</v>
      </c>
      <c r="Z31" s="36">
        <f t="shared" si="29"/>
        <v>9.8800727886126936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1459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99045.195586460221</v>
      </c>
      <c r="K32" s="5">
        <f t="shared" si="24"/>
        <v>0</v>
      </c>
      <c r="L32" s="5">
        <f t="shared" si="25"/>
        <v>495225.97793230112</v>
      </c>
      <c r="M32" s="5">
        <f t="shared" si="16"/>
        <v>7180870.0898898542</v>
      </c>
      <c r="N32" s="33">
        <f t="shared" si="26"/>
        <v>72.500943103508803</v>
      </c>
      <c r="O32" s="4"/>
      <c r="Q32" s="27" t="s">
        <v>40</v>
      </c>
      <c r="R32" s="29">
        <f t="shared" si="17"/>
        <v>99045.195586460221</v>
      </c>
      <c r="S32" s="29">
        <f t="shared" si="18"/>
        <v>495225.97793230112</v>
      </c>
      <c r="T32" s="35">
        <f t="shared" si="19"/>
        <v>72.500943103508803</v>
      </c>
      <c r="U32" s="42">
        <v>0.95864674002964168</v>
      </c>
      <c r="V32" s="43">
        <f>1-U32</f>
        <v>4.1353259970358325E-2</v>
      </c>
      <c r="W32" s="29">
        <f t="shared" si="27"/>
        <v>474746.76932279172</v>
      </c>
      <c r="X32" s="29">
        <f t="shared" si="20"/>
        <v>6222775.5567427566</v>
      </c>
      <c r="Y32" s="35">
        <f t="shared" si="28"/>
        <v>62.827636614747917</v>
      </c>
      <c r="Z32" s="36">
        <f t="shared" si="29"/>
        <v>9.6733064887608862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1505</v>
      </c>
      <c r="E33" s="51">
        <v>1</v>
      </c>
      <c r="F33" s="3">
        <f t="shared" si="21"/>
        <v>6.6445182724252495E-4</v>
      </c>
      <c r="G33" s="2">
        <v>0.5</v>
      </c>
      <c r="H33" s="3">
        <f t="shared" si="22"/>
        <v>3.3167495854063015E-3</v>
      </c>
      <c r="I33" s="3">
        <f t="shared" si="23"/>
        <v>0.99668325041459371</v>
      </c>
      <c r="J33" s="5">
        <f t="shared" si="30"/>
        <v>99045.195586460221</v>
      </c>
      <c r="K33" s="5">
        <f t="shared" si="24"/>
        <v>328.508111397878</v>
      </c>
      <c r="L33" s="5">
        <f t="shared" si="25"/>
        <v>494404.70765380643</v>
      </c>
      <c r="M33" s="5">
        <f t="shared" si="16"/>
        <v>6685644.1119575528</v>
      </c>
      <c r="N33" s="33">
        <f t="shared" si="26"/>
        <v>67.500943103508803</v>
      </c>
      <c r="O33" s="4"/>
      <c r="Q33" s="27" t="s">
        <v>42</v>
      </c>
      <c r="R33" s="29">
        <f t="shared" si="17"/>
        <v>99045.195586460221</v>
      </c>
      <c r="S33" s="29">
        <f t="shared" si="18"/>
        <v>494404.70765380643</v>
      </c>
      <c r="T33" s="35">
        <f t="shared" si="19"/>
        <v>67.500943103508803</v>
      </c>
      <c r="U33" s="42">
        <v>0.95864674002964168</v>
      </c>
      <c r="V33" s="43">
        <f>1-U33</f>
        <v>4.1353259970358325E-2</v>
      </c>
      <c r="W33" s="29">
        <f t="shared" si="27"/>
        <v>473959.46124762954</v>
      </c>
      <c r="X33" s="29">
        <f t="shared" si="20"/>
        <v>5748028.7874199646</v>
      </c>
      <c r="Y33" s="35">
        <f t="shared" si="28"/>
        <v>58.034402914599703</v>
      </c>
      <c r="Z33" s="36">
        <f t="shared" si="29"/>
        <v>9.4665401889091001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1756</v>
      </c>
      <c r="E34" s="51">
        <v>2</v>
      </c>
      <c r="F34" s="3">
        <f t="shared" si="21"/>
        <v>1.1389521640091116E-3</v>
      </c>
      <c r="G34" s="2">
        <v>0.5</v>
      </c>
      <c r="H34" s="3">
        <f t="shared" si="22"/>
        <v>5.6785917092561037E-3</v>
      </c>
      <c r="I34" s="3">
        <f t="shared" si="23"/>
        <v>0.99432140829074389</v>
      </c>
      <c r="J34" s="5">
        <f t="shared" si="30"/>
        <v>98716.687475062339</v>
      </c>
      <c r="K34" s="5">
        <f t="shared" si="24"/>
        <v>560.57176306111489</v>
      </c>
      <c r="L34" s="5">
        <f t="shared" si="25"/>
        <v>492182.00796765886</v>
      </c>
      <c r="M34" s="5">
        <f t="shared" si="16"/>
        <v>6191239.4043037463</v>
      </c>
      <c r="N34" s="33">
        <f t="shared" si="26"/>
        <v>62.717252398362412</v>
      </c>
      <c r="O34" s="4"/>
      <c r="Q34" s="27" t="s">
        <v>44</v>
      </c>
      <c r="R34" s="29">
        <f t="shared" si="17"/>
        <v>98716.687475062339</v>
      </c>
      <c r="S34" s="29">
        <f t="shared" si="18"/>
        <v>492182.00796765886</v>
      </c>
      <c r="T34" s="35">
        <f t="shared" si="19"/>
        <v>62.717252398362412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477013.06541550095</v>
      </c>
      <c r="X34" s="29">
        <f t="shared" si="20"/>
        <v>5274069.3261723351</v>
      </c>
      <c r="Y34" s="35">
        <f t="shared" si="28"/>
        <v>53.426319916829286</v>
      </c>
      <c r="Z34" s="36">
        <f t="shared" si="29"/>
        <v>9.290932481533126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1883</v>
      </c>
      <c r="E35" s="51">
        <v>1</v>
      </c>
      <c r="F35" s="3">
        <f t="shared" si="21"/>
        <v>5.3106744556558679E-4</v>
      </c>
      <c r="G35" s="2">
        <v>0.5</v>
      </c>
      <c r="H35" s="3">
        <f t="shared" si="22"/>
        <v>2.6518164942985947E-3</v>
      </c>
      <c r="I35" s="3">
        <f t="shared" si="23"/>
        <v>0.99734818350570142</v>
      </c>
      <c r="J35" s="5">
        <f t="shared" si="30"/>
        <v>98156.115712001221</v>
      </c>
      <c r="K35" s="5">
        <f t="shared" si="24"/>
        <v>260.29200666136626</v>
      </c>
      <c r="L35" s="5">
        <f t="shared" si="25"/>
        <v>490129.84854335268</v>
      </c>
      <c r="M35" s="5">
        <f t="shared" si="16"/>
        <v>5699057.396336087</v>
      </c>
      <c r="N35" s="33">
        <f t="shared" si="26"/>
        <v>58.061154468027532</v>
      </c>
      <c r="O35" s="4"/>
      <c r="Q35" s="27" t="s">
        <v>46</v>
      </c>
      <c r="R35" s="29">
        <f t="shared" si="17"/>
        <v>98156.115712001221</v>
      </c>
      <c r="S35" s="29">
        <f t="shared" si="18"/>
        <v>490129.84854335268</v>
      </c>
      <c r="T35" s="35">
        <f t="shared" si="19"/>
        <v>58.061154468027532</v>
      </c>
      <c r="U35" s="42">
        <v>0.96192878092594225</v>
      </c>
      <c r="V35" s="43">
        <f t="shared" si="31"/>
        <v>3.8071219074057749E-2</v>
      </c>
      <c r="W35" s="29">
        <f t="shared" si="27"/>
        <v>471470.00770472398</v>
      </c>
      <c r="X35" s="29">
        <f t="shared" si="20"/>
        <v>4797056.2607568344</v>
      </c>
      <c r="Y35" s="35">
        <f t="shared" si="28"/>
        <v>48.871700208999961</v>
      </c>
      <c r="Z35" s="36">
        <f t="shared" si="29"/>
        <v>9.1894542590275705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1746</v>
      </c>
      <c r="E36" s="51">
        <v>1</v>
      </c>
      <c r="F36" s="3">
        <f t="shared" si="21"/>
        <v>5.7273768613974802E-4</v>
      </c>
      <c r="G36" s="2">
        <v>0.5</v>
      </c>
      <c r="H36" s="3">
        <f t="shared" si="22"/>
        <v>2.8595939376608523E-3</v>
      </c>
      <c r="I36" s="3">
        <f t="shared" si="23"/>
        <v>0.99714040606233911</v>
      </c>
      <c r="J36" s="5">
        <f t="shared" si="30"/>
        <v>97895.823705339862</v>
      </c>
      <c r="K36" s="5">
        <f t="shared" si="24"/>
        <v>279.94230399010542</v>
      </c>
      <c r="L36" s="5">
        <f t="shared" si="25"/>
        <v>488779.26276672399</v>
      </c>
      <c r="M36" s="5">
        <f t="shared" si="16"/>
        <v>5208927.5477927346</v>
      </c>
      <c r="N36" s="33">
        <f t="shared" si="26"/>
        <v>53.20888420604409</v>
      </c>
      <c r="O36" s="4"/>
      <c r="Q36" s="27" t="s">
        <v>48</v>
      </c>
      <c r="R36" s="29">
        <f t="shared" si="17"/>
        <v>97895.823705339862</v>
      </c>
      <c r="S36" s="29">
        <f t="shared" si="18"/>
        <v>488779.26276672399</v>
      </c>
      <c r="T36" s="35">
        <f t="shared" si="19"/>
        <v>53.20888420604409</v>
      </c>
      <c r="U36" s="42">
        <v>0.95558309086652893</v>
      </c>
      <c r="V36" s="43">
        <f t="shared" si="31"/>
        <v>4.4416909133471072E-2</v>
      </c>
      <c r="W36" s="29">
        <f t="shared" si="27"/>
        <v>467069.19866608945</v>
      </c>
      <c r="X36" s="29">
        <f t="shared" si="20"/>
        <v>4325586.2530521108</v>
      </c>
      <c r="Y36" s="35">
        <f t="shared" si="28"/>
        <v>44.185605568546492</v>
      </c>
      <c r="Z36" s="36">
        <f t="shared" si="29"/>
        <v>9.0232786374975973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1823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97615.881401349747</v>
      </c>
      <c r="K37" s="5">
        <f t="shared" si="24"/>
        <v>0</v>
      </c>
      <c r="L37" s="5">
        <f t="shared" si="25"/>
        <v>488079.40700674872</v>
      </c>
      <c r="M37" s="5">
        <f t="shared" si="16"/>
        <v>4720148.2850260111</v>
      </c>
      <c r="N37" s="33">
        <f t="shared" si="26"/>
        <v>48.354306873684031</v>
      </c>
      <c r="O37" s="4"/>
      <c r="Q37" s="27" t="s">
        <v>50</v>
      </c>
      <c r="R37" s="29">
        <f t="shared" si="17"/>
        <v>97615.881401349747</v>
      </c>
      <c r="S37" s="29">
        <f t="shared" si="18"/>
        <v>488079.40700674872</v>
      </c>
      <c r="T37" s="35">
        <f t="shared" si="19"/>
        <v>48.354306873684031</v>
      </c>
      <c r="U37" s="42">
        <v>0.95343645724036619</v>
      </c>
      <c r="V37" s="43">
        <f t="shared" si="31"/>
        <v>4.6563542759633814E-2</v>
      </c>
      <c r="W37" s="29">
        <f t="shared" si="27"/>
        <v>465352.70066849329</v>
      </c>
      <c r="X37" s="29">
        <f t="shared" si="20"/>
        <v>3858517.0543860216</v>
      </c>
      <c r="Y37" s="35">
        <f t="shared" si="28"/>
        <v>39.527554317945949</v>
      </c>
      <c r="Z37" s="36">
        <f t="shared" si="29"/>
        <v>8.8267525557380822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2099</v>
      </c>
      <c r="E38" s="51">
        <v>2</v>
      </c>
      <c r="F38" s="3">
        <f t="shared" si="21"/>
        <v>9.528346831824678E-4</v>
      </c>
      <c r="G38" s="2">
        <v>0.5</v>
      </c>
      <c r="H38" s="3">
        <f t="shared" si="22"/>
        <v>4.7528517110266158E-3</v>
      </c>
      <c r="I38" s="3">
        <f t="shared" si="23"/>
        <v>0.99524714828897343</v>
      </c>
      <c r="J38" s="5">
        <f t="shared" si="30"/>
        <v>97615.881401349747</v>
      </c>
      <c r="K38" s="5">
        <f t="shared" si="24"/>
        <v>463.95380894177634</v>
      </c>
      <c r="L38" s="5">
        <f t="shared" si="25"/>
        <v>486919.52248439426</v>
      </c>
      <c r="M38" s="5">
        <f t="shared" si="16"/>
        <v>4232068.8780192621</v>
      </c>
      <c r="N38" s="33">
        <f t="shared" si="26"/>
        <v>43.354306873684024</v>
      </c>
      <c r="O38" s="4"/>
      <c r="Q38" s="27" t="s">
        <v>52</v>
      </c>
      <c r="R38" s="29">
        <f t="shared" si="17"/>
        <v>97615.881401349747</v>
      </c>
      <c r="S38" s="29">
        <f t="shared" si="18"/>
        <v>486919.52248439426</v>
      </c>
      <c r="T38" s="35">
        <f t="shared" si="19"/>
        <v>43.354306873684024</v>
      </c>
      <c r="U38" s="42">
        <v>0.93748024841036759</v>
      </c>
      <c r="V38" s="43">
        <f t="shared" si="31"/>
        <v>6.2519751589632411E-2</v>
      </c>
      <c r="W38" s="29">
        <f t="shared" si="27"/>
        <v>456477.43489452748</v>
      </c>
      <c r="X38" s="29">
        <f t="shared" si="20"/>
        <v>3393164.3537175283</v>
      </c>
      <c r="Y38" s="35">
        <f t="shared" si="28"/>
        <v>34.760372031744119</v>
      </c>
      <c r="Z38" s="36">
        <f t="shared" si="29"/>
        <v>8.5939348419399053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2247</v>
      </c>
      <c r="E39" s="51">
        <v>6</v>
      </c>
      <c r="F39" s="3">
        <f t="shared" si="21"/>
        <v>2.6702269692923898E-3</v>
      </c>
      <c r="G39" s="2">
        <v>0.5</v>
      </c>
      <c r="H39" s="3">
        <f t="shared" si="22"/>
        <v>1.326259946949602E-2</v>
      </c>
      <c r="I39" s="3">
        <f t="shared" si="23"/>
        <v>0.98673740053050396</v>
      </c>
      <c r="J39" s="5">
        <f t="shared" si="30"/>
        <v>97151.92759240797</v>
      </c>
      <c r="K39" s="5">
        <f t="shared" si="24"/>
        <v>1288.4871033475856</v>
      </c>
      <c r="L39" s="5">
        <f t="shared" si="25"/>
        <v>482538.42020367086</v>
      </c>
      <c r="M39" s="5">
        <f t="shared" si="16"/>
        <v>3745149.3555348674</v>
      </c>
      <c r="N39" s="33">
        <f t="shared" si="26"/>
        <v>38.549408625707343</v>
      </c>
      <c r="O39" s="4"/>
      <c r="Q39" s="27" t="s">
        <v>54</v>
      </c>
      <c r="R39" s="29">
        <f t="shared" si="17"/>
        <v>97151.92759240797</v>
      </c>
      <c r="S39" s="29">
        <f t="shared" si="18"/>
        <v>482538.42020367086</v>
      </c>
      <c r="T39" s="35">
        <f t="shared" si="19"/>
        <v>38.549408625707343</v>
      </c>
      <c r="U39" s="42">
        <v>0.91788799906018037</v>
      </c>
      <c r="V39" s="43">
        <f t="shared" si="31"/>
        <v>8.2112000939819629E-2</v>
      </c>
      <c r="W39" s="29">
        <f t="shared" si="27"/>
        <v>442916.22499040794</v>
      </c>
      <c r="X39" s="29">
        <f t="shared" si="20"/>
        <v>2936686.918823001</v>
      </c>
      <c r="Y39" s="35">
        <f t="shared" si="28"/>
        <v>30.227778198530476</v>
      </c>
      <c r="Z39" s="36">
        <f t="shared" si="29"/>
        <v>8.3216304271768671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2030</v>
      </c>
      <c r="E40" s="51">
        <v>3</v>
      </c>
      <c r="F40" s="3">
        <f t="shared" si="21"/>
        <v>1.477832512315271E-3</v>
      </c>
      <c r="G40" s="2">
        <v>0.5</v>
      </c>
      <c r="H40" s="3">
        <f t="shared" si="22"/>
        <v>7.3619631901840491E-3</v>
      </c>
      <c r="I40" s="3">
        <f t="shared" si="23"/>
        <v>0.99263803680981599</v>
      </c>
      <c r="J40" s="5">
        <f t="shared" si="30"/>
        <v>95863.440489060376</v>
      </c>
      <c r="K40" s="5">
        <f t="shared" si="24"/>
        <v>705.74312016486169</v>
      </c>
      <c r="L40" s="5">
        <f t="shared" si="25"/>
        <v>477552.84464488976</v>
      </c>
      <c r="M40" s="5">
        <f t="shared" si="16"/>
        <v>3262610.9353311965</v>
      </c>
      <c r="N40" s="33">
        <f t="shared" si="26"/>
        <v>34.033943687880836</v>
      </c>
      <c r="O40" s="4"/>
      <c r="Q40" s="27" t="s">
        <v>56</v>
      </c>
      <c r="R40" s="29">
        <f t="shared" si="17"/>
        <v>95863.440489060376</v>
      </c>
      <c r="S40" s="29">
        <f t="shared" si="18"/>
        <v>477552.84464488976</v>
      </c>
      <c r="T40" s="35">
        <f t="shared" si="19"/>
        <v>34.033943687880836</v>
      </c>
      <c r="U40" s="42">
        <v>0.89571782863194893</v>
      </c>
      <c r="V40" s="43">
        <f t="shared" si="31"/>
        <v>0.10428217136805107</v>
      </c>
      <c r="W40" s="29">
        <f t="shared" si="27"/>
        <v>427752.5970623311</v>
      </c>
      <c r="X40" s="29">
        <f t="shared" si="20"/>
        <v>2493770.693832593</v>
      </c>
      <c r="Y40" s="35">
        <f t="shared" si="28"/>
        <v>26.013782533886566</v>
      </c>
      <c r="Z40" s="36">
        <f t="shared" si="29"/>
        <v>8.0201611539942697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1539</v>
      </c>
      <c r="E41" s="51">
        <v>12</v>
      </c>
      <c r="F41" s="3">
        <f t="shared" si="21"/>
        <v>7.7972709551656916E-3</v>
      </c>
      <c r="G41" s="2">
        <v>0.5</v>
      </c>
      <c r="H41" s="3">
        <f t="shared" si="22"/>
        <v>3.8240917782026762E-2</v>
      </c>
      <c r="I41" s="3">
        <f t="shared" si="23"/>
        <v>0.96175908221797324</v>
      </c>
      <c r="J41" s="5">
        <f t="shared" si="30"/>
        <v>95157.697368895519</v>
      </c>
      <c r="K41" s="5">
        <f t="shared" si="24"/>
        <v>3638.9176814109178</v>
      </c>
      <c r="L41" s="5">
        <f t="shared" si="25"/>
        <v>466691.19264095026</v>
      </c>
      <c r="M41" s="5">
        <f t="shared" si="16"/>
        <v>2785058.0906863068</v>
      </c>
      <c r="N41" s="33">
        <f t="shared" si="26"/>
        <v>29.267817188656217</v>
      </c>
      <c r="O41" s="4"/>
      <c r="Q41" s="27" t="s">
        <v>58</v>
      </c>
      <c r="R41" s="29">
        <f t="shared" si="17"/>
        <v>95157.697368895519</v>
      </c>
      <c r="S41" s="29">
        <f t="shared" si="18"/>
        <v>466691.19264095026</v>
      </c>
      <c r="T41" s="35">
        <f t="shared" si="19"/>
        <v>29.267817188656217</v>
      </c>
      <c r="U41" s="42">
        <v>0.86473435856680392</v>
      </c>
      <c r="V41" s="43">
        <f t="shared" si="31"/>
        <v>0.13526564143319608</v>
      </c>
      <c r="W41" s="29">
        <f t="shared" si="27"/>
        <v>403563.90911714884</v>
      </c>
      <c r="X41" s="29">
        <f t="shared" si="20"/>
        <v>2066018.0967702619</v>
      </c>
      <c r="Y41" s="35">
        <f t="shared" si="28"/>
        <v>21.711518394155547</v>
      </c>
      <c r="Z41" s="36">
        <f t="shared" si="29"/>
        <v>7.5562987945006697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1202</v>
      </c>
      <c r="E42" s="51">
        <v>6</v>
      </c>
      <c r="F42" s="3">
        <f t="shared" si="21"/>
        <v>4.9916805324459234E-3</v>
      </c>
      <c r="G42" s="2">
        <v>0.5</v>
      </c>
      <c r="H42" s="3">
        <f t="shared" si="22"/>
        <v>2.4650780608052588E-2</v>
      </c>
      <c r="I42" s="3">
        <f t="shared" si="23"/>
        <v>0.97534921939194741</v>
      </c>
      <c r="J42" s="5">
        <f t="shared" si="30"/>
        <v>91518.779687484595</v>
      </c>
      <c r="K42" s="5">
        <f t="shared" si="24"/>
        <v>2256.0093595928824</v>
      </c>
      <c r="L42" s="5">
        <f t="shared" si="25"/>
        <v>451953.8750384408</v>
      </c>
      <c r="M42" s="5">
        <f t="shared" si="16"/>
        <v>2318366.8980453564</v>
      </c>
      <c r="N42" s="33">
        <f t="shared" si="26"/>
        <v>25.332143915839367</v>
      </c>
      <c r="O42" s="4"/>
      <c r="Q42" s="27" t="s">
        <v>60</v>
      </c>
      <c r="R42" s="29">
        <f t="shared" si="17"/>
        <v>91518.779687484595</v>
      </c>
      <c r="S42" s="29">
        <f t="shared" si="18"/>
        <v>451953.8750384408</v>
      </c>
      <c r="T42" s="35">
        <f t="shared" si="19"/>
        <v>25.332143915839367</v>
      </c>
      <c r="U42" s="42">
        <v>0.81758889711164551</v>
      </c>
      <c r="V42" s="43">
        <f t="shared" si="31"/>
        <v>0.18241110288835449</v>
      </c>
      <c r="W42" s="29">
        <f t="shared" si="27"/>
        <v>369512.47023801325</v>
      </c>
      <c r="X42" s="29">
        <f t="shared" si="20"/>
        <v>1662454.1876531129</v>
      </c>
      <c r="Y42" s="35">
        <f t="shared" si="28"/>
        <v>18.165169961072561</v>
      </c>
      <c r="Z42" s="36">
        <f t="shared" si="29"/>
        <v>7.1669739547668065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978</v>
      </c>
      <c r="E43" s="51">
        <v>18</v>
      </c>
      <c r="F43" s="3">
        <f t="shared" si="21"/>
        <v>1.8404907975460124E-2</v>
      </c>
      <c r="G43" s="2">
        <v>0.5</v>
      </c>
      <c r="H43" s="3">
        <f t="shared" si="22"/>
        <v>8.7976539589442834E-2</v>
      </c>
      <c r="I43" s="3">
        <f t="shared" si="23"/>
        <v>0.91202346041055715</v>
      </c>
      <c r="J43" s="5">
        <f t="shared" si="30"/>
        <v>89262.770327891718</v>
      </c>
      <c r="K43" s="5">
        <f t="shared" si="24"/>
        <v>7853.0296476151088</v>
      </c>
      <c r="L43" s="5">
        <f t="shared" si="25"/>
        <v>426681.27752042079</v>
      </c>
      <c r="M43" s="5">
        <f t="shared" si="16"/>
        <v>1866413.0230069158</v>
      </c>
      <c r="N43" s="33">
        <f t="shared" si="26"/>
        <v>20.909198943198408</v>
      </c>
      <c r="O43" s="4"/>
      <c r="Q43" s="27" t="s">
        <v>62</v>
      </c>
      <c r="R43" s="29">
        <f t="shared" si="17"/>
        <v>89262.770327891718</v>
      </c>
      <c r="S43" s="29">
        <f t="shared" si="18"/>
        <v>426681.27752042079</v>
      </c>
      <c r="T43" s="35">
        <f t="shared" si="19"/>
        <v>20.909198943198408</v>
      </c>
      <c r="U43" s="42">
        <v>0.77888026534586052</v>
      </c>
      <c r="V43" s="43">
        <f t="shared" si="31"/>
        <v>0.22111973465413948</v>
      </c>
      <c r="W43" s="29">
        <f t="shared" si="27"/>
        <v>332333.62665321608</v>
      </c>
      <c r="X43" s="29">
        <f t="shared" si="20"/>
        <v>1292941.7174150997</v>
      </c>
      <c r="Y43" s="35">
        <f t="shared" si="28"/>
        <v>14.484669394258061</v>
      </c>
      <c r="Z43" s="36">
        <f t="shared" si="29"/>
        <v>6.4245295489403471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754</v>
      </c>
      <c r="E44" s="51">
        <v>10</v>
      </c>
      <c r="F44" s="3">
        <f t="shared" si="21"/>
        <v>1.3262599469496022E-2</v>
      </c>
      <c r="G44" s="2">
        <v>0.5</v>
      </c>
      <c r="H44" s="3">
        <f t="shared" si="22"/>
        <v>6.4184852374839549E-2</v>
      </c>
      <c r="I44" s="3">
        <f t="shared" si="23"/>
        <v>0.93581514762516049</v>
      </c>
      <c r="J44" s="5">
        <f t="shared" si="30"/>
        <v>81409.740680276605</v>
      </c>
      <c r="K44" s="5">
        <f t="shared" si="24"/>
        <v>5225.2721874375238</v>
      </c>
      <c r="L44" s="5">
        <f t="shared" si="25"/>
        <v>393985.52293278917</v>
      </c>
      <c r="M44" s="5">
        <f t="shared" si="16"/>
        <v>1439731.7454864951</v>
      </c>
      <c r="N44" s="33">
        <f t="shared" si="26"/>
        <v>17.685005915211118</v>
      </c>
      <c r="O44" s="4"/>
      <c r="Q44" s="27" t="s">
        <v>64</v>
      </c>
      <c r="R44" s="29">
        <f t="shared" si="17"/>
        <v>81409.740680276605</v>
      </c>
      <c r="S44" s="29">
        <f t="shared" si="18"/>
        <v>393985.52293278917</v>
      </c>
      <c r="T44" s="35">
        <f t="shared" si="19"/>
        <v>17.685005915211118</v>
      </c>
      <c r="U44" s="42">
        <v>0.71980976748499381</v>
      </c>
      <c r="V44" s="43">
        <f t="shared" si="31"/>
        <v>0.28019023251500619</v>
      </c>
      <c r="W44" s="29">
        <f t="shared" si="27"/>
        <v>283594.62765470467</v>
      </c>
      <c r="X44" s="29">
        <f t="shared" si="20"/>
        <v>960608.09076188365</v>
      </c>
      <c r="Y44" s="35">
        <f t="shared" si="28"/>
        <v>11.79967019591076</v>
      </c>
      <c r="Z44" s="36">
        <f t="shared" si="29"/>
        <v>5.8853357193003575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444</v>
      </c>
      <c r="E45" s="51">
        <v>14</v>
      </c>
      <c r="F45" s="3">
        <f t="shared" si="21"/>
        <v>3.1531531531531529E-2</v>
      </c>
      <c r="G45" s="2">
        <v>0.5</v>
      </c>
      <c r="H45" s="3">
        <f t="shared" si="22"/>
        <v>0.14613778705636743</v>
      </c>
      <c r="I45" s="3">
        <f t="shared" si="23"/>
        <v>0.85386221294363263</v>
      </c>
      <c r="J45" s="5">
        <f t="shared" si="30"/>
        <v>76184.468492839078</v>
      </c>
      <c r="K45" s="5">
        <f t="shared" si="24"/>
        <v>11133.42963360905</v>
      </c>
      <c r="L45" s="5">
        <f t="shared" si="25"/>
        <v>353088.76838017278</v>
      </c>
      <c r="M45" s="5">
        <f t="shared" si="16"/>
        <v>1045746.2225537058</v>
      </c>
      <c r="N45" s="33">
        <f t="shared" si="26"/>
        <v>13.726501519820935</v>
      </c>
      <c r="O45" s="4"/>
      <c r="Q45" s="27" t="s">
        <v>66</v>
      </c>
      <c r="R45" s="29">
        <f t="shared" si="17"/>
        <v>76184.468492839078</v>
      </c>
      <c r="S45" s="29">
        <f t="shared" si="18"/>
        <v>353088.76838017278</v>
      </c>
      <c r="T45" s="35">
        <f t="shared" si="19"/>
        <v>13.726501519820935</v>
      </c>
      <c r="U45" s="42">
        <v>0.68480776711742686</v>
      </c>
      <c r="V45" s="43">
        <f t="shared" si="31"/>
        <v>0.31519223288257314</v>
      </c>
      <c r="W45" s="29">
        <f t="shared" si="27"/>
        <v>241797.93106866843</v>
      </c>
      <c r="X45" s="29">
        <f t="shared" si="20"/>
        <v>677013.46310717892</v>
      </c>
      <c r="Y45" s="35">
        <f t="shared" si="28"/>
        <v>8.8865024131633135</v>
      </c>
      <c r="Z45" s="36">
        <f t="shared" si="29"/>
        <v>4.839999106657622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280</v>
      </c>
      <c r="E46" s="51">
        <v>20</v>
      </c>
      <c r="F46" s="3">
        <f t="shared" si="21"/>
        <v>7.1428571428571425E-2</v>
      </c>
      <c r="G46" s="2">
        <v>0.5</v>
      </c>
      <c r="H46" s="3">
        <f t="shared" si="22"/>
        <v>0.30303030303030298</v>
      </c>
      <c r="I46" s="3">
        <f t="shared" si="23"/>
        <v>0.69696969696969702</v>
      </c>
      <c r="J46" s="5">
        <f t="shared" si="30"/>
        <v>65051.03885923003</v>
      </c>
      <c r="K46" s="5">
        <f t="shared" si="24"/>
        <v>19712.43601794849</v>
      </c>
      <c r="L46" s="5">
        <f t="shared" si="25"/>
        <v>275974.10425127891</v>
      </c>
      <c r="M46" s="5">
        <f>L46+M47</f>
        <v>692657.45417353301</v>
      </c>
      <c r="N46" s="33">
        <f t="shared" si="26"/>
        <v>10.647907647907648</v>
      </c>
      <c r="O46" s="4"/>
      <c r="Q46" s="27" t="s">
        <v>68</v>
      </c>
      <c r="R46" s="29">
        <f t="shared" si="17"/>
        <v>65051.03885923003</v>
      </c>
      <c r="S46" s="29">
        <f t="shared" si="18"/>
        <v>275974.10425127891</v>
      </c>
      <c r="T46" s="35">
        <f t="shared" si="19"/>
        <v>10.647907647907648</v>
      </c>
      <c r="U46" s="42">
        <v>0.65629805890441617</v>
      </c>
      <c r="V46" s="43">
        <f t="shared" si="31"/>
        <v>0.34370194109558383</v>
      </c>
      <c r="W46" s="29">
        <f t="shared" si="27"/>
        <v>181121.26892799934</v>
      </c>
      <c r="X46" s="29">
        <f>X47+W46</f>
        <v>435215.53203851043</v>
      </c>
      <c r="Y46" s="35">
        <f t="shared" si="28"/>
        <v>6.6903702027005849</v>
      </c>
      <c r="Z46" s="36">
        <f t="shared" si="29"/>
        <v>3.9575374452070626</v>
      </c>
    </row>
    <row r="47" spans="1:26" s="2" customFormat="1" x14ac:dyDescent="0.25">
      <c r="A47" s="12">
        <v>19</v>
      </c>
      <c r="B47" s="13" t="s">
        <v>69</v>
      </c>
      <c r="C47" s="12"/>
      <c r="D47">
        <v>193</v>
      </c>
      <c r="E47" s="51">
        <v>21</v>
      </c>
      <c r="F47" s="17">
        <f t="shared" si="21"/>
        <v>0.10880829015544041</v>
      </c>
      <c r="G47" s="12"/>
      <c r="H47" s="17">
        <v>1</v>
      </c>
      <c r="I47" s="17">
        <f t="shared" si="23"/>
        <v>0</v>
      </c>
      <c r="J47" s="21">
        <f t="shared" si="30"/>
        <v>45338.602841281536</v>
      </c>
      <c r="K47" s="21">
        <f t="shared" si="24"/>
        <v>45338.602841281536</v>
      </c>
      <c r="L47" s="21">
        <f>K47/F47</f>
        <v>416683.3499222541</v>
      </c>
      <c r="M47" s="21">
        <f>L47</f>
        <v>416683.3499222541</v>
      </c>
      <c r="N47" s="34">
        <f t="shared" si="26"/>
        <v>9.1904761904761898</v>
      </c>
      <c r="O47" s="4"/>
      <c r="Q47" s="30" t="s">
        <v>69</v>
      </c>
      <c r="R47" s="31">
        <f t="shared" si="17"/>
        <v>45338.602841281536</v>
      </c>
      <c r="S47" s="31">
        <f t="shared" si="18"/>
        <v>416683.3499222541</v>
      </c>
      <c r="T47" s="38">
        <f t="shared" si="19"/>
        <v>9.1904761904761898</v>
      </c>
      <c r="U47" s="44">
        <v>0.6098018151143324</v>
      </c>
      <c r="V47" s="45">
        <f t="shared" si="31"/>
        <v>0.3901981848856676</v>
      </c>
      <c r="W47" s="31">
        <f t="shared" si="27"/>
        <v>254094.26311051106</v>
      </c>
      <c r="X47" s="31">
        <f>W47</f>
        <v>254094.26311051106</v>
      </c>
      <c r="Y47" s="38">
        <f t="shared" si="28"/>
        <v>5.6043690627174358</v>
      </c>
      <c r="Z47" s="37">
        <f t="shared" si="29"/>
        <v>3.586107127758754</v>
      </c>
    </row>
    <row r="48" spans="1:26" s="2" customFormat="1" ht="13.2" x14ac:dyDescent="0.25">
      <c r="B48" s="2" t="s">
        <v>70</v>
      </c>
      <c r="D48" s="25">
        <f>SUM(D29:D47)</f>
        <v>24385</v>
      </c>
      <c r="E48" s="25">
        <f>SUM(E29:E47)</f>
        <v>119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387</v>
      </c>
      <c r="E54" s="49">
        <f>E4+E29</f>
        <v>1</v>
      </c>
      <c r="F54" s="3">
        <f>E54/D54</f>
        <v>2.5839793281653748E-3</v>
      </c>
      <c r="G54" s="2">
        <v>0.3</v>
      </c>
      <c r="H54" s="18">
        <f>C54*F54/(1+(1-G54)*C54*F54)</f>
        <v>2.5793139025019345E-3</v>
      </c>
      <c r="I54" s="18">
        <f>1-H54</f>
        <v>0.99742068609749801</v>
      </c>
      <c r="J54" s="19">
        <v>100000</v>
      </c>
      <c r="K54" s="20">
        <f>J54*H54</f>
        <v>257.93139025019343</v>
      </c>
      <c r="L54" s="20">
        <f>C54*(J55+G54*K54)</f>
        <v>99819.448026824859</v>
      </c>
      <c r="M54" s="5">
        <f t="shared" ref="M54:M70" si="32">L54+M55</f>
        <v>7713339.3312532604</v>
      </c>
      <c r="N54" s="32">
        <f>M54/J54</f>
        <v>77.133393312532604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99819.448026824859</v>
      </c>
      <c r="T54" s="35">
        <f t="shared" ref="T54:T72" si="35">N54</f>
        <v>77.133393312532604</v>
      </c>
      <c r="U54" s="42">
        <v>0.96170886472285344</v>
      </c>
      <c r="V54" s="43">
        <f>1-U54</f>
        <v>3.829113527714656E-2</v>
      </c>
      <c r="W54" s="29">
        <f>S54*U54</f>
        <v>95997.248039139609</v>
      </c>
      <c r="X54" s="29">
        <f t="shared" ref="X54:X70" si="36">X55+W54</f>
        <v>6825869.1378008714</v>
      </c>
      <c r="Y54" s="40">
        <f>X54/R54</f>
        <v>68.25869137800872</v>
      </c>
      <c r="Z54" s="36">
        <f>T54-Y54</f>
        <v>8.874701934523884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1857</v>
      </c>
      <c r="E55" s="49">
        <f t="shared" si="37"/>
        <v>1</v>
      </c>
      <c r="F55" s="3">
        <f t="shared" ref="F55:F72" si="38">E55/D55</f>
        <v>5.3850296176628971E-4</v>
      </c>
      <c r="G55" s="2">
        <v>0.4</v>
      </c>
      <c r="H55" s="3">
        <f t="shared" ref="H55:H71" si="39">C55*F55/(1+(1-G55)*C55*F55)</f>
        <v>2.1512315800795954E-3</v>
      </c>
      <c r="I55" s="3">
        <f t="shared" ref="I55:I72" si="40">1-H55</f>
        <v>0.99784876841992043</v>
      </c>
      <c r="J55" s="5">
        <f>I54*J54</f>
        <v>99742.068609749796</v>
      </c>
      <c r="K55" s="5">
        <f t="shared" ref="K55:K72" si="41">J55*H55</f>
        <v>214.56828785575948</v>
      </c>
      <c r="L55" s="5">
        <f t="shared" ref="L55:L71" si="42">C55*(J56+G55*K55)</f>
        <v>398453.31054814538</v>
      </c>
      <c r="M55" s="5">
        <f t="shared" si="32"/>
        <v>7613519.8832264356</v>
      </c>
      <c r="N55" s="33">
        <f t="shared" ref="N55:N72" si="43">M55/J55</f>
        <v>76.332083235761303</v>
      </c>
      <c r="O55" s="4"/>
      <c r="Q55" s="27" t="s">
        <v>36</v>
      </c>
      <c r="R55" s="29">
        <f t="shared" si="33"/>
        <v>99742.068609749796</v>
      </c>
      <c r="S55" s="29">
        <f t="shared" si="34"/>
        <v>398453.31054814538</v>
      </c>
      <c r="T55" s="35">
        <f t="shared" si="35"/>
        <v>76.332083235761303</v>
      </c>
      <c r="U55" s="42">
        <v>0.96170886472285344</v>
      </c>
      <c r="V55" s="43">
        <f>1-U55</f>
        <v>3.829113527714656E-2</v>
      </c>
      <c r="W55" s="29">
        <f t="shared" ref="W55:W72" si="44">S55*U55</f>
        <v>383196.08093231946</v>
      </c>
      <c r="X55" s="29">
        <f t="shared" si="36"/>
        <v>6729871.889761732</v>
      </c>
      <c r="Y55" s="35">
        <f t="shared" ref="Y55:Y72" si="45">X55/R55</f>
        <v>67.472752305679435</v>
      </c>
      <c r="Z55" s="36">
        <f t="shared" ref="Z55:Z72" si="46">T55-Y55</f>
        <v>8.8593309300818675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2743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99527.50032189404</v>
      </c>
      <c r="K56" s="5">
        <f t="shared" si="41"/>
        <v>0</v>
      </c>
      <c r="L56" s="5">
        <f t="shared" si="42"/>
        <v>497637.50160947023</v>
      </c>
      <c r="M56" s="5">
        <f t="shared" si="32"/>
        <v>7215066.5726782903</v>
      </c>
      <c r="N56" s="33">
        <f t="shared" si="43"/>
        <v>72.493195843793558</v>
      </c>
      <c r="O56" s="4"/>
      <c r="Q56" s="27" t="s">
        <v>38</v>
      </c>
      <c r="R56" s="29">
        <f t="shared" si="33"/>
        <v>99527.50032189404</v>
      </c>
      <c r="S56" s="29">
        <f t="shared" si="34"/>
        <v>497637.50160947023</v>
      </c>
      <c r="T56" s="35">
        <f t="shared" si="35"/>
        <v>72.493195843793558</v>
      </c>
      <c r="U56" s="42">
        <v>0.96170886472285344</v>
      </c>
      <c r="V56" s="43">
        <f>1-U56</f>
        <v>3.829113527714656E-2</v>
      </c>
      <c r="W56" s="29">
        <f t="shared" si="44"/>
        <v>478582.39671636076</v>
      </c>
      <c r="X56" s="29">
        <f t="shared" si="36"/>
        <v>6346675.8088294128</v>
      </c>
      <c r="Y56" s="35">
        <f t="shared" si="45"/>
        <v>63.768061975864498</v>
      </c>
      <c r="Z56" s="36">
        <f t="shared" si="46"/>
        <v>8.7251338679290598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2904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99527.50032189404</v>
      </c>
      <c r="K57" s="5">
        <f t="shared" si="41"/>
        <v>0</v>
      </c>
      <c r="L57" s="5">
        <f t="shared" si="42"/>
        <v>497637.50160947023</v>
      </c>
      <c r="M57" s="5">
        <f t="shared" si="32"/>
        <v>6717429.0710688196</v>
      </c>
      <c r="N57" s="33">
        <f t="shared" si="43"/>
        <v>67.493195843793544</v>
      </c>
      <c r="O57" s="4"/>
      <c r="Q57" s="27" t="s">
        <v>40</v>
      </c>
      <c r="R57" s="29">
        <f t="shared" si="33"/>
        <v>99527.50032189404</v>
      </c>
      <c r="S57" s="29">
        <f t="shared" si="34"/>
        <v>497637.50160947023</v>
      </c>
      <c r="T57" s="35">
        <f t="shared" si="35"/>
        <v>67.493195843793544</v>
      </c>
      <c r="U57" s="42">
        <v>0.96170886472285344</v>
      </c>
      <c r="V57" s="43">
        <f>1-U57</f>
        <v>3.829113527714656E-2</v>
      </c>
      <c r="W57" s="29">
        <f t="shared" si="44"/>
        <v>478582.39671636076</v>
      </c>
      <c r="X57" s="29">
        <f t="shared" si="36"/>
        <v>5868093.4121130519</v>
      </c>
      <c r="Y57" s="35">
        <f t="shared" si="45"/>
        <v>58.959517652250227</v>
      </c>
      <c r="Z57" s="36">
        <f t="shared" si="46"/>
        <v>8.5336781915433164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3117</v>
      </c>
      <c r="E58" s="49">
        <f t="shared" si="37"/>
        <v>1</v>
      </c>
      <c r="F58" s="3">
        <f t="shared" si="38"/>
        <v>3.2082130253448829E-4</v>
      </c>
      <c r="G58" s="2">
        <v>0.5</v>
      </c>
      <c r="H58" s="3">
        <f t="shared" si="39"/>
        <v>1.602820964898221E-3</v>
      </c>
      <c r="I58" s="3">
        <f t="shared" si="40"/>
        <v>0.99839717903510183</v>
      </c>
      <c r="J58" s="5">
        <f t="shared" si="47"/>
        <v>99527.50032189404</v>
      </c>
      <c r="K58" s="5">
        <f t="shared" si="41"/>
        <v>159.52476409984621</v>
      </c>
      <c r="L58" s="5">
        <f t="shared" si="42"/>
        <v>497238.68969922065</v>
      </c>
      <c r="M58" s="5">
        <f t="shared" si="32"/>
        <v>6219791.5694593489</v>
      </c>
      <c r="N58" s="33">
        <f t="shared" si="43"/>
        <v>62.493195843793544</v>
      </c>
      <c r="O58" s="4"/>
      <c r="Q58" s="27" t="s">
        <v>42</v>
      </c>
      <c r="R58" s="29">
        <f t="shared" si="33"/>
        <v>99527.50032189404</v>
      </c>
      <c r="S58" s="29">
        <f t="shared" si="34"/>
        <v>497238.68969922065</v>
      </c>
      <c r="T58" s="35">
        <f t="shared" si="35"/>
        <v>62.493195843793544</v>
      </c>
      <c r="U58" s="42">
        <v>0.96170886472285344</v>
      </c>
      <c r="V58" s="43">
        <f>1-U58</f>
        <v>3.829113527714656E-2</v>
      </c>
      <c r="W58" s="29">
        <f t="shared" si="44"/>
        <v>478198.85576691671</v>
      </c>
      <c r="X58" s="29">
        <f t="shared" si="36"/>
        <v>5389511.0153966909</v>
      </c>
      <c r="Y58" s="35">
        <f t="shared" si="45"/>
        <v>54.150973328635956</v>
      </c>
      <c r="Z58" s="36">
        <f t="shared" si="46"/>
        <v>8.3422225151575873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3466</v>
      </c>
      <c r="E59" s="49">
        <f t="shared" si="37"/>
        <v>7</v>
      </c>
      <c r="F59" s="3">
        <f t="shared" si="38"/>
        <v>2.0196191575302942E-3</v>
      </c>
      <c r="G59" s="2">
        <v>0.5</v>
      </c>
      <c r="H59" s="3">
        <f t="shared" si="39"/>
        <v>1.004736615472944E-2</v>
      </c>
      <c r="I59" s="3">
        <f t="shared" si="40"/>
        <v>0.98995263384527055</v>
      </c>
      <c r="J59" s="5">
        <f t="shared" si="47"/>
        <v>99367.975557794198</v>
      </c>
      <c r="K59" s="5">
        <f t="shared" si="41"/>
        <v>998.38643448336359</v>
      </c>
      <c r="L59" s="5">
        <f t="shared" si="42"/>
        <v>494343.91170276259</v>
      </c>
      <c r="M59" s="5">
        <f t="shared" si="32"/>
        <v>5722552.8797601284</v>
      </c>
      <c r="N59" s="33">
        <f t="shared" si="43"/>
        <v>57.589508567896594</v>
      </c>
      <c r="O59" s="4"/>
      <c r="Q59" s="27" t="s">
        <v>44</v>
      </c>
      <c r="R59" s="29">
        <f t="shared" si="33"/>
        <v>99367.975557794198</v>
      </c>
      <c r="S59" s="29">
        <f t="shared" si="34"/>
        <v>494343.91170276259</v>
      </c>
      <c r="T59" s="35">
        <f t="shared" si="35"/>
        <v>57.589508567896594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476098.51292318391</v>
      </c>
      <c r="X59" s="29">
        <f t="shared" si="36"/>
        <v>4911312.1596297743</v>
      </c>
      <c r="Y59" s="35">
        <f t="shared" si="45"/>
        <v>49.425502855024625</v>
      </c>
      <c r="Z59" s="36">
        <f t="shared" si="46"/>
        <v>8.164005712871969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3908</v>
      </c>
      <c r="E60" s="49">
        <f t="shared" si="37"/>
        <v>4</v>
      </c>
      <c r="F60" s="3">
        <f t="shared" si="38"/>
        <v>1.0235414534288639E-3</v>
      </c>
      <c r="G60" s="2">
        <v>0.5</v>
      </c>
      <c r="H60" s="3">
        <f t="shared" si="39"/>
        <v>5.1046452271567132E-3</v>
      </c>
      <c r="I60" s="3">
        <f t="shared" si="40"/>
        <v>0.9948953547728433</v>
      </c>
      <c r="J60" s="5">
        <f t="shared" si="47"/>
        <v>98369.589123310827</v>
      </c>
      <c r="K60" s="5">
        <f t="shared" si="41"/>
        <v>502.14185361567553</v>
      </c>
      <c r="L60" s="5">
        <f t="shared" si="42"/>
        <v>490592.59098251496</v>
      </c>
      <c r="M60" s="5">
        <f t="shared" si="32"/>
        <v>5228208.9680573661</v>
      </c>
      <c r="N60" s="33">
        <f t="shared" si="43"/>
        <v>53.148630736919763</v>
      </c>
      <c r="O60" s="4"/>
      <c r="Q60" s="27" t="s">
        <v>46</v>
      </c>
      <c r="R60" s="29">
        <f t="shared" si="33"/>
        <v>98369.589123310827</v>
      </c>
      <c r="S60" s="29">
        <f t="shared" si="34"/>
        <v>490592.59098251496</v>
      </c>
      <c r="T60" s="35">
        <f t="shared" si="35"/>
        <v>53.148630736919763</v>
      </c>
      <c r="U60" s="42">
        <v>0.95736753435116873</v>
      </c>
      <c r="V60" s="43">
        <f t="shared" si="48"/>
        <v>4.2632465648831275E-2</v>
      </c>
      <c r="W60" s="29">
        <f t="shared" si="44"/>
        <v>469677.41919988178</v>
      </c>
      <c r="X60" s="29">
        <f t="shared" si="36"/>
        <v>4435213.6467065904</v>
      </c>
      <c r="Y60" s="35">
        <f t="shared" si="45"/>
        <v>45.087243793880702</v>
      </c>
      <c r="Z60" s="36">
        <f t="shared" si="46"/>
        <v>8.0613869430390608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3575</v>
      </c>
      <c r="E61" s="49">
        <f t="shared" si="37"/>
        <v>5</v>
      </c>
      <c r="F61" s="3">
        <f t="shared" si="38"/>
        <v>1.3986013986013986E-3</v>
      </c>
      <c r="G61" s="2">
        <v>0.5</v>
      </c>
      <c r="H61" s="3">
        <f t="shared" si="39"/>
        <v>6.9686411149825784E-3</v>
      </c>
      <c r="I61" s="3">
        <f t="shared" si="40"/>
        <v>0.99303135888501737</v>
      </c>
      <c r="J61" s="5">
        <f t="shared" si="47"/>
        <v>97867.447269695156</v>
      </c>
      <c r="K61" s="5">
        <f t="shared" si="41"/>
        <v>682.00311686198711</v>
      </c>
      <c r="L61" s="5">
        <f t="shared" si="42"/>
        <v>487632.22855632077</v>
      </c>
      <c r="M61" s="5">
        <f t="shared" si="32"/>
        <v>4737616.3770748507</v>
      </c>
      <c r="N61" s="33">
        <f t="shared" si="43"/>
        <v>48.408500571383172</v>
      </c>
      <c r="O61" s="4"/>
      <c r="Q61" s="27" t="s">
        <v>48</v>
      </c>
      <c r="R61" s="29">
        <f t="shared" si="33"/>
        <v>97867.447269695156</v>
      </c>
      <c r="S61" s="29">
        <f t="shared" si="34"/>
        <v>487632.22855632077</v>
      </c>
      <c r="T61" s="35">
        <f t="shared" si="35"/>
        <v>48.408500571383172</v>
      </c>
      <c r="U61" s="42">
        <v>0.95681081085376496</v>
      </c>
      <c r="V61" s="43">
        <f t="shared" si="48"/>
        <v>4.3189189146235041E-2</v>
      </c>
      <c r="W61" s="29">
        <f t="shared" si="44"/>
        <v>466571.78800340171</v>
      </c>
      <c r="X61" s="29">
        <f t="shared" si="36"/>
        <v>3965536.2275067084</v>
      </c>
      <c r="Y61" s="35">
        <f t="shared" si="45"/>
        <v>40.519461150128969</v>
      </c>
      <c r="Z61" s="36">
        <f t="shared" si="46"/>
        <v>7.8890394212542034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3834</v>
      </c>
      <c r="E62" s="49">
        <f t="shared" si="37"/>
        <v>9</v>
      </c>
      <c r="F62" s="3">
        <f t="shared" si="38"/>
        <v>2.3474178403755869E-3</v>
      </c>
      <c r="G62" s="2">
        <v>0.5</v>
      </c>
      <c r="H62" s="3">
        <f t="shared" si="39"/>
        <v>1.1668611435239206E-2</v>
      </c>
      <c r="I62" s="3">
        <f t="shared" si="40"/>
        <v>0.98833138856476077</v>
      </c>
      <c r="J62" s="5">
        <f t="shared" si="47"/>
        <v>97185.444152833166</v>
      </c>
      <c r="K62" s="5">
        <f t="shared" si="41"/>
        <v>1134.0191849805503</v>
      </c>
      <c r="L62" s="5">
        <f t="shared" si="42"/>
        <v>483092.17280171439</v>
      </c>
      <c r="M62" s="5">
        <f t="shared" si="32"/>
        <v>4249984.1485185297</v>
      </c>
      <c r="N62" s="33">
        <f t="shared" si="43"/>
        <v>43.730665487673583</v>
      </c>
      <c r="O62" s="4"/>
      <c r="Q62" s="27" t="s">
        <v>50</v>
      </c>
      <c r="R62" s="29">
        <f t="shared" si="33"/>
        <v>97185.444152833166</v>
      </c>
      <c r="S62" s="29">
        <f t="shared" si="34"/>
        <v>483092.17280171439</v>
      </c>
      <c r="T62" s="35">
        <f t="shared" si="35"/>
        <v>43.730665487673583</v>
      </c>
      <c r="U62" s="42">
        <v>0.94800928093814252</v>
      </c>
      <c r="V62" s="43">
        <f t="shared" si="48"/>
        <v>5.1990719061857482E-2</v>
      </c>
      <c r="W62" s="29">
        <f t="shared" si="44"/>
        <v>457975.86336459813</v>
      </c>
      <c r="X62" s="29">
        <f t="shared" si="36"/>
        <v>3498964.4395033065</v>
      </c>
      <c r="Y62" s="35">
        <f t="shared" si="45"/>
        <v>36.00296803707414</v>
      </c>
      <c r="Z62" s="36">
        <f t="shared" si="46"/>
        <v>7.7276974505994431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4272</v>
      </c>
      <c r="E63" s="49">
        <f t="shared" si="37"/>
        <v>12</v>
      </c>
      <c r="F63" s="3">
        <f t="shared" si="38"/>
        <v>2.8089887640449437E-3</v>
      </c>
      <c r="G63" s="2">
        <v>0.5</v>
      </c>
      <c r="H63" s="3">
        <f t="shared" si="39"/>
        <v>1.3947001394700138E-2</v>
      </c>
      <c r="I63" s="3">
        <f t="shared" si="40"/>
        <v>0.98605299860529982</v>
      </c>
      <c r="J63" s="5">
        <f t="shared" si="47"/>
        <v>96051.42496785261</v>
      </c>
      <c r="K63" s="5">
        <f t="shared" si="41"/>
        <v>1339.629357989576</v>
      </c>
      <c r="L63" s="5">
        <f t="shared" si="42"/>
        <v>476908.0514442891</v>
      </c>
      <c r="M63" s="5">
        <f t="shared" si="32"/>
        <v>3766891.9757168153</v>
      </c>
      <c r="N63" s="33">
        <f t="shared" si="43"/>
        <v>39.217450204175044</v>
      </c>
      <c r="O63" s="4"/>
      <c r="Q63" s="27" t="s">
        <v>52</v>
      </c>
      <c r="R63" s="29">
        <f t="shared" si="33"/>
        <v>96051.42496785261</v>
      </c>
      <c r="S63" s="29">
        <f t="shared" si="34"/>
        <v>476908.0514442891</v>
      </c>
      <c r="T63" s="35">
        <f t="shared" si="35"/>
        <v>39.217450204175044</v>
      </c>
      <c r="U63" s="42">
        <v>0.94216194080535964</v>
      </c>
      <c r="V63" s="43">
        <f t="shared" si="48"/>
        <v>5.7838059194640357E-2</v>
      </c>
      <c r="W63" s="29">
        <f t="shared" si="44"/>
        <v>449324.6153344537</v>
      </c>
      <c r="X63" s="29">
        <f t="shared" si="36"/>
        <v>3040988.5761387083</v>
      </c>
      <c r="Y63" s="35">
        <f t="shared" si="45"/>
        <v>31.660004806347171</v>
      </c>
      <c r="Z63" s="36">
        <f t="shared" si="46"/>
        <v>7.5574453978278733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4513</v>
      </c>
      <c r="E64" s="49">
        <f t="shared" si="37"/>
        <v>20</v>
      </c>
      <c r="F64" s="3">
        <f t="shared" si="38"/>
        <v>4.4316419233325945E-3</v>
      </c>
      <c r="G64" s="2">
        <v>0.5</v>
      </c>
      <c r="H64" s="3">
        <f t="shared" si="39"/>
        <v>2.1915406530791146E-2</v>
      </c>
      <c r="I64" s="3">
        <f t="shared" si="40"/>
        <v>0.97808459346920884</v>
      </c>
      <c r="J64" s="5">
        <f t="shared" si="47"/>
        <v>94711.795609863024</v>
      </c>
      <c r="K64" s="5">
        <f t="shared" si="41"/>
        <v>2075.6475040513483</v>
      </c>
      <c r="L64" s="5">
        <f t="shared" si="42"/>
        <v>468369.85928918677</v>
      </c>
      <c r="M64" s="5">
        <f t="shared" si="32"/>
        <v>3289983.9242725261</v>
      </c>
      <c r="N64" s="33">
        <f t="shared" si="43"/>
        <v>34.736791791221371</v>
      </c>
      <c r="O64" s="4"/>
      <c r="Q64" s="27" t="s">
        <v>54</v>
      </c>
      <c r="R64" s="29">
        <f t="shared" si="33"/>
        <v>94711.795609863024</v>
      </c>
      <c r="S64" s="29">
        <f t="shared" si="34"/>
        <v>468369.85928918677</v>
      </c>
      <c r="T64" s="35">
        <f t="shared" si="35"/>
        <v>34.736791791221371</v>
      </c>
      <c r="U64" s="42">
        <v>0.92489605986448908</v>
      </c>
      <c r="V64" s="43">
        <f t="shared" si="48"/>
        <v>7.5103940135510916E-2</v>
      </c>
      <c r="W64" s="29">
        <f t="shared" si="44"/>
        <v>433193.43741585402</v>
      </c>
      <c r="X64" s="29">
        <f t="shared" si="36"/>
        <v>2591663.9608042547</v>
      </c>
      <c r="Y64" s="35">
        <f t="shared" si="45"/>
        <v>27.363687322325099</v>
      </c>
      <c r="Z64" s="36">
        <f t="shared" si="46"/>
        <v>7.3731044688962726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4099</v>
      </c>
      <c r="E65" s="49">
        <f t="shared" si="37"/>
        <v>23</v>
      </c>
      <c r="F65" s="3">
        <f t="shared" si="38"/>
        <v>5.6111246645523302E-3</v>
      </c>
      <c r="G65" s="2">
        <v>0.5</v>
      </c>
      <c r="H65" s="3">
        <f t="shared" si="39"/>
        <v>2.7667508721279929E-2</v>
      </c>
      <c r="I65" s="3">
        <f t="shared" si="40"/>
        <v>0.97233249127872012</v>
      </c>
      <c r="J65" s="5">
        <f t="shared" si="47"/>
        <v>92636.148105811677</v>
      </c>
      <c r="K65" s="5">
        <f t="shared" si="41"/>
        <v>2563.0114356233239</v>
      </c>
      <c r="L65" s="5">
        <f t="shared" si="42"/>
        <v>456773.21194000007</v>
      </c>
      <c r="M65" s="5">
        <f t="shared" si="32"/>
        <v>2821614.064983339</v>
      </c>
      <c r="N65" s="33">
        <f t="shared" si="43"/>
        <v>30.459103953247389</v>
      </c>
      <c r="O65" s="4"/>
      <c r="Q65" s="27" t="s">
        <v>56</v>
      </c>
      <c r="R65" s="29">
        <f t="shared" si="33"/>
        <v>92636.148105811677</v>
      </c>
      <c r="S65" s="29">
        <f t="shared" si="34"/>
        <v>456773.21194000007</v>
      </c>
      <c r="T65" s="35">
        <f t="shared" si="35"/>
        <v>30.459103953247389</v>
      </c>
      <c r="U65" s="42">
        <v>0.89970667843387275</v>
      </c>
      <c r="V65" s="43">
        <f t="shared" si="48"/>
        <v>0.10029332156612725</v>
      </c>
      <c r="W65" s="29">
        <f t="shared" si="44"/>
        <v>410961.90931210882</v>
      </c>
      <c r="X65" s="29">
        <f t="shared" si="36"/>
        <v>2158470.5233884007</v>
      </c>
      <c r="Y65" s="35">
        <f t="shared" si="45"/>
        <v>23.300521098123959</v>
      </c>
      <c r="Z65" s="36">
        <f t="shared" si="46"/>
        <v>7.1585828551234307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3085</v>
      </c>
      <c r="E66" s="49">
        <f t="shared" si="37"/>
        <v>28</v>
      </c>
      <c r="F66" s="3">
        <f t="shared" si="38"/>
        <v>9.0761750405186394E-3</v>
      </c>
      <c r="G66" s="2">
        <v>0.5</v>
      </c>
      <c r="H66" s="3">
        <f t="shared" si="39"/>
        <v>4.4374009508716325E-2</v>
      </c>
      <c r="I66" s="3">
        <f t="shared" si="40"/>
        <v>0.95562599049128372</v>
      </c>
      <c r="J66" s="5">
        <f t="shared" si="47"/>
        <v>90073.136670188353</v>
      </c>
      <c r="K66" s="5">
        <f t="shared" si="41"/>
        <v>3996.9062230828431</v>
      </c>
      <c r="L66" s="5">
        <f t="shared" si="42"/>
        <v>440373.41779323469</v>
      </c>
      <c r="M66" s="5">
        <f t="shared" si="32"/>
        <v>2364840.8530433392</v>
      </c>
      <c r="N66" s="33">
        <f t="shared" si="43"/>
        <v>26.254674151100527</v>
      </c>
      <c r="O66" s="4"/>
      <c r="Q66" s="27" t="s">
        <v>58</v>
      </c>
      <c r="R66" s="29">
        <f t="shared" si="33"/>
        <v>90073.136670188353</v>
      </c>
      <c r="S66" s="29">
        <f t="shared" si="34"/>
        <v>440373.41779323469</v>
      </c>
      <c r="T66" s="35">
        <f t="shared" si="35"/>
        <v>26.254674151100527</v>
      </c>
      <c r="U66" s="42">
        <v>0.86438699185239576</v>
      </c>
      <c r="V66" s="43">
        <f t="shared" si="48"/>
        <v>0.13561300814760424</v>
      </c>
      <c r="W66" s="29">
        <f t="shared" si="44"/>
        <v>380653.05389805243</v>
      </c>
      <c r="X66" s="29">
        <f t="shared" si="36"/>
        <v>1747508.6140762917</v>
      </c>
      <c r="Y66" s="35">
        <f t="shared" si="45"/>
        <v>19.400996553222814</v>
      </c>
      <c r="Z66" s="36">
        <f t="shared" si="46"/>
        <v>6.8536775978777129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2419</v>
      </c>
      <c r="E67" s="49">
        <f t="shared" si="37"/>
        <v>18</v>
      </c>
      <c r="F67" s="3">
        <f t="shared" si="38"/>
        <v>7.4410913600661431E-3</v>
      </c>
      <c r="G67" s="2">
        <v>0.5</v>
      </c>
      <c r="H67" s="3">
        <f t="shared" si="39"/>
        <v>3.6525974025974031E-2</v>
      </c>
      <c r="I67" s="3">
        <f t="shared" si="40"/>
        <v>0.96347402597402598</v>
      </c>
      <c r="J67" s="5">
        <f t="shared" si="47"/>
        <v>86076.23044710551</v>
      </c>
      <c r="K67" s="5">
        <f t="shared" si="41"/>
        <v>3144.0181575647312</v>
      </c>
      <c r="L67" s="5">
        <f t="shared" si="42"/>
        <v>422521.10684161575</v>
      </c>
      <c r="M67" s="5">
        <f t="shared" si="32"/>
        <v>1924467.4352501044</v>
      </c>
      <c r="N67" s="33">
        <f t="shared" si="43"/>
        <v>22.357710430090268</v>
      </c>
      <c r="O67" s="4"/>
      <c r="Q67" s="27" t="s">
        <v>60</v>
      </c>
      <c r="R67" s="29">
        <f t="shared" si="33"/>
        <v>86076.23044710551</v>
      </c>
      <c r="S67" s="29">
        <f t="shared" si="34"/>
        <v>422521.10684161575</v>
      </c>
      <c r="T67" s="35">
        <f t="shared" si="35"/>
        <v>22.357710430090268</v>
      </c>
      <c r="U67" s="42">
        <v>0.82345390469096191</v>
      </c>
      <c r="V67" s="43">
        <f t="shared" si="48"/>
        <v>0.17654609530903809</v>
      </c>
      <c r="W67" s="29">
        <f t="shared" si="44"/>
        <v>347926.65524307557</v>
      </c>
      <c r="X67" s="29">
        <f t="shared" si="36"/>
        <v>1366855.5601782391</v>
      </c>
      <c r="Y67" s="35">
        <f t="shared" si="45"/>
        <v>15.879593623912029</v>
      </c>
      <c r="Z67" s="36">
        <f t="shared" si="46"/>
        <v>6.4781168061782388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1873</v>
      </c>
      <c r="E68" s="49">
        <f t="shared" si="37"/>
        <v>42</v>
      </c>
      <c r="F68" s="3">
        <f t="shared" si="38"/>
        <v>2.2423918846769888E-2</v>
      </c>
      <c r="G68" s="2">
        <v>0.5</v>
      </c>
      <c r="H68" s="3">
        <f t="shared" si="39"/>
        <v>0.10616784630940343</v>
      </c>
      <c r="I68" s="3">
        <f t="shared" si="40"/>
        <v>0.89383215369059654</v>
      </c>
      <c r="J68" s="5">
        <f t="shared" si="47"/>
        <v>82932.212289540781</v>
      </c>
      <c r="K68" s="5">
        <f t="shared" si="41"/>
        <v>8804.7343684547832</v>
      </c>
      <c r="L68" s="5">
        <f t="shared" si="42"/>
        <v>392649.22552656697</v>
      </c>
      <c r="M68" s="5">
        <f t="shared" si="32"/>
        <v>1501946.3284084885</v>
      </c>
      <c r="N68" s="33">
        <f t="shared" si="43"/>
        <v>18.110530117835896</v>
      </c>
      <c r="O68" s="4"/>
      <c r="Q68" s="27" t="s">
        <v>62</v>
      </c>
      <c r="R68" s="29">
        <f t="shared" si="33"/>
        <v>82932.212289540781</v>
      </c>
      <c r="S68" s="29">
        <f t="shared" si="34"/>
        <v>392649.22552656697</v>
      </c>
      <c r="T68" s="35">
        <f t="shared" si="35"/>
        <v>18.110530117835896</v>
      </c>
      <c r="U68" s="42">
        <v>0.7557222850963411</v>
      </c>
      <c r="V68" s="43">
        <f t="shared" si="48"/>
        <v>0.2442777149036589</v>
      </c>
      <c r="W68" s="29">
        <f t="shared" si="44"/>
        <v>296733.76995624579</v>
      </c>
      <c r="X68" s="29">
        <f t="shared" si="36"/>
        <v>1018928.9049351636</v>
      </c>
      <c r="Y68" s="35">
        <f t="shared" si="45"/>
        <v>12.286286315114598</v>
      </c>
      <c r="Z68" s="36">
        <f t="shared" si="46"/>
        <v>5.8242438027212984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1367</v>
      </c>
      <c r="E69" s="49">
        <f t="shared" si="37"/>
        <v>34</v>
      </c>
      <c r="F69" s="3">
        <f t="shared" si="38"/>
        <v>2.487198244330651E-2</v>
      </c>
      <c r="G69" s="2">
        <v>0.5</v>
      </c>
      <c r="H69" s="3">
        <f t="shared" si="39"/>
        <v>0.11707988980716254</v>
      </c>
      <c r="I69" s="3">
        <f t="shared" si="40"/>
        <v>0.88292011019283745</v>
      </c>
      <c r="J69" s="5">
        <f t="shared" si="47"/>
        <v>74127.477921086</v>
      </c>
      <c r="K69" s="5">
        <f t="shared" si="41"/>
        <v>8678.836946683623</v>
      </c>
      <c r="L69" s="5">
        <f t="shared" si="42"/>
        <v>348940.29723872093</v>
      </c>
      <c r="M69" s="5">
        <f t="shared" si="32"/>
        <v>1109297.1028819215</v>
      </c>
      <c r="N69" s="33">
        <f t="shared" si="43"/>
        <v>14.964722043596945</v>
      </c>
      <c r="O69" s="4"/>
      <c r="Q69" s="27" t="s">
        <v>64</v>
      </c>
      <c r="R69" s="29">
        <f t="shared" si="33"/>
        <v>74127.477921086</v>
      </c>
      <c r="S69" s="29">
        <f t="shared" si="34"/>
        <v>348940.29723872093</v>
      </c>
      <c r="T69" s="35">
        <f t="shared" si="35"/>
        <v>14.964722043596945</v>
      </c>
      <c r="U69" s="42">
        <v>0.69850988448397933</v>
      </c>
      <c r="V69" s="43">
        <f t="shared" si="48"/>
        <v>0.30149011551602067</v>
      </c>
      <c r="W69" s="29">
        <f t="shared" si="44"/>
        <v>243738.24671602435</v>
      </c>
      <c r="X69" s="29">
        <f t="shared" si="36"/>
        <v>722195.13497891778</v>
      </c>
      <c r="Y69" s="35">
        <f t="shared" si="45"/>
        <v>9.7426103684216283</v>
      </c>
      <c r="Z69" s="36">
        <f t="shared" si="46"/>
        <v>5.2221116751753165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771</v>
      </c>
      <c r="E70" s="49">
        <f t="shared" si="37"/>
        <v>34</v>
      </c>
      <c r="F70" s="3">
        <f t="shared" si="38"/>
        <v>4.4098573281452662E-2</v>
      </c>
      <c r="G70" s="2">
        <v>0.5</v>
      </c>
      <c r="H70" s="3">
        <f t="shared" si="39"/>
        <v>0.19859813084112152</v>
      </c>
      <c r="I70" s="3">
        <f t="shared" si="40"/>
        <v>0.80140186915887845</v>
      </c>
      <c r="J70" s="5">
        <f t="shared" si="47"/>
        <v>65448.640974402377</v>
      </c>
      <c r="K70" s="5">
        <f t="shared" si="41"/>
        <v>12997.977763607951</v>
      </c>
      <c r="L70" s="5">
        <f t="shared" si="42"/>
        <v>294748.26046299201</v>
      </c>
      <c r="M70" s="5">
        <f t="shared" si="32"/>
        <v>760356.80564320041</v>
      </c>
      <c r="N70" s="33">
        <f t="shared" si="43"/>
        <v>11.617610302108238</v>
      </c>
      <c r="O70" s="4"/>
      <c r="Q70" s="27" t="s">
        <v>66</v>
      </c>
      <c r="R70" s="29">
        <f t="shared" si="33"/>
        <v>65448.640974402377</v>
      </c>
      <c r="S70" s="29">
        <f t="shared" si="34"/>
        <v>294748.26046299201</v>
      </c>
      <c r="T70" s="35">
        <f t="shared" si="35"/>
        <v>11.617610302108238</v>
      </c>
      <c r="U70" s="42">
        <v>0.67065690345363116</v>
      </c>
      <c r="V70" s="43">
        <f t="shared" si="48"/>
        <v>0.32934309654636884</v>
      </c>
      <c r="W70" s="29">
        <f t="shared" si="44"/>
        <v>197674.95566045455</v>
      </c>
      <c r="X70" s="29">
        <f t="shared" si="36"/>
        <v>478456.88826289342</v>
      </c>
      <c r="Y70" s="35">
        <f t="shared" si="45"/>
        <v>7.3104174684088967</v>
      </c>
      <c r="Z70" s="36">
        <f t="shared" si="46"/>
        <v>4.3071928336993413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454</v>
      </c>
      <c r="E71" s="49">
        <f t="shared" si="49"/>
        <v>42</v>
      </c>
      <c r="F71" s="3">
        <f t="shared" si="38"/>
        <v>9.2511013215859028E-2</v>
      </c>
      <c r="G71" s="2">
        <v>0.5</v>
      </c>
      <c r="H71" s="3">
        <f t="shared" si="39"/>
        <v>0.37567084078711988</v>
      </c>
      <c r="I71" s="3">
        <f t="shared" si="40"/>
        <v>0.62432915921288012</v>
      </c>
      <c r="J71" s="5">
        <f t="shared" si="47"/>
        <v>52450.663210794424</v>
      </c>
      <c r="K71" s="5">
        <f t="shared" si="41"/>
        <v>19704.184748241198</v>
      </c>
      <c r="L71" s="5">
        <f t="shared" si="42"/>
        <v>212992.85418336914</v>
      </c>
      <c r="M71" s="5">
        <f>L71+M72</f>
        <v>465608.54518020834</v>
      </c>
      <c r="N71" s="33">
        <f t="shared" si="43"/>
        <v>8.8770764119601342</v>
      </c>
      <c r="O71" s="4"/>
      <c r="Q71" s="27" t="s">
        <v>68</v>
      </c>
      <c r="R71" s="29">
        <f t="shared" si="33"/>
        <v>52450.663210794424</v>
      </c>
      <c r="S71" s="29">
        <f t="shared" si="34"/>
        <v>212992.85418336914</v>
      </c>
      <c r="T71" s="35">
        <f t="shared" si="35"/>
        <v>8.8770764119601342</v>
      </c>
      <c r="U71" s="42">
        <v>0.63527807449444496</v>
      </c>
      <c r="V71" s="43">
        <f t="shared" si="48"/>
        <v>0.36472192550555504</v>
      </c>
      <c r="W71" s="29">
        <f t="shared" si="44"/>
        <v>135309.69028668685</v>
      </c>
      <c r="X71" s="29">
        <f>X72+W71</f>
        <v>280781.9326024389</v>
      </c>
      <c r="Y71" s="35">
        <f t="shared" si="45"/>
        <v>5.3532580031257559</v>
      </c>
      <c r="Z71" s="36">
        <f t="shared" si="46"/>
        <v>3.5238184088343782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324</v>
      </c>
      <c r="E72" s="50">
        <f t="shared" si="49"/>
        <v>42</v>
      </c>
      <c r="F72" s="17">
        <f t="shared" si="38"/>
        <v>0.12962962962962962</v>
      </c>
      <c r="G72" s="12"/>
      <c r="H72" s="17">
        <v>1</v>
      </c>
      <c r="I72" s="17">
        <f t="shared" si="40"/>
        <v>0</v>
      </c>
      <c r="J72" s="21">
        <f t="shared" si="47"/>
        <v>32746.478462553227</v>
      </c>
      <c r="K72" s="21">
        <f t="shared" si="41"/>
        <v>32746.478462553227</v>
      </c>
      <c r="L72" s="21">
        <f>K72/F72</f>
        <v>252615.6909968392</v>
      </c>
      <c r="M72" s="21">
        <f>L72</f>
        <v>252615.6909968392</v>
      </c>
      <c r="N72" s="34">
        <f t="shared" si="43"/>
        <v>7.7142857142857153</v>
      </c>
      <c r="O72" s="4"/>
      <c r="Q72" s="30" t="s">
        <v>69</v>
      </c>
      <c r="R72" s="31">
        <f t="shared" si="33"/>
        <v>32746.478462553227</v>
      </c>
      <c r="S72" s="31">
        <f t="shared" si="34"/>
        <v>252615.6909968392</v>
      </c>
      <c r="T72" s="38">
        <f t="shared" si="35"/>
        <v>7.7142857142857153</v>
      </c>
      <c r="U72" s="44">
        <v>0.57586384179742911</v>
      </c>
      <c r="V72" s="45">
        <f t="shared" si="48"/>
        <v>0.42413615820257089</v>
      </c>
      <c r="W72" s="31">
        <f t="shared" si="44"/>
        <v>145472.24231575205</v>
      </c>
      <c r="X72" s="31">
        <f>W72</f>
        <v>145472.24231575205</v>
      </c>
      <c r="Y72" s="38">
        <f t="shared" si="45"/>
        <v>4.442378208151597</v>
      </c>
      <c r="Z72" s="37">
        <f t="shared" si="46"/>
        <v>3.2719075061341183</v>
      </c>
    </row>
    <row r="73" spans="1:26" s="2" customFormat="1" ht="13.2" x14ac:dyDescent="0.25">
      <c r="B73" s="2" t="s">
        <v>70</v>
      </c>
      <c r="D73" s="25">
        <f>SUM(D54:D72)</f>
        <v>48968</v>
      </c>
      <c r="E73" s="25">
        <f>SUM(E54:E72)</f>
        <v>323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73.217331413245446</v>
      </c>
      <c r="F78" s="55">
        <f>$Y$4</f>
        <v>66.559466674157747</v>
      </c>
      <c r="G78" s="55">
        <f>E78-F78</f>
        <v>6.6578647390876995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81.725920965338247</v>
      </c>
      <c r="F79" s="55">
        <f>$Y$29</f>
        <v>71.73486625427654</v>
      </c>
      <c r="G79" s="55">
        <f t="shared" ref="G79:G80" si="50">E79-F79</f>
        <v>9.9910547110617074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77.133393312532604</v>
      </c>
      <c r="F80" s="55">
        <f>$Y$54</f>
        <v>68.25869137800872</v>
      </c>
      <c r="G80" s="55">
        <f t="shared" si="50"/>
        <v>8.874701934523884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52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180</v>
      </c>
      <c r="E4" s="51">
        <v>1</v>
      </c>
      <c r="F4" s="3">
        <f>E4/D4</f>
        <v>5.5555555555555558E-3</v>
      </c>
      <c r="G4" s="2">
        <v>0.3</v>
      </c>
      <c r="H4" s="18">
        <f>C4*F4/(1+(1-G4)*C4*F4)</f>
        <v>5.5340343110127288E-3</v>
      </c>
      <c r="I4" s="18">
        <f>1-H4</f>
        <v>0.99446596568898726</v>
      </c>
      <c r="J4" s="41">
        <v>100000</v>
      </c>
      <c r="K4" s="20">
        <f>J4*H4</f>
        <v>553.40343110127287</v>
      </c>
      <c r="L4" s="20">
        <f>C4*(J5+G4*K4)</f>
        <v>99612.617598229102</v>
      </c>
      <c r="M4" s="5">
        <f t="shared" ref="M4:M20" si="0">L4+M5</f>
        <v>7336276.1235440187</v>
      </c>
      <c r="N4" s="32">
        <f>M4/J4</f>
        <v>73.362761235440189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99612.617598229102</v>
      </c>
      <c r="T4" s="35">
        <f t="shared" ref="T4:T22" si="3">N4</f>
        <v>73.362761235440189</v>
      </c>
      <c r="U4" s="42">
        <v>0.96680194174873568</v>
      </c>
      <c r="V4" s="43">
        <f>1-U4</f>
        <v>3.3198058251264317E-2</v>
      </c>
      <c r="W4" s="29">
        <f>S4*U4</f>
        <v>96305.672116642178</v>
      </c>
      <c r="X4" s="29">
        <f t="shared" ref="X4:X20" si="4">X5+W4</f>
        <v>6661649.0071146758</v>
      </c>
      <c r="Y4" s="40">
        <f>X4/R4</f>
        <v>66.616490071146757</v>
      </c>
      <c r="Z4" s="36">
        <f>T4-Y4</f>
        <v>6.7462711642934323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894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99446.59656889872</v>
      </c>
      <c r="K5" s="5">
        <f t="shared" ref="K5:K22" si="8">J5*H5</f>
        <v>0</v>
      </c>
      <c r="L5" s="5">
        <f t="shared" ref="L5:L21" si="9">C5*(J6+G5*K5)</f>
        <v>397786.38627559488</v>
      </c>
      <c r="M5" s="5">
        <f t="shared" si="0"/>
        <v>7236663.5059457896</v>
      </c>
      <c r="N5" s="33">
        <f t="shared" ref="N5:N22" si="10">M5/J5</f>
        <v>72.769343100968513</v>
      </c>
      <c r="O5" s="4"/>
      <c r="Q5" s="27" t="s">
        <v>36</v>
      </c>
      <c r="R5" s="29">
        <f t="shared" si="1"/>
        <v>99446.59656889872</v>
      </c>
      <c r="S5" s="29">
        <f t="shared" si="2"/>
        <v>397786.38627559488</v>
      </c>
      <c r="T5" s="35">
        <f t="shared" si="3"/>
        <v>72.769343100968513</v>
      </c>
      <c r="U5" s="42">
        <v>0.96680194174873568</v>
      </c>
      <c r="V5" s="43">
        <f>1-U5</f>
        <v>3.3198058251264317E-2</v>
      </c>
      <c r="W5" s="29">
        <f t="shared" ref="W5:W22" si="11">S5*U5</f>
        <v>384580.65065245773</v>
      </c>
      <c r="X5" s="29">
        <f t="shared" si="4"/>
        <v>6565343.3349980339</v>
      </c>
      <c r="Y5" s="35">
        <f t="shared" ref="Y5:Y22" si="12">X5/R5</f>
        <v>66.01878356339148</v>
      </c>
      <c r="Z5" s="36">
        <f t="shared" ref="Z5:Z22" si="13">T5-Y5</f>
        <v>6.7505595375770326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1376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99446.59656889872</v>
      </c>
      <c r="K6" s="5">
        <f t="shared" si="8"/>
        <v>0</v>
      </c>
      <c r="L6" s="5">
        <f t="shared" si="9"/>
        <v>497232.98284449358</v>
      </c>
      <c r="M6" s="5">
        <f t="shared" si="0"/>
        <v>6838877.1196701946</v>
      </c>
      <c r="N6" s="33">
        <f t="shared" si="10"/>
        <v>68.769343100968513</v>
      </c>
      <c r="O6" s="4"/>
      <c r="Q6" s="27" t="s">
        <v>38</v>
      </c>
      <c r="R6" s="29">
        <f t="shared" si="1"/>
        <v>99446.59656889872</v>
      </c>
      <c r="S6" s="29">
        <f t="shared" si="2"/>
        <v>497232.98284449358</v>
      </c>
      <c r="T6" s="35">
        <f t="shared" si="3"/>
        <v>68.769343100968513</v>
      </c>
      <c r="U6" s="42">
        <v>0.96680194174873568</v>
      </c>
      <c r="V6" s="43">
        <f>1-U6</f>
        <v>3.3198058251264317E-2</v>
      </c>
      <c r="W6" s="29">
        <f t="shared" si="11"/>
        <v>480725.81331557216</v>
      </c>
      <c r="X6" s="29">
        <f t="shared" si="4"/>
        <v>6180762.684345576</v>
      </c>
      <c r="Y6" s="35">
        <f t="shared" si="12"/>
        <v>62.151575796396529</v>
      </c>
      <c r="Z6" s="36">
        <f t="shared" si="13"/>
        <v>6.6177673045719843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1425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99446.59656889872</v>
      </c>
      <c r="K7" s="5">
        <f t="shared" si="8"/>
        <v>0</v>
      </c>
      <c r="L7" s="5">
        <f t="shared" si="9"/>
        <v>497232.98284449358</v>
      </c>
      <c r="M7" s="5">
        <f t="shared" si="0"/>
        <v>6341644.1368257012</v>
      </c>
      <c r="N7" s="33">
        <f t="shared" si="10"/>
        <v>63.76934310096852</v>
      </c>
      <c r="O7" s="4"/>
      <c r="Q7" s="27" t="s">
        <v>40</v>
      </c>
      <c r="R7" s="29">
        <f t="shared" si="1"/>
        <v>99446.59656889872</v>
      </c>
      <c r="S7" s="29">
        <f t="shared" si="2"/>
        <v>497232.98284449358</v>
      </c>
      <c r="T7" s="35">
        <f t="shared" si="3"/>
        <v>63.76934310096852</v>
      </c>
      <c r="U7" s="42">
        <v>0.96680194174873568</v>
      </c>
      <c r="V7" s="43">
        <f>1-U7</f>
        <v>3.3198058251264317E-2</v>
      </c>
      <c r="W7" s="29">
        <f t="shared" si="11"/>
        <v>480725.81331557216</v>
      </c>
      <c r="X7" s="29">
        <f t="shared" si="4"/>
        <v>5700036.8710300038</v>
      </c>
      <c r="Y7" s="35">
        <f t="shared" si="12"/>
        <v>57.31756608765285</v>
      </c>
      <c r="Z7" s="36">
        <f t="shared" si="13"/>
        <v>6.4517770133156702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1560</v>
      </c>
      <c r="E8" s="51">
        <v>2</v>
      </c>
      <c r="F8" s="3">
        <f t="shared" si="5"/>
        <v>1.2820512820512821E-3</v>
      </c>
      <c r="G8" s="2">
        <v>0.5</v>
      </c>
      <c r="H8" s="3">
        <f t="shared" si="6"/>
        <v>6.3897763578274758E-3</v>
      </c>
      <c r="I8" s="3">
        <f t="shared" si="7"/>
        <v>0.99361022364217255</v>
      </c>
      <c r="J8" s="5">
        <f t="shared" si="14"/>
        <v>99446.59656889872</v>
      </c>
      <c r="K8" s="5">
        <f t="shared" si="8"/>
        <v>635.44151162235596</v>
      </c>
      <c r="L8" s="5">
        <f t="shared" si="9"/>
        <v>495644.37906543777</v>
      </c>
      <c r="M8" s="5">
        <f t="shared" si="0"/>
        <v>5844411.1539812079</v>
      </c>
      <c r="N8" s="33">
        <f t="shared" si="10"/>
        <v>58.76934310096852</v>
      </c>
      <c r="O8" s="4"/>
      <c r="Q8" s="27" t="s">
        <v>42</v>
      </c>
      <c r="R8" s="29">
        <f t="shared" si="1"/>
        <v>99446.59656889872</v>
      </c>
      <c r="S8" s="29">
        <f t="shared" si="2"/>
        <v>495644.37906543777</v>
      </c>
      <c r="T8" s="35">
        <f t="shared" si="3"/>
        <v>58.76934310096852</v>
      </c>
      <c r="U8" s="42">
        <v>0.96680194174873568</v>
      </c>
      <c r="V8" s="43">
        <f>1-U8</f>
        <v>3.3198058251264317E-2</v>
      </c>
      <c r="W8" s="29">
        <f t="shared" si="11"/>
        <v>479189.94809731166</v>
      </c>
      <c r="X8" s="29">
        <f t="shared" si="4"/>
        <v>5219311.0577144315</v>
      </c>
      <c r="Y8" s="35">
        <f t="shared" si="12"/>
        <v>52.483556378909171</v>
      </c>
      <c r="Z8" s="36">
        <f t="shared" si="13"/>
        <v>6.2857867220593491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1658</v>
      </c>
      <c r="E9" s="51">
        <v>4</v>
      </c>
      <c r="F9" s="3">
        <f t="shared" si="5"/>
        <v>2.4125452352231603E-3</v>
      </c>
      <c r="G9" s="2">
        <v>0.5</v>
      </c>
      <c r="H9" s="3">
        <f t="shared" si="6"/>
        <v>1.199040767386091E-2</v>
      </c>
      <c r="I9" s="3">
        <f t="shared" si="7"/>
        <v>0.98800959232613905</v>
      </c>
      <c r="J9" s="5">
        <f t="shared" si="14"/>
        <v>98811.155057276366</v>
      </c>
      <c r="K9" s="5">
        <f t="shared" si="8"/>
        <v>1184.7860318618268</v>
      </c>
      <c r="L9" s="5">
        <f t="shared" si="9"/>
        <v>491093.81020672724</v>
      </c>
      <c r="M9" s="5">
        <f t="shared" si="0"/>
        <v>5348766.7749157697</v>
      </c>
      <c r="N9" s="33">
        <f t="shared" si="10"/>
        <v>54.131203828305935</v>
      </c>
      <c r="O9" s="4"/>
      <c r="Q9" s="27" t="s">
        <v>44</v>
      </c>
      <c r="R9" s="29">
        <f t="shared" si="1"/>
        <v>98811.155057276366</v>
      </c>
      <c r="S9" s="29">
        <f t="shared" si="2"/>
        <v>491093.81020672724</v>
      </c>
      <c r="T9" s="35">
        <f t="shared" si="3"/>
        <v>54.131203828305935</v>
      </c>
      <c r="U9" s="42">
        <v>0.9555940589531835</v>
      </c>
      <c r="V9" s="43">
        <f t="shared" ref="V9:V22" si="15">1-U9</f>
        <v>4.4405941046816499E-2</v>
      </c>
      <c r="W9" s="29">
        <f t="shared" si="11"/>
        <v>469286.3274222308</v>
      </c>
      <c r="X9" s="29">
        <f t="shared" si="4"/>
        <v>4740121.1096171197</v>
      </c>
      <c r="Y9" s="35">
        <f t="shared" si="12"/>
        <v>47.971518062606243</v>
      </c>
      <c r="Z9" s="36">
        <f t="shared" si="13"/>
        <v>6.1596857656996917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2036</v>
      </c>
      <c r="E10" s="51">
        <v>5</v>
      </c>
      <c r="F10" s="3">
        <f t="shared" si="5"/>
        <v>2.455795677799607E-3</v>
      </c>
      <c r="G10" s="2">
        <v>0.5</v>
      </c>
      <c r="H10" s="3">
        <f t="shared" si="6"/>
        <v>1.2204051745179398E-2</v>
      </c>
      <c r="I10" s="3">
        <f t="shared" si="7"/>
        <v>0.98779594825482064</v>
      </c>
      <c r="J10" s="5">
        <f t="shared" si="14"/>
        <v>97626.369025414533</v>
      </c>
      <c r="K10" s="5">
        <f t="shared" si="8"/>
        <v>1191.4372592801381</v>
      </c>
      <c r="L10" s="5">
        <f t="shared" si="9"/>
        <v>485153.25197887234</v>
      </c>
      <c r="M10" s="5">
        <f t="shared" si="0"/>
        <v>4857672.9647090426</v>
      </c>
      <c r="N10" s="33">
        <f t="shared" si="10"/>
        <v>49.757796107775668</v>
      </c>
      <c r="O10" s="4"/>
      <c r="Q10" s="27" t="s">
        <v>46</v>
      </c>
      <c r="R10" s="29">
        <f t="shared" si="1"/>
        <v>97626.369025414533</v>
      </c>
      <c r="S10" s="29">
        <f t="shared" si="2"/>
        <v>485153.25197887234</v>
      </c>
      <c r="T10" s="35">
        <f t="shared" si="3"/>
        <v>49.757796107775668</v>
      </c>
      <c r="U10" s="42">
        <v>0.96363095511775332</v>
      </c>
      <c r="V10" s="43">
        <f t="shared" si="15"/>
        <v>3.6369044882246682E-2</v>
      </c>
      <c r="W10" s="29">
        <f t="shared" si="11"/>
        <v>467508.69158288481</v>
      </c>
      <c r="X10" s="29">
        <f t="shared" si="4"/>
        <v>4270834.7821948892</v>
      </c>
      <c r="Y10" s="35">
        <f t="shared" si="12"/>
        <v>43.746733846908576</v>
      </c>
      <c r="Z10" s="36">
        <f t="shared" si="13"/>
        <v>6.0110622608670923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1846</v>
      </c>
      <c r="E11" s="51">
        <v>0</v>
      </c>
      <c r="F11" s="3">
        <f t="shared" si="5"/>
        <v>0</v>
      </c>
      <c r="G11" s="2">
        <v>0.5</v>
      </c>
      <c r="H11" s="3">
        <f t="shared" si="6"/>
        <v>0</v>
      </c>
      <c r="I11" s="3">
        <f t="shared" si="7"/>
        <v>1</v>
      </c>
      <c r="J11" s="5">
        <f t="shared" si="14"/>
        <v>96434.931766134396</v>
      </c>
      <c r="K11" s="5">
        <f t="shared" si="8"/>
        <v>0</v>
      </c>
      <c r="L11" s="5">
        <f t="shared" si="9"/>
        <v>482174.65883067198</v>
      </c>
      <c r="M11" s="5">
        <f t="shared" si="0"/>
        <v>4372519.7127301702</v>
      </c>
      <c r="N11" s="33">
        <f t="shared" si="10"/>
        <v>45.34165817977685</v>
      </c>
      <c r="O11" s="4"/>
      <c r="Q11" s="27" t="s">
        <v>48</v>
      </c>
      <c r="R11" s="29">
        <f t="shared" si="1"/>
        <v>96434.931766134396</v>
      </c>
      <c r="S11" s="29">
        <f t="shared" si="2"/>
        <v>482174.65883067198</v>
      </c>
      <c r="T11" s="35">
        <f t="shared" si="3"/>
        <v>45.34165817977685</v>
      </c>
      <c r="U11" s="42">
        <v>0.96005435016735896</v>
      </c>
      <c r="V11" s="43">
        <f t="shared" si="15"/>
        <v>3.9945649832641039E-2</v>
      </c>
      <c r="W11" s="29">
        <f t="shared" si="11"/>
        <v>462913.87875084882</v>
      </c>
      <c r="X11" s="29">
        <f t="shared" si="4"/>
        <v>3803326.0906120045</v>
      </c>
      <c r="Y11" s="35">
        <f t="shared" si="12"/>
        <v>39.439298820011608</v>
      </c>
      <c r="Z11" s="36">
        <f t="shared" si="13"/>
        <v>5.9023593597652422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1899</v>
      </c>
      <c r="E12" s="51">
        <v>3</v>
      </c>
      <c r="F12" s="3">
        <f t="shared" si="5"/>
        <v>1.5797788309636651E-3</v>
      </c>
      <c r="G12" s="2">
        <v>0.5</v>
      </c>
      <c r="H12" s="3">
        <f t="shared" si="6"/>
        <v>7.8678206136900079E-3</v>
      </c>
      <c r="I12" s="3">
        <f t="shared" si="7"/>
        <v>0.99213217938631004</v>
      </c>
      <c r="J12" s="5">
        <f t="shared" si="14"/>
        <v>96434.931766134396</v>
      </c>
      <c r="K12" s="5">
        <f t="shared" si="8"/>
        <v>758.73274402938159</v>
      </c>
      <c r="L12" s="5">
        <f t="shared" si="9"/>
        <v>480277.82697059854</v>
      </c>
      <c r="M12" s="5">
        <f t="shared" si="0"/>
        <v>3890345.0538994987</v>
      </c>
      <c r="N12" s="33">
        <f t="shared" si="10"/>
        <v>40.341658179776857</v>
      </c>
      <c r="O12" s="4"/>
      <c r="Q12" s="27" t="s">
        <v>50</v>
      </c>
      <c r="R12" s="29">
        <f t="shared" si="1"/>
        <v>96434.931766134396</v>
      </c>
      <c r="S12" s="29">
        <f t="shared" si="2"/>
        <v>480277.82697059854</v>
      </c>
      <c r="T12" s="35">
        <f t="shared" si="3"/>
        <v>40.341658179776857</v>
      </c>
      <c r="U12" s="42">
        <v>0.94127750867207383</v>
      </c>
      <c r="V12" s="43">
        <f t="shared" si="15"/>
        <v>5.8722491327926174E-2</v>
      </c>
      <c r="W12" s="29">
        <f t="shared" si="11"/>
        <v>452074.71644132235</v>
      </c>
      <c r="X12" s="29">
        <f t="shared" si="4"/>
        <v>3340412.2118611559</v>
      </c>
      <c r="Y12" s="35">
        <f t="shared" si="12"/>
        <v>34.639027069174816</v>
      </c>
      <c r="Z12" s="36">
        <f t="shared" si="13"/>
        <v>5.7026311106020415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2144</v>
      </c>
      <c r="E13" s="51">
        <v>16</v>
      </c>
      <c r="F13" s="3">
        <f t="shared" si="5"/>
        <v>7.462686567164179E-3</v>
      </c>
      <c r="G13" s="2">
        <v>0.5</v>
      </c>
      <c r="H13" s="3">
        <f t="shared" si="6"/>
        <v>3.6630036630036632E-2</v>
      </c>
      <c r="I13" s="3">
        <f t="shared" si="7"/>
        <v>0.96336996336996339</v>
      </c>
      <c r="J13" s="5">
        <f t="shared" si="14"/>
        <v>95676.199022105022</v>
      </c>
      <c r="K13" s="5">
        <f t="shared" si="8"/>
        <v>3504.6226748023819</v>
      </c>
      <c r="L13" s="5">
        <f t="shared" si="9"/>
        <v>469619.43842351914</v>
      </c>
      <c r="M13" s="5">
        <f t="shared" si="0"/>
        <v>3410067.2269289</v>
      </c>
      <c r="N13" s="33">
        <f t="shared" si="10"/>
        <v>35.641750631638686</v>
      </c>
      <c r="O13" s="4"/>
      <c r="Q13" s="27" t="s">
        <v>52</v>
      </c>
      <c r="R13" s="29">
        <f t="shared" si="1"/>
        <v>95676.199022105022</v>
      </c>
      <c r="S13" s="29">
        <f t="shared" si="2"/>
        <v>469619.43842351914</v>
      </c>
      <c r="T13" s="35">
        <f t="shared" si="3"/>
        <v>35.641750631638686</v>
      </c>
      <c r="U13" s="42">
        <v>0.95386474178345915</v>
      </c>
      <c r="V13" s="43">
        <f t="shared" si="15"/>
        <v>4.6135258216540853E-2</v>
      </c>
      <c r="W13" s="29">
        <f t="shared" si="11"/>
        <v>447953.4243683432</v>
      </c>
      <c r="X13" s="29">
        <f t="shared" si="4"/>
        <v>2888337.4954198338</v>
      </c>
      <c r="Y13" s="35">
        <f t="shared" si="12"/>
        <v>30.188673096769996</v>
      </c>
      <c r="Z13" s="36">
        <f t="shared" si="13"/>
        <v>5.4530775348686902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2244</v>
      </c>
      <c r="E14" s="51">
        <v>11</v>
      </c>
      <c r="F14" s="3">
        <f t="shared" si="5"/>
        <v>4.9019607843137254E-3</v>
      </c>
      <c r="G14" s="2">
        <v>0.5</v>
      </c>
      <c r="H14" s="3">
        <f t="shared" si="6"/>
        <v>2.4213075060532687E-2</v>
      </c>
      <c r="I14" s="3">
        <f t="shared" si="7"/>
        <v>0.97578692493946728</v>
      </c>
      <c r="J14" s="5">
        <f t="shared" si="14"/>
        <v>92171.576347302645</v>
      </c>
      <c r="K14" s="5">
        <f t="shared" si="8"/>
        <v>2231.757296544858</v>
      </c>
      <c r="L14" s="5">
        <f t="shared" si="9"/>
        <v>455278.48849515105</v>
      </c>
      <c r="M14" s="5">
        <f t="shared" si="0"/>
        <v>2940447.788505381</v>
      </c>
      <c r="N14" s="33">
        <f t="shared" si="10"/>
        <v>31.901893241206693</v>
      </c>
      <c r="O14" s="4"/>
      <c r="Q14" s="27" t="s">
        <v>54</v>
      </c>
      <c r="R14" s="29">
        <f t="shared" si="1"/>
        <v>92171.576347302645</v>
      </c>
      <c r="S14" s="29">
        <f t="shared" si="2"/>
        <v>455278.48849515105</v>
      </c>
      <c r="T14" s="35">
        <f t="shared" si="3"/>
        <v>31.901893241206693</v>
      </c>
      <c r="U14" s="42">
        <v>0.94210046609890041</v>
      </c>
      <c r="V14" s="43">
        <f t="shared" si="15"/>
        <v>5.7899533901099587E-2</v>
      </c>
      <c r="W14" s="29">
        <f t="shared" si="11"/>
        <v>428918.07621608465</v>
      </c>
      <c r="X14" s="29">
        <f t="shared" si="4"/>
        <v>2440384.0710514905</v>
      </c>
      <c r="Y14" s="35">
        <f t="shared" si="12"/>
        <v>26.47653612710408</v>
      </c>
      <c r="Z14" s="36">
        <f t="shared" si="13"/>
        <v>5.4253571141026136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2073</v>
      </c>
      <c r="E15" s="51">
        <v>12</v>
      </c>
      <c r="F15" s="3">
        <f t="shared" si="5"/>
        <v>5.7887120115774236E-3</v>
      </c>
      <c r="G15" s="2">
        <v>0.5</v>
      </c>
      <c r="H15" s="3">
        <f t="shared" si="6"/>
        <v>2.853067047075606E-2</v>
      </c>
      <c r="I15" s="3">
        <f t="shared" si="7"/>
        <v>0.97146932952924392</v>
      </c>
      <c r="J15" s="5">
        <f t="shared" si="14"/>
        <v>89939.819050757782</v>
      </c>
      <c r="K15" s="5">
        <f t="shared" si="8"/>
        <v>2566.0433395365985</v>
      </c>
      <c r="L15" s="5">
        <f t="shared" si="9"/>
        <v>443283.98690494744</v>
      </c>
      <c r="M15" s="5">
        <f t="shared" si="0"/>
        <v>2485169.3000102299</v>
      </c>
      <c r="N15" s="33">
        <f t="shared" si="10"/>
        <v>27.631468755876835</v>
      </c>
      <c r="O15" s="4"/>
      <c r="Q15" s="27" t="s">
        <v>56</v>
      </c>
      <c r="R15" s="29">
        <f t="shared" si="1"/>
        <v>89939.819050757782</v>
      </c>
      <c r="S15" s="29">
        <f t="shared" si="2"/>
        <v>443283.98690494744</v>
      </c>
      <c r="T15" s="35">
        <f t="shared" si="3"/>
        <v>27.631468755876835</v>
      </c>
      <c r="U15" s="42">
        <v>0.91645683631107144</v>
      </c>
      <c r="V15" s="43">
        <f t="shared" si="15"/>
        <v>8.3543163688928557E-2</v>
      </c>
      <c r="W15" s="29">
        <f t="shared" si="11"/>
        <v>406250.64022626652</v>
      </c>
      <c r="X15" s="29">
        <f t="shared" si="4"/>
        <v>2011465.9948354058</v>
      </c>
      <c r="Y15" s="35">
        <f t="shared" si="12"/>
        <v>22.36457684777228</v>
      </c>
      <c r="Z15" s="36">
        <f t="shared" si="13"/>
        <v>5.2668919081045544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1603</v>
      </c>
      <c r="E16" s="51">
        <v>18</v>
      </c>
      <c r="F16" s="3">
        <f t="shared" si="5"/>
        <v>1.1228945726762321E-2</v>
      </c>
      <c r="G16" s="2">
        <v>0.5</v>
      </c>
      <c r="H16" s="3">
        <f t="shared" si="6"/>
        <v>5.461165048543689E-2</v>
      </c>
      <c r="I16" s="3">
        <f t="shared" si="7"/>
        <v>0.94538834951456308</v>
      </c>
      <c r="J16" s="5">
        <f t="shared" si="14"/>
        <v>87373.775711221184</v>
      </c>
      <c r="K16" s="5">
        <f t="shared" si="8"/>
        <v>4771.6261007341664</v>
      </c>
      <c r="L16" s="5">
        <f t="shared" si="9"/>
        <v>424939.8133042705</v>
      </c>
      <c r="M16" s="5">
        <f t="shared" si="0"/>
        <v>2041885.3131052824</v>
      </c>
      <c r="N16" s="33">
        <f t="shared" si="10"/>
        <v>23.369544196578062</v>
      </c>
      <c r="O16" s="4"/>
      <c r="Q16" s="27" t="s">
        <v>58</v>
      </c>
      <c r="R16" s="29">
        <f t="shared" si="1"/>
        <v>87373.775711221184</v>
      </c>
      <c r="S16" s="29">
        <f t="shared" si="2"/>
        <v>424939.8133042705</v>
      </c>
      <c r="T16" s="35">
        <f t="shared" si="3"/>
        <v>23.369544196578062</v>
      </c>
      <c r="U16" s="42">
        <v>0.8859396016463057</v>
      </c>
      <c r="V16" s="43">
        <f t="shared" si="15"/>
        <v>0.1140603983536943</v>
      </c>
      <c r="W16" s="29">
        <f t="shared" si="11"/>
        <v>376471.00892244093</v>
      </c>
      <c r="X16" s="29">
        <f t="shared" si="4"/>
        <v>1605215.3546091393</v>
      </c>
      <c r="Y16" s="35">
        <f t="shared" si="12"/>
        <v>18.371820852912801</v>
      </c>
      <c r="Z16" s="36">
        <f t="shared" si="13"/>
        <v>4.9977233436652604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1241</v>
      </c>
      <c r="E17" s="51">
        <v>19</v>
      </c>
      <c r="F17" s="3">
        <f t="shared" si="5"/>
        <v>1.5310233682514102E-2</v>
      </c>
      <c r="G17" s="2">
        <v>0.5</v>
      </c>
      <c r="H17" s="3">
        <f t="shared" si="6"/>
        <v>7.3729142413659299E-2</v>
      </c>
      <c r="I17" s="3">
        <f t="shared" si="7"/>
        <v>0.92627085758634076</v>
      </c>
      <c r="J17" s="5">
        <f t="shared" si="14"/>
        <v>82602.149610487017</v>
      </c>
      <c r="K17" s="5">
        <f t="shared" si="8"/>
        <v>6090.1856523059896</v>
      </c>
      <c r="L17" s="5">
        <f t="shared" si="9"/>
        <v>397785.28392167011</v>
      </c>
      <c r="M17" s="5">
        <f t="shared" si="0"/>
        <v>1616945.499801012</v>
      </c>
      <c r="N17" s="33">
        <f t="shared" si="10"/>
        <v>19.575101948626862</v>
      </c>
      <c r="O17" s="4"/>
      <c r="Q17" s="27" t="s">
        <v>60</v>
      </c>
      <c r="R17" s="29">
        <f t="shared" si="1"/>
        <v>82602.149610487017</v>
      </c>
      <c r="S17" s="29">
        <f t="shared" si="2"/>
        <v>397785.28392167011</v>
      </c>
      <c r="T17" s="35">
        <f t="shared" si="3"/>
        <v>19.575101948626862</v>
      </c>
      <c r="U17" s="42">
        <v>0.85631920960893304</v>
      </c>
      <c r="V17" s="43">
        <f t="shared" si="15"/>
        <v>0.14368079039106696</v>
      </c>
      <c r="W17" s="29">
        <f t="shared" si="11"/>
        <v>340631.1799218696</v>
      </c>
      <c r="X17" s="29">
        <f t="shared" si="4"/>
        <v>1228744.3456866983</v>
      </c>
      <c r="Y17" s="35">
        <f t="shared" si="12"/>
        <v>14.875452412326799</v>
      </c>
      <c r="Z17" s="36">
        <f t="shared" si="13"/>
        <v>4.699649536300063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946</v>
      </c>
      <c r="E18" s="51">
        <v>24</v>
      </c>
      <c r="F18" s="3">
        <f t="shared" si="5"/>
        <v>2.5369978858350951E-2</v>
      </c>
      <c r="G18" s="2">
        <v>0.5</v>
      </c>
      <c r="H18" s="3">
        <f t="shared" si="6"/>
        <v>0.11928429423459243</v>
      </c>
      <c r="I18" s="3">
        <f t="shared" si="7"/>
        <v>0.88071570576540759</v>
      </c>
      <c r="J18" s="5">
        <f t="shared" si="14"/>
        <v>76511.963958181033</v>
      </c>
      <c r="K18" s="5">
        <f t="shared" si="8"/>
        <v>9126.6756212541968</v>
      </c>
      <c r="L18" s="5">
        <f t="shared" si="9"/>
        <v>359743.13073776965</v>
      </c>
      <c r="M18" s="5">
        <f t="shared" si="0"/>
        <v>1219160.2158793418</v>
      </c>
      <c r="N18" s="33">
        <f t="shared" si="10"/>
        <v>15.934242866196657</v>
      </c>
      <c r="O18" s="4"/>
      <c r="Q18" s="27" t="s">
        <v>62</v>
      </c>
      <c r="R18" s="29">
        <f t="shared" si="1"/>
        <v>76511.963958181033</v>
      </c>
      <c r="S18" s="29">
        <f t="shared" si="2"/>
        <v>359743.13073776965</v>
      </c>
      <c r="T18" s="35">
        <f t="shared" si="3"/>
        <v>15.934242866196657</v>
      </c>
      <c r="U18" s="42">
        <v>0.77613843304153718</v>
      </c>
      <c r="V18" s="43">
        <f t="shared" si="15"/>
        <v>0.22386156695846282</v>
      </c>
      <c r="W18" s="29">
        <f t="shared" si="11"/>
        <v>279210.46978826937</v>
      </c>
      <c r="X18" s="29">
        <f t="shared" si="4"/>
        <v>888113.16576482868</v>
      </c>
      <c r="Y18" s="35">
        <f t="shared" si="12"/>
        <v>11.607507111570717</v>
      </c>
      <c r="Z18" s="36">
        <f t="shared" si="13"/>
        <v>4.3267357546259397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640</v>
      </c>
      <c r="E19" s="51">
        <v>28</v>
      </c>
      <c r="F19" s="3">
        <f t="shared" si="5"/>
        <v>4.3749999999999997E-2</v>
      </c>
      <c r="G19" s="2">
        <v>0.5</v>
      </c>
      <c r="H19" s="3">
        <f t="shared" si="6"/>
        <v>0.19718309859154928</v>
      </c>
      <c r="I19" s="3">
        <f t="shared" si="7"/>
        <v>0.80281690140845074</v>
      </c>
      <c r="J19" s="5">
        <f t="shared" si="14"/>
        <v>67385.288336926838</v>
      </c>
      <c r="K19" s="5">
        <f t="shared" si="8"/>
        <v>13287.239953760221</v>
      </c>
      <c r="L19" s="5">
        <f t="shared" si="9"/>
        <v>303708.34180023364</v>
      </c>
      <c r="M19" s="5">
        <f t="shared" si="0"/>
        <v>859417.08514157217</v>
      </c>
      <c r="N19" s="33">
        <f t="shared" si="10"/>
        <v>12.753779146042705</v>
      </c>
      <c r="O19" s="4"/>
      <c r="Q19" s="27" t="s">
        <v>64</v>
      </c>
      <c r="R19" s="29">
        <f t="shared" si="1"/>
        <v>67385.288336926838</v>
      </c>
      <c r="S19" s="29">
        <f t="shared" si="2"/>
        <v>303708.34180023364</v>
      </c>
      <c r="T19" s="35">
        <f t="shared" si="3"/>
        <v>12.753779146042705</v>
      </c>
      <c r="U19" s="42">
        <v>0.73716277889453141</v>
      </c>
      <c r="V19" s="43">
        <f t="shared" si="15"/>
        <v>0.26283722110546859</v>
      </c>
      <c r="W19" s="29">
        <f t="shared" si="11"/>
        <v>223882.48521491041</v>
      </c>
      <c r="X19" s="29">
        <f t="shared" si="4"/>
        <v>608902.69597655931</v>
      </c>
      <c r="Y19" s="35">
        <f t="shared" si="12"/>
        <v>9.0361369818890172</v>
      </c>
      <c r="Z19" s="36">
        <f t="shared" si="13"/>
        <v>3.7176421641536876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344</v>
      </c>
      <c r="E20" s="51">
        <v>15</v>
      </c>
      <c r="F20" s="3">
        <f t="shared" si="5"/>
        <v>4.3604651162790699E-2</v>
      </c>
      <c r="G20" s="2">
        <v>0.5</v>
      </c>
      <c r="H20" s="3">
        <f t="shared" si="6"/>
        <v>0.19659239842726078</v>
      </c>
      <c r="I20" s="3">
        <f t="shared" si="7"/>
        <v>0.80340760157273916</v>
      </c>
      <c r="J20" s="5">
        <f t="shared" si="14"/>
        <v>54098.048383166621</v>
      </c>
      <c r="K20" s="5">
        <f t="shared" si="8"/>
        <v>10635.265081880723</v>
      </c>
      <c r="L20" s="5">
        <f t="shared" si="9"/>
        <v>243902.07921113126</v>
      </c>
      <c r="M20" s="5">
        <f t="shared" si="0"/>
        <v>555708.74334133859</v>
      </c>
      <c r="N20" s="33">
        <f t="shared" si="10"/>
        <v>10.272251217000562</v>
      </c>
      <c r="O20" s="4"/>
      <c r="Q20" s="27" t="s">
        <v>66</v>
      </c>
      <c r="R20" s="29">
        <f t="shared" si="1"/>
        <v>54098.048383166621</v>
      </c>
      <c r="S20" s="29">
        <f t="shared" si="2"/>
        <v>243902.07921113126</v>
      </c>
      <c r="T20" s="35">
        <f t="shared" si="3"/>
        <v>10.272251217000562</v>
      </c>
      <c r="U20" s="42">
        <v>0.7271372759570951</v>
      </c>
      <c r="V20" s="43">
        <f t="shared" si="15"/>
        <v>0.2728627240429049</v>
      </c>
      <c r="W20" s="29">
        <f t="shared" si="11"/>
        <v>177350.29347785361</v>
      </c>
      <c r="X20" s="29">
        <f t="shared" si="4"/>
        <v>385020.21076164895</v>
      </c>
      <c r="Y20" s="35">
        <f t="shared" si="12"/>
        <v>7.1170813415415832</v>
      </c>
      <c r="Z20" s="36">
        <f t="shared" si="13"/>
        <v>3.155169875458979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169</v>
      </c>
      <c r="E21" s="51">
        <v>22</v>
      </c>
      <c r="F21" s="3">
        <f t="shared" si="5"/>
        <v>0.13017751479289941</v>
      </c>
      <c r="G21" s="2">
        <v>0.5</v>
      </c>
      <c r="H21" s="3">
        <f t="shared" si="6"/>
        <v>0.49107142857142855</v>
      </c>
      <c r="I21" s="3">
        <f t="shared" si="7"/>
        <v>0.5089285714285714</v>
      </c>
      <c r="J21" s="5">
        <f t="shared" si="14"/>
        <v>43462.783301285897</v>
      </c>
      <c r="K21" s="5">
        <f t="shared" si="8"/>
        <v>21343.331085452894</v>
      </c>
      <c r="L21" s="5">
        <f t="shared" si="9"/>
        <v>163955.58879279724</v>
      </c>
      <c r="M21" s="5">
        <f>L21+M22</f>
        <v>311806.66413020727</v>
      </c>
      <c r="N21" s="33">
        <f t="shared" si="10"/>
        <v>7.1741071428571423</v>
      </c>
      <c r="O21" s="4"/>
      <c r="Q21" s="27" t="s">
        <v>68</v>
      </c>
      <c r="R21" s="29">
        <f t="shared" si="1"/>
        <v>43462.783301285897</v>
      </c>
      <c r="S21" s="29">
        <f t="shared" si="2"/>
        <v>163955.58879279724</v>
      </c>
      <c r="T21" s="35">
        <f t="shared" si="3"/>
        <v>7.1741071428571423</v>
      </c>
      <c r="U21" s="42">
        <v>0.68635947845240242</v>
      </c>
      <c r="V21" s="43">
        <f t="shared" si="15"/>
        <v>0.31364052154759758</v>
      </c>
      <c r="W21" s="29">
        <f t="shared" si="11"/>
        <v>112532.47241318086</v>
      </c>
      <c r="X21" s="29">
        <f>X22+W21</f>
        <v>207669.91728379537</v>
      </c>
      <c r="Y21" s="35">
        <f t="shared" si="12"/>
        <v>4.7781090282280934</v>
      </c>
      <c r="Z21" s="36">
        <f t="shared" si="13"/>
        <v>2.395998114629049</v>
      </c>
    </row>
    <row r="22" spans="1:26" s="2" customFormat="1" x14ac:dyDescent="0.25">
      <c r="A22" s="12">
        <v>19</v>
      </c>
      <c r="B22" s="13" t="s">
        <v>69</v>
      </c>
      <c r="C22" s="12"/>
      <c r="D22">
        <v>127</v>
      </c>
      <c r="E22" s="51">
        <v>19</v>
      </c>
      <c r="F22" s="17">
        <f t="shared" si="5"/>
        <v>0.14960629921259844</v>
      </c>
      <c r="G22" s="12"/>
      <c r="H22" s="17">
        <v>1</v>
      </c>
      <c r="I22" s="17">
        <f t="shared" si="7"/>
        <v>0</v>
      </c>
      <c r="J22" s="21">
        <f t="shared" si="14"/>
        <v>22119.452215833</v>
      </c>
      <c r="K22" s="21">
        <f t="shared" si="8"/>
        <v>22119.452215833</v>
      </c>
      <c r="L22" s="21">
        <f>K22/F22</f>
        <v>147851.07533741003</v>
      </c>
      <c r="M22" s="21">
        <f>L22</f>
        <v>147851.07533741003</v>
      </c>
      <c r="N22" s="34">
        <f t="shared" si="10"/>
        <v>6.6842105263157885</v>
      </c>
      <c r="O22" s="4"/>
      <c r="Q22" s="30" t="s">
        <v>69</v>
      </c>
      <c r="R22" s="31">
        <f t="shared" si="1"/>
        <v>22119.452215833</v>
      </c>
      <c r="S22" s="31">
        <f t="shared" si="2"/>
        <v>147851.07533741003</v>
      </c>
      <c r="T22" s="38">
        <f t="shared" si="3"/>
        <v>6.6842105263157885</v>
      </c>
      <c r="U22" s="44">
        <v>0.64346806172022719</v>
      </c>
      <c r="V22" s="45">
        <f t="shared" si="15"/>
        <v>0.35653193827977281</v>
      </c>
      <c r="W22" s="31">
        <f t="shared" si="11"/>
        <v>95137.444870614519</v>
      </c>
      <c r="X22" s="31">
        <f>W22</f>
        <v>95137.444870614519</v>
      </c>
      <c r="Y22" s="38">
        <f t="shared" si="12"/>
        <v>4.3010759914983598</v>
      </c>
      <c r="Z22" s="37">
        <f t="shared" si="13"/>
        <v>2.3831345348174287</v>
      </c>
    </row>
    <row r="23" spans="1:26" s="2" customFormat="1" ht="13.2" x14ac:dyDescent="0.25">
      <c r="B23" s="2" t="s">
        <v>70</v>
      </c>
      <c r="D23" s="25">
        <f>SUM(D4:D22)</f>
        <v>24405</v>
      </c>
      <c r="E23" s="25">
        <f>SUM(E4:E22)</f>
        <v>199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180</v>
      </c>
      <c r="E29" s="51">
        <v>3</v>
      </c>
      <c r="F29" s="3">
        <f>E29/D29</f>
        <v>1.6666666666666666E-2</v>
      </c>
      <c r="G29" s="2">
        <v>0.3</v>
      </c>
      <c r="H29" s="18">
        <f>C29*F29/(1+(1-G29)*C29*F29)</f>
        <v>1.6474464579901153E-2</v>
      </c>
      <c r="I29" s="18">
        <f>1-H29</f>
        <v>0.9835255354200988</v>
      </c>
      <c r="J29" s="19">
        <v>100000</v>
      </c>
      <c r="K29" s="20">
        <f>J29*H29</f>
        <v>1647.4464579901153</v>
      </c>
      <c r="L29" s="20">
        <f>C29*(J30+G29*K29)</f>
        <v>98846.787479406907</v>
      </c>
      <c r="M29" s="5">
        <f t="shared" ref="M29:M45" si="16">L29+M30</f>
        <v>7909054.7985464903</v>
      </c>
      <c r="N29" s="32">
        <f>M29/J29</f>
        <v>79.090547985464909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98846.787479406907</v>
      </c>
      <c r="T29" s="35">
        <f t="shared" ref="T29:T47" si="19">N29</f>
        <v>79.090547985464909</v>
      </c>
      <c r="U29" s="42">
        <v>0.95864674002964168</v>
      </c>
      <c r="V29" s="43">
        <f>1-U29</f>
        <v>4.1353259970358325E-2</v>
      </c>
      <c r="W29" s="29">
        <f>S29*U29</f>
        <v>94759.150579536232</v>
      </c>
      <c r="X29" s="29">
        <f t="shared" ref="X29:X45" si="20">X30+W29</f>
        <v>6968182.0893616183</v>
      </c>
      <c r="Y29" s="40">
        <f>X29/R29</f>
        <v>69.681820893616177</v>
      </c>
      <c r="Z29" s="36">
        <f>T29-Y29</f>
        <v>9.408727091848732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874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98352.553542009875</v>
      </c>
      <c r="K30" s="5">
        <f t="shared" ref="K30:K47" si="24">J30*H30</f>
        <v>0</v>
      </c>
      <c r="L30" s="5">
        <f t="shared" ref="L30:L46" si="25">C30*(J31+G30*K30)</f>
        <v>393410.2141680395</v>
      </c>
      <c r="M30" s="5">
        <f t="shared" si="16"/>
        <v>7810208.0110670831</v>
      </c>
      <c r="N30" s="33">
        <f t="shared" ref="N30:N47" si="26">M30/J30</f>
        <v>79.410322658588271</v>
      </c>
      <c r="O30" s="4"/>
      <c r="Q30" s="27" t="s">
        <v>36</v>
      </c>
      <c r="R30" s="29">
        <f t="shared" si="17"/>
        <v>98352.553542009875</v>
      </c>
      <c r="S30" s="29">
        <f t="shared" si="18"/>
        <v>393410.2141680395</v>
      </c>
      <c r="T30" s="35">
        <f t="shared" si="19"/>
        <v>79.410322658588271</v>
      </c>
      <c r="U30" s="42">
        <v>0.95864674002964168</v>
      </c>
      <c r="V30" s="43">
        <f>1-U30</f>
        <v>4.1353259970358325E-2</v>
      </c>
      <c r="W30" s="29">
        <f t="shared" ref="W30:W47" si="27">S30*U30</f>
        <v>377141.41930655419</v>
      </c>
      <c r="X30" s="29">
        <f t="shared" si="20"/>
        <v>6873422.9387820819</v>
      </c>
      <c r="Y30" s="35">
        <f t="shared" ref="Y30:Y47" si="28">X30/R30</f>
        <v>69.885556513244964</v>
      </c>
      <c r="Z30" s="36">
        <f t="shared" ref="Z30:Z47" si="29">T30-Y30</f>
        <v>9.5247661453433068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1274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98352.553542009875</v>
      </c>
      <c r="K31" s="5">
        <f t="shared" si="24"/>
        <v>0</v>
      </c>
      <c r="L31" s="5">
        <f t="shared" si="25"/>
        <v>491762.7677100494</v>
      </c>
      <c r="M31" s="5">
        <f t="shared" si="16"/>
        <v>7416797.796899044</v>
      </c>
      <c r="N31" s="33">
        <f t="shared" si="26"/>
        <v>75.410322658588271</v>
      </c>
      <c r="O31" s="4"/>
      <c r="Q31" s="27" t="s">
        <v>38</v>
      </c>
      <c r="R31" s="29">
        <f t="shared" si="17"/>
        <v>98352.553542009875</v>
      </c>
      <c r="S31" s="29">
        <f t="shared" si="18"/>
        <v>491762.7677100494</v>
      </c>
      <c r="T31" s="35">
        <f t="shared" si="19"/>
        <v>75.410322658588271</v>
      </c>
      <c r="U31" s="42">
        <v>0.95864674002964168</v>
      </c>
      <c r="V31" s="43">
        <f>1-U31</f>
        <v>4.1353259970358325E-2</v>
      </c>
      <c r="W31" s="29">
        <f t="shared" si="27"/>
        <v>471426.77413319278</v>
      </c>
      <c r="X31" s="29">
        <f t="shared" si="20"/>
        <v>6496281.519475528</v>
      </c>
      <c r="Y31" s="35">
        <f t="shared" si="28"/>
        <v>66.050969553126393</v>
      </c>
      <c r="Z31" s="36">
        <f t="shared" si="29"/>
        <v>9.3593531054618779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1436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98352.553542009875</v>
      </c>
      <c r="K32" s="5">
        <f t="shared" si="24"/>
        <v>0</v>
      </c>
      <c r="L32" s="5">
        <f t="shared" si="25"/>
        <v>491762.7677100494</v>
      </c>
      <c r="M32" s="5">
        <f t="shared" si="16"/>
        <v>6925035.0291889943</v>
      </c>
      <c r="N32" s="33">
        <f t="shared" si="26"/>
        <v>70.410322658588271</v>
      </c>
      <c r="O32" s="4"/>
      <c r="Q32" s="27" t="s">
        <v>40</v>
      </c>
      <c r="R32" s="29">
        <f t="shared" si="17"/>
        <v>98352.553542009875</v>
      </c>
      <c r="S32" s="29">
        <f t="shared" si="18"/>
        <v>491762.7677100494</v>
      </c>
      <c r="T32" s="35">
        <f t="shared" si="19"/>
        <v>70.410322658588271</v>
      </c>
      <c r="U32" s="42">
        <v>0.95864674002964168</v>
      </c>
      <c r="V32" s="43">
        <f>1-U32</f>
        <v>4.1353259970358325E-2</v>
      </c>
      <c r="W32" s="29">
        <f t="shared" si="27"/>
        <v>471426.77413319278</v>
      </c>
      <c r="X32" s="29">
        <f t="shared" si="20"/>
        <v>6024854.7453423357</v>
      </c>
      <c r="Y32" s="35">
        <f t="shared" si="28"/>
        <v>61.257735852978193</v>
      </c>
      <c r="Z32" s="36">
        <f t="shared" si="29"/>
        <v>9.1525868056100776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1476</v>
      </c>
      <c r="E33" s="51">
        <v>1</v>
      </c>
      <c r="F33" s="3">
        <f t="shared" si="21"/>
        <v>6.7750677506775068E-4</v>
      </c>
      <c r="G33" s="2">
        <v>0.5</v>
      </c>
      <c r="H33" s="3">
        <f t="shared" si="22"/>
        <v>3.3818058843422391E-3</v>
      </c>
      <c r="I33" s="3">
        <f t="shared" si="23"/>
        <v>0.99661819411565777</v>
      </c>
      <c r="J33" s="5">
        <f t="shared" si="30"/>
        <v>98352.553542009875</v>
      </c>
      <c r="K33" s="5">
        <f t="shared" si="24"/>
        <v>332.60924430845415</v>
      </c>
      <c r="L33" s="5">
        <f t="shared" si="25"/>
        <v>490931.24459927832</v>
      </c>
      <c r="M33" s="5">
        <f t="shared" si="16"/>
        <v>6433272.2614789447</v>
      </c>
      <c r="N33" s="33">
        <f t="shared" si="26"/>
        <v>65.410322658588271</v>
      </c>
      <c r="O33" s="4"/>
      <c r="Q33" s="27" t="s">
        <v>42</v>
      </c>
      <c r="R33" s="29">
        <f t="shared" si="17"/>
        <v>98352.553542009875</v>
      </c>
      <c r="S33" s="29">
        <f t="shared" si="18"/>
        <v>490931.24459927832</v>
      </c>
      <c r="T33" s="35">
        <f t="shared" si="19"/>
        <v>65.410322658588271</v>
      </c>
      <c r="U33" s="42">
        <v>0.95864674002964168</v>
      </c>
      <c r="V33" s="43">
        <f>1-U33</f>
        <v>4.1353259970358325E-2</v>
      </c>
      <c r="W33" s="29">
        <f t="shared" si="27"/>
        <v>470629.63721379277</v>
      </c>
      <c r="X33" s="29">
        <f t="shared" si="20"/>
        <v>5553427.9712091433</v>
      </c>
      <c r="Y33" s="35">
        <f t="shared" si="28"/>
        <v>56.464502152829986</v>
      </c>
      <c r="Z33" s="36">
        <f t="shared" si="29"/>
        <v>8.9458205057582845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1721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98019.944297701426</v>
      </c>
      <c r="K34" s="5">
        <f t="shared" si="24"/>
        <v>0</v>
      </c>
      <c r="L34" s="5">
        <f t="shared" si="25"/>
        <v>490099.72148850712</v>
      </c>
      <c r="M34" s="5">
        <f t="shared" si="16"/>
        <v>5942341.0168796666</v>
      </c>
      <c r="N34" s="33">
        <f t="shared" si="26"/>
        <v>60.623795080232611</v>
      </c>
      <c r="O34" s="4"/>
      <c r="Q34" s="27" t="s">
        <v>44</v>
      </c>
      <c r="R34" s="29">
        <f t="shared" si="17"/>
        <v>98019.944297701426</v>
      </c>
      <c r="S34" s="29">
        <f t="shared" si="18"/>
        <v>490099.72148850712</v>
      </c>
      <c r="T34" s="35">
        <f t="shared" si="19"/>
        <v>60.623795080232611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474994.9545532309</v>
      </c>
      <c r="X34" s="29">
        <f t="shared" si="20"/>
        <v>5082798.3339953506</v>
      </c>
      <c r="Y34" s="35">
        <f t="shared" si="28"/>
        <v>51.854735996973453</v>
      </c>
      <c r="Z34" s="36">
        <f t="shared" si="29"/>
        <v>8.7690590832591582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1854</v>
      </c>
      <c r="E35" s="51">
        <v>5</v>
      </c>
      <c r="F35" s="3">
        <f t="shared" si="21"/>
        <v>2.6968716289104641E-3</v>
      </c>
      <c r="G35" s="2">
        <v>0.5</v>
      </c>
      <c r="H35" s="3">
        <f t="shared" si="22"/>
        <v>1.339405304045004E-2</v>
      </c>
      <c r="I35" s="3">
        <f t="shared" si="23"/>
        <v>0.98660594695954995</v>
      </c>
      <c r="J35" s="5">
        <f t="shared" si="30"/>
        <v>98019.944297701426</v>
      </c>
      <c r="K35" s="5">
        <f t="shared" si="24"/>
        <v>1312.8843329453714</v>
      </c>
      <c r="L35" s="5">
        <f t="shared" si="25"/>
        <v>486817.51065614371</v>
      </c>
      <c r="M35" s="5">
        <f t="shared" si="16"/>
        <v>5452241.2953911591</v>
      </c>
      <c r="N35" s="33">
        <f t="shared" si="26"/>
        <v>55.623795080232611</v>
      </c>
      <c r="O35" s="4"/>
      <c r="Q35" s="27" t="s">
        <v>46</v>
      </c>
      <c r="R35" s="29">
        <f t="shared" si="17"/>
        <v>98019.944297701426</v>
      </c>
      <c r="S35" s="29">
        <f t="shared" si="18"/>
        <v>486817.51065614371</v>
      </c>
      <c r="T35" s="35">
        <f t="shared" si="19"/>
        <v>55.623795080232611</v>
      </c>
      <c r="U35" s="42">
        <v>0.96192878092594225</v>
      </c>
      <c r="V35" s="43">
        <f t="shared" si="31"/>
        <v>3.8071219074057749E-2</v>
      </c>
      <c r="W35" s="29">
        <f t="shared" si="27"/>
        <v>468283.77455886622</v>
      </c>
      <c r="X35" s="29">
        <f t="shared" si="20"/>
        <v>4607803.37944212</v>
      </c>
      <c r="Y35" s="35">
        <f t="shared" si="28"/>
        <v>47.008834910653718</v>
      </c>
      <c r="Z35" s="36">
        <f t="shared" si="29"/>
        <v>8.6149601695788931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1761</v>
      </c>
      <c r="E36" s="51">
        <v>2</v>
      </c>
      <c r="F36" s="3">
        <f t="shared" si="21"/>
        <v>1.1357183418512209E-3</v>
      </c>
      <c r="G36" s="2">
        <v>0.5</v>
      </c>
      <c r="H36" s="3">
        <f t="shared" si="22"/>
        <v>5.6625141562853913E-3</v>
      </c>
      <c r="I36" s="3">
        <f t="shared" si="23"/>
        <v>0.99433748584371462</v>
      </c>
      <c r="J36" s="5">
        <f t="shared" si="30"/>
        <v>96707.059964756059</v>
      </c>
      <c r="K36" s="5">
        <f t="shared" si="24"/>
        <v>547.60509606317146</v>
      </c>
      <c r="L36" s="5">
        <f t="shared" si="25"/>
        <v>482166.28708362236</v>
      </c>
      <c r="M36" s="5">
        <f t="shared" si="16"/>
        <v>4965423.7847350156</v>
      </c>
      <c r="N36" s="33">
        <f t="shared" si="26"/>
        <v>51.344997837227353</v>
      </c>
      <c r="O36" s="4"/>
      <c r="Q36" s="27" t="s">
        <v>48</v>
      </c>
      <c r="R36" s="29">
        <f t="shared" si="17"/>
        <v>96707.059964756059</v>
      </c>
      <c r="S36" s="29">
        <f t="shared" si="18"/>
        <v>482166.28708362236</v>
      </c>
      <c r="T36" s="35">
        <f t="shared" si="19"/>
        <v>51.344997837227353</v>
      </c>
      <c r="U36" s="42">
        <v>0.95558309086652893</v>
      </c>
      <c r="V36" s="43">
        <f t="shared" si="31"/>
        <v>4.4416909133471072E-2</v>
      </c>
      <c r="W36" s="29">
        <f t="shared" si="27"/>
        <v>460749.95092300599</v>
      </c>
      <c r="X36" s="29">
        <f t="shared" si="20"/>
        <v>4139519.604883254</v>
      </c>
      <c r="Y36" s="35">
        <f t="shared" si="28"/>
        <v>42.804730144747047</v>
      </c>
      <c r="Z36" s="36">
        <f t="shared" si="29"/>
        <v>8.540267692480306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1779</v>
      </c>
      <c r="E37" s="51">
        <v>5</v>
      </c>
      <c r="F37" s="3">
        <f t="shared" si="21"/>
        <v>2.810567734682406E-3</v>
      </c>
      <c r="G37" s="2">
        <v>0.5</v>
      </c>
      <c r="H37" s="3">
        <f t="shared" si="22"/>
        <v>1.3954786491766676E-2</v>
      </c>
      <c r="I37" s="3">
        <f t="shared" si="23"/>
        <v>0.98604521350823338</v>
      </c>
      <c r="J37" s="5">
        <f t="shared" si="30"/>
        <v>96159.45486869289</v>
      </c>
      <c r="K37" s="5">
        <f t="shared" si="24"/>
        <v>1341.8846618572829</v>
      </c>
      <c r="L37" s="5">
        <f t="shared" si="25"/>
        <v>477442.56268882129</v>
      </c>
      <c r="M37" s="5">
        <f t="shared" si="16"/>
        <v>4483257.4976513935</v>
      </c>
      <c r="N37" s="33">
        <f t="shared" si="26"/>
        <v>46.623158417166003</v>
      </c>
      <c r="O37" s="4"/>
      <c r="Q37" s="27" t="s">
        <v>50</v>
      </c>
      <c r="R37" s="29">
        <f t="shared" si="17"/>
        <v>96159.45486869289</v>
      </c>
      <c r="S37" s="29">
        <f t="shared" si="18"/>
        <v>477442.56268882129</v>
      </c>
      <c r="T37" s="35">
        <f t="shared" si="19"/>
        <v>46.623158417166003</v>
      </c>
      <c r="U37" s="42">
        <v>0.95343645724036619</v>
      </c>
      <c r="V37" s="43">
        <f t="shared" si="31"/>
        <v>4.6563542759633814E-2</v>
      </c>
      <c r="W37" s="29">
        <f t="shared" si="27"/>
        <v>455211.14550579118</v>
      </c>
      <c r="X37" s="29">
        <f t="shared" si="20"/>
        <v>3678769.653960248</v>
      </c>
      <c r="Y37" s="35">
        <f t="shared" si="28"/>
        <v>38.256972847689916</v>
      </c>
      <c r="Z37" s="36">
        <f t="shared" si="29"/>
        <v>8.3661855694760874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2053</v>
      </c>
      <c r="E38" s="51">
        <v>6</v>
      </c>
      <c r="F38" s="3">
        <f t="shared" si="21"/>
        <v>2.9225523623964927E-3</v>
      </c>
      <c r="G38" s="2">
        <v>0.5</v>
      </c>
      <c r="H38" s="3">
        <f t="shared" si="22"/>
        <v>1.4506769825918761E-2</v>
      </c>
      <c r="I38" s="3">
        <f t="shared" si="23"/>
        <v>0.98549323017408119</v>
      </c>
      <c r="J38" s="5">
        <f t="shared" si="30"/>
        <v>94817.570206835619</v>
      </c>
      <c r="K38" s="5">
        <f t="shared" si="24"/>
        <v>1375.4966664434567</v>
      </c>
      <c r="L38" s="5">
        <f t="shared" si="25"/>
        <v>470649.10936806939</v>
      </c>
      <c r="M38" s="5">
        <f t="shared" si="16"/>
        <v>4005814.9349625725</v>
      </c>
      <c r="N38" s="33">
        <f t="shared" si="26"/>
        <v>42.247601644128444</v>
      </c>
      <c r="O38" s="4"/>
      <c r="Q38" s="27" t="s">
        <v>52</v>
      </c>
      <c r="R38" s="29">
        <f t="shared" si="17"/>
        <v>94817.570206835619</v>
      </c>
      <c r="S38" s="29">
        <f t="shared" si="18"/>
        <v>470649.10936806939</v>
      </c>
      <c r="T38" s="35">
        <f t="shared" si="19"/>
        <v>42.247601644128444</v>
      </c>
      <c r="U38" s="42">
        <v>0.93748024841036759</v>
      </c>
      <c r="V38" s="43">
        <f t="shared" si="31"/>
        <v>6.2519751589632411E-2</v>
      </c>
      <c r="W38" s="29">
        <f t="shared" si="27"/>
        <v>441224.24396449595</v>
      </c>
      <c r="X38" s="29">
        <f t="shared" si="20"/>
        <v>3223558.5084544569</v>
      </c>
      <c r="Y38" s="35">
        <f t="shared" si="28"/>
        <v>33.997480650712383</v>
      </c>
      <c r="Z38" s="36">
        <f t="shared" si="29"/>
        <v>8.2501209934160613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2199</v>
      </c>
      <c r="E39" s="51">
        <v>4</v>
      </c>
      <c r="F39" s="3">
        <f t="shared" si="21"/>
        <v>1.8190086402910413E-3</v>
      </c>
      <c r="G39" s="2">
        <v>0.5</v>
      </c>
      <c r="H39" s="3">
        <f t="shared" si="22"/>
        <v>9.0538705296514272E-3</v>
      </c>
      <c r="I39" s="3">
        <f t="shared" si="23"/>
        <v>0.99094612947034855</v>
      </c>
      <c r="J39" s="5">
        <f t="shared" si="30"/>
        <v>93442.073540392157</v>
      </c>
      <c r="K39" s="5">
        <f t="shared" si="24"/>
        <v>846.01243585687791</v>
      </c>
      <c r="L39" s="5">
        <f t="shared" si="25"/>
        <v>465095.33661231858</v>
      </c>
      <c r="M39" s="5">
        <f t="shared" si="16"/>
        <v>3535165.825594503</v>
      </c>
      <c r="N39" s="33">
        <f t="shared" si="26"/>
        <v>37.832698822403152</v>
      </c>
      <c r="O39" s="4"/>
      <c r="Q39" s="27" t="s">
        <v>54</v>
      </c>
      <c r="R39" s="29">
        <f t="shared" si="17"/>
        <v>93442.073540392157</v>
      </c>
      <c r="S39" s="29">
        <f t="shared" si="18"/>
        <v>465095.33661231858</v>
      </c>
      <c r="T39" s="35">
        <f t="shared" si="19"/>
        <v>37.832698822403152</v>
      </c>
      <c r="U39" s="42">
        <v>0.91788799906018037</v>
      </c>
      <c r="V39" s="43">
        <f t="shared" si="31"/>
        <v>8.2112000939819629E-2</v>
      </c>
      <c r="W39" s="29">
        <f t="shared" si="27"/>
        <v>426905.42789530213</v>
      </c>
      <c r="X39" s="29">
        <f t="shared" si="20"/>
        <v>2782334.2644899609</v>
      </c>
      <c r="Y39" s="35">
        <f t="shared" si="28"/>
        <v>29.776032991040623</v>
      </c>
      <c r="Z39" s="36">
        <f t="shared" si="29"/>
        <v>8.0566658313625297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2104</v>
      </c>
      <c r="E40" s="51">
        <v>4</v>
      </c>
      <c r="F40" s="3">
        <f t="shared" si="21"/>
        <v>1.9011406844106464E-3</v>
      </c>
      <c r="G40" s="2">
        <v>0.5</v>
      </c>
      <c r="H40" s="3">
        <f t="shared" si="22"/>
        <v>9.4607379375591279E-3</v>
      </c>
      <c r="I40" s="3">
        <f t="shared" si="23"/>
        <v>0.99053926206244092</v>
      </c>
      <c r="J40" s="5">
        <f t="shared" si="30"/>
        <v>92596.061104535271</v>
      </c>
      <c r="K40" s="5">
        <f t="shared" si="24"/>
        <v>876.02706816021998</v>
      </c>
      <c r="L40" s="5">
        <f t="shared" si="25"/>
        <v>460790.23785227584</v>
      </c>
      <c r="M40" s="5">
        <f t="shared" si="16"/>
        <v>3070070.4889821843</v>
      </c>
      <c r="N40" s="33">
        <f t="shared" si="26"/>
        <v>33.155519277610125</v>
      </c>
      <c r="O40" s="4"/>
      <c r="Q40" s="27" t="s">
        <v>56</v>
      </c>
      <c r="R40" s="29">
        <f t="shared" si="17"/>
        <v>92596.061104535271</v>
      </c>
      <c r="S40" s="29">
        <f t="shared" si="18"/>
        <v>460790.23785227584</v>
      </c>
      <c r="T40" s="35">
        <f t="shared" si="19"/>
        <v>33.155519277610125</v>
      </c>
      <c r="U40" s="42">
        <v>0.89571782863194893</v>
      </c>
      <c r="V40" s="43">
        <f t="shared" si="31"/>
        <v>0.10428217136805107</v>
      </c>
      <c r="W40" s="29">
        <f t="shared" si="27"/>
        <v>412738.03130383982</v>
      </c>
      <c r="X40" s="29">
        <f t="shared" si="20"/>
        <v>2355428.8365946589</v>
      </c>
      <c r="Y40" s="35">
        <f t="shared" si="28"/>
        <v>25.43767854159071</v>
      </c>
      <c r="Z40" s="36">
        <f t="shared" si="29"/>
        <v>7.717840736019415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1607</v>
      </c>
      <c r="E41" s="51">
        <v>8</v>
      </c>
      <c r="F41" s="3">
        <f t="shared" si="21"/>
        <v>4.9782202862476664E-3</v>
      </c>
      <c r="G41" s="2">
        <v>0.5</v>
      </c>
      <c r="H41" s="3">
        <f t="shared" si="22"/>
        <v>2.4585125998770743E-2</v>
      </c>
      <c r="I41" s="3">
        <f t="shared" si="23"/>
        <v>0.97541487400122928</v>
      </c>
      <c r="J41" s="5">
        <f t="shared" si="30"/>
        <v>91720.034036375058</v>
      </c>
      <c r="K41" s="5">
        <f t="shared" si="24"/>
        <v>2254.9485933958217</v>
      </c>
      <c r="L41" s="5">
        <f t="shared" si="25"/>
        <v>452962.79869838571</v>
      </c>
      <c r="M41" s="5">
        <f t="shared" si="16"/>
        <v>2609280.2511299085</v>
      </c>
      <c r="N41" s="33">
        <f t="shared" si="26"/>
        <v>28.448313158007544</v>
      </c>
      <c r="O41" s="4"/>
      <c r="Q41" s="27" t="s">
        <v>58</v>
      </c>
      <c r="R41" s="29">
        <f t="shared" si="17"/>
        <v>91720.034036375058</v>
      </c>
      <c r="S41" s="29">
        <f t="shared" si="18"/>
        <v>452962.79869838571</v>
      </c>
      <c r="T41" s="35">
        <f t="shared" si="19"/>
        <v>28.448313158007544</v>
      </c>
      <c r="U41" s="42">
        <v>0.86473435856680392</v>
      </c>
      <c r="V41" s="43">
        <f t="shared" si="31"/>
        <v>0.13526564143319608</v>
      </c>
      <c r="W41" s="29">
        <f t="shared" si="27"/>
        <v>391692.4951870729</v>
      </c>
      <c r="X41" s="29">
        <f t="shared" si="20"/>
        <v>1942690.8052908191</v>
      </c>
      <c r="Y41" s="35">
        <f t="shared" si="28"/>
        <v>21.180659445900023</v>
      </c>
      <c r="Z41" s="36">
        <f t="shared" si="29"/>
        <v>7.2676537121075206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1256</v>
      </c>
      <c r="E42" s="51">
        <v>8</v>
      </c>
      <c r="F42" s="3">
        <f t="shared" si="21"/>
        <v>6.369426751592357E-3</v>
      </c>
      <c r="G42" s="2">
        <v>0.5</v>
      </c>
      <c r="H42" s="3">
        <f t="shared" si="22"/>
        <v>3.1347962382445138E-2</v>
      </c>
      <c r="I42" s="3">
        <f t="shared" si="23"/>
        <v>0.96865203761755492</v>
      </c>
      <c r="J42" s="5">
        <f t="shared" si="30"/>
        <v>89465.085442979238</v>
      </c>
      <c r="K42" s="5">
        <f t="shared" si="24"/>
        <v>2804.5481330087532</v>
      </c>
      <c r="L42" s="5">
        <f t="shared" si="25"/>
        <v>440314.05688237434</v>
      </c>
      <c r="M42" s="5">
        <f t="shared" si="16"/>
        <v>2156317.4524315228</v>
      </c>
      <c r="N42" s="33">
        <f t="shared" si="26"/>
        <v>24.10233491372292</v>
      </c>
      <c r="O42" s="4"/>
      <c r="Q42" s="27" t="s">
        <v>60</v>
      </c>
      <c r="R42" s="29">
        <f t="shared" si="17"/>
        <v>89465.085442979238</v>
      </c>
      <c r="S42" s="29">
        <f t="shared" si="18"/>
        <v>440314.05688237434</v>
      </c>
      <c r="T42" s="35">
        <f t="shared" si="19"/>
        <v>24.10233491372292</v>
      </c>
      <c r="U42" s="42">
        <v>0.81758889711164551</v>
      </c>
      <c r="V42" s="43">
        <f t="shared" si="31"/>
        <v>0.18241110288835449</v>
      </c>
      <c r="W42" s="29">
        <f t="shared" si="27"/>
        <v>359995.88414921478</v>
      </c>
      <c r="X42" s="29">
        <f t="shared" si="20"/>
        <v>1550998.3101037461</v>
      </c>
      <c r="Y42" s="35">
        <f t="shared" si="28"/>
        <v>17.336353085945223</v>
      </c>
      <c r="Z42" s="36">
        <f t="shared" si="29"/>
        <v>6.7659818277776971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991</v>
      </c>
      <c r="E43" s="51">
        <v>19</v>
      </c>
      <c r="F43" s="3">
        <f t="shared" si="21"/>
        <v>1.9172552976791119E-2</v>
      </c>
      <c r="G43" s="2">
        <v>0.5</v>
      </c>
      <c r="H43" s="3">
        <f t="shared" si="22"/>
        <v>9.1478093403947996E-2</v>
      </c>
      <c r="I43" s="3">
        <f t="shared" si="23"/>
        <v>0.90852190659605203</v>
      </c>
      <c r="J43" s="5">
        <f t="shared" si="30"/>
        <v>86660.537309970488</v>
      </c>
      <c r="K43" s="5">
        <f t="shared" si="24"/>
        <v>7927.5407264778005</v>
      </c>
      <c r="L43" s="5">
        <f t="shared" si="25"/>
        <v>413483.83473365795</v>
      </c>
      <c r="M43" s="5">
        <f t="shared" si="16"/>
        <v>1716003.3955491486</v>
      </c>
      <c r="N43" s="33">
        <f t="shared" si="26"/>
        <v>19.801439603487417</v>
      </c>
      <c r="O43" s="4"/>
      <c r="Q43" s="27" t="s">
        <v>62</v>
      </c>
      <c r="R43" s="29">
        <f t="shared" si="17"/>
        <v>86660.537309970488</v>
      </c>
      <c r="S43" s="29">
        <f t="shared" si="18"/>
        <v>413483.83473365795</v>
      </c>
      <c r="T43" s="35">
        <f t="shared" si="19"/>
        <v>19.801439603487417</v>
      </c>
      <c r="U43" s="42">
        <v>0.77888026534586052</v>
      </c>
      <c r="V43" s="43">
        <f t="shared" si="31"/>
        <v>0.22111973465413948</v>
      </c>
      <c r="W43" s="29">
        <f t="shared" si="27"/>
        <v>322054.39891357545</v>
      </c>
      <c r="X43" s="29">
        <f t="shared" si="20"/>
        <v>1191002.4259545314</v>
      </c>
      <c r="Y43" s="35">
        <f t="shared" si="28"/>
        <v>13.743307656800138</v>
      </c>
      <c r="Z43" s="36">
        <f t="shared" si="29"/>
        <v>6.0581319466872792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791</v>
      </c>
      <c r="E44" s="51">
        <v>20</v>
      </c>
      <c r="F44" s="3">
        <f t="shared" si="21"/>
        <v>2.5284450063211124E-2</v>
      </c>
      <c r="G44" s="2">
        <v>0.5</v>
      </c>
      <c r="H44" s="3">
        <f t="shared" si="22"/>
        <v>0.11890606420927466</v>
      </c>
      <c r="I44" s="3">
        <f t="shared" si="23"/>
        <v>0.88109393579072537</v>
      </c>
      <c r="J44" s="5">
        <f t="shared" si="30"/>
        <v>78732.996583492684</v>
      </c>
      <c r="K44" s="5">
        <f t="shared" si="24"/>
        <v>9361.8307471453827</v>
      </c>
      <c r="L44" s="5">
        <f t="shared" si="25"/>
        <v>370260.40604959993</v>
      </c>
      <c r="M44" s="5">
        <f t="shared" si="16"/>
        <v>1302519.5608154905</v>
      </c>
      <c r="N44" s="33">
        <f t="shared" si="26"/>
        <v>16.543502944591079</v>
      </c>
      <c r="O44" s="4"/>
      <c r="Q44" s="27" t="s">
        <v>64</v>
      </c>
      <c r="R44" s="29">
        <f t="shared" si="17"/>
        <v>78732.996583492684</v>
      </c>
      <c r="S44" s="29">
        <f t="shared" si="18"/>
        <v>370260.40604959993</v>
      </c>
      <c r="T44" s="35">
        <f t="shared" si="19"/>
        <v>16.543502944591079</v>
      </c>
      <c r="U44" s="42">
        <v>0.71980976748499381</v>
      </c>
      <c r="V44" s="43">
        <f t="shared" si="31"/>
        <v>0.28019023251500619</v>
      </c>
      <c r="W44" s="29">
        <f t="shared" si="27"/>
        <v>266517.05678746192</v>
      </c>
      <c r="X44" s="29">
        <f t="shared" si="20"/>
        <v>868948.02704095608</v>
      </c>
      <c r="Y44" s="35">
        <f t="shared" si="28"/>
        <v>11.036643653204246</v>
      </c>
      <c r="Z44" s="36">
        <f t="shared" si="29"/>
        <v>5.5068592913868333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450</v>
      </c>
      <c r="E45" s="51">
        <v>23</v>
      </c>
      <c r="F45" s="3">
        <f t="shared" si="21"/>
        <v>5.1111111111111114E-2</v>
      </c>
      <c r="G45" s="2">
        <v>0.5</v>
      </c>
      <c r="H45" s="3">
        <f t="shared" si="22"/>
        <v>0.22660098522167491</v>
      </c>
      <c r="I45" s="3">
        <f t="shared" si="23"/>
        <v>0.77339901477832507</v>
      </c>
      <c r="J45" s="5">
        <f t="shared" si="30"/>
        <v>69371.165836347296</v>
      </c>
      <c r="K45" s="5">
        <f t="shared" si="24"/>
        <v>15719.574524492493</v>
      </c>
      <c r="L45" s="5">
        <f t="shared" si="25"/>
        <v>307556.89287050522</v>
      </c>
      <c r="M45" s="5">
        <f t="shared" si="16"/>
        <v>932259.15476589056</v>
      </c>
      <c r="N45" s="33">
        <f t="shared" si="26"/>
        <v>13.438712518759916</v>
      </c>
      <c r="O45" s="4"/>
      <c r="Q45" s="27" t="s">
        <v>66</v>
      </c>
      <c r="R45" s="29">
        <f t="shared" si="17"/>
        <v>69371.165836347296</v>
      </c>
      <c r="S45" s="29">
        <f t="shared" si="18"/>
        <v>307556.89287050522</v>
      </c>
      <c r="T45" s="35">
        <f t="shared" si="19"/>
        <v>13.438712518759916</v>
      </c>
      <c r="U45" s="42">
        <v>0.68480776711742686</v>
      </c>
      <c r="V45" s="43">
        <f t="shared" si="31"/>
        <v>0.31519223288257314</v>
      </c>
      <c r="W45" s="29">
        <f t="shared" si="27"/>
        <v>210617.34906822434</v>
      </c>
      <c r="X45" s="29">
        <f t="shared" si="20"/>
        <v>602430.9702534941</v>
      </c>
      <c r="Y45" s="35">
        <f t="shared" si="28"/>
        <v>8.6841696112572464</v>
      </c>
      <c r="Z45" s="36">
        <f t="shared" si="29"/>
        <v>4.7545429075026693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288</v>
      </c>
      <c r="E46" s="51">
        <v>17</v>
      </c>
      <c r="F46" s="3">
        <f t="shared" si="21"/>
        <v>5.9027777777777776E-2</v>
      </c>
      <c r="G46" s="2">
        <v>0.5</v>
      </c>
      <c r="H46" s="3">
        <f t="shared" si="22"/>
        <v>0.25718608169440244</v>
      </c>
      <c r="I46" s="3">
        <f t="shared" si="23"/>
        <v>0.74281391830559751</v>
      </c>
      <c r="J46" s="5">
        <f t="shared" si="30"/>
        <v>53651.591311854805</v>
      </c>
      <c r="K46" s="5">
        <f t="shared" si="24"/>
        <v>13798.442546165383</v>
      </c>
      <c r="L46" s="5">
        <f t="shared" si="25"/>
        <v>233761.85019386056</v>
      </c>
      <c r="M46" s="5">
        <f>L46+M47</f>
        <v>624702.26189538534</v>
      </c>
      <c r="N46" s="33">
        <f t="shared" si="26"/>
        <v>11.643685613428426</v>
      </c>
      <c r="O46" s="4"/>
      <c r="Q46" s="27" t="s">
        <v>68</v>
      </c>
      <c r="R46" s="29">
        <f t="shared" si="17"/>
        <v>53651.591311854805</v>
      </c>
      <c r="S46" s="29">
        <f t="shared" si="18"/>
        <v>233761.85019386056</v>
      </c>
      <c r="T46" s="35">
        <f t="shared" si="19"/>
        <v>11.643685613428426</v>
      </c>
      <c r="U46" s="42">
        <v>0.65629805890441617</v>
      </c>
      <c r="V46" s="43">
        <f t="shared" si="31"/>
        <v>0.34370194109558383</v>
      </c>
      <c r="W46" s="29">
        <f t="shared" si="27"/>
        <v>153417.4485281356</v>
      </c>
      <c r="X46" s="29">
        <f>X47+W46</f>
        <v>391813.62118526979</v>
      </c>
      <c r="Y46" s="35">
        <f t="shared" si="28"/>
        <v>7.302926373755013</v>
      </c>
      <c r="Z46" s="36">
        <f t="shared" si="29"/>
        <v>4.3407592396734129</v>
      </c>
    </row>
    <row r="47" spans="1:26" s="2" customFormat="1" x14ac:dyDescent="0.25">
      <c r="A47" s="12">
        <v>19</v>
      </c>
      <c r="B47" s="13" t="s">
        <v>69</v>
      </c>
      <c r="C47" s="12"/>
      <c r="D47">
        <v>206</v>
      </c>
      <c r="E47" s="51">
        <v>21</v>
      </c>
      <c r="F47" s="17">
        <f t="shared" si="21"/>
        <v>0.10194174757281553</v>
      </c>
      <c r="G47" s="12"/>
      <c r="H47" s="17">
        <v>1</v>
      </c>
      <c r="I47" s="17">
        <f t="shared" si="23"/>
        <v>0</v>
      </c>
      <c r="J47" s="21">
        <f t="shared" si="30"/>
        <v>39853.148765689417</v>
      </c>
      <c r="K47" s="21">
        <f t="shared" si="24"/>
        <v>39853.148765689417</v>
      </c>
      <c r="L47" s="21">
        <f>K47/F47</f>
        <v>390940.41170152475</v>
      </c>
      <c r="M47" s="21">
        <f>L47</f>
        <v>390940.41170152475</v>
      </c>
      <c r="N47" s="34">
        <f t="shared" si="26"/>
        <v>9.8095238095238084</v>
      </c>
      <c r="O47" s="4"/>
      <c r="Q47" s="30" t="s">
        <v>69</v>
      </c>
      <c r="R47" s="31">
        <f t="shared" si="17"/>
        <v>39853.148765689417</v>
      </c>
      <c r="S47" s="31">
        <f t="shared" si="18"/>
        <v>390940.41170152475</v>
      </c>
      <c r="T47" s="38">
        <f t="shared" si="19"/>
        <v>9.8095238095238084</v>
      </c>
      <c r="U47" s="44">
        <v>0.6098018151143324</v>
      </c>
      <c r="V47" s="45">
        <f t="shared" si="31"/>
        <v>0.3901981848856676</v>
      </c>
      <c r="W47" s="31">
        <f t="shared" si="27"/>
        <v>238396.17265713419</v>
      </c>
      <c r="X47" s="31">
        <f>W47</f>
        <v>238396.17265713419</v>
      </c>
      <c r="Y47" s="38">
        <f t="shared" si="28"/>
        <v>5.9818654244548792</v>
      </c>
      <c r="Z47" s="37">
        <f t="shared" si="29"/>
        <v>3.8276583850689292</v>
      </c>
    </row>
    <row r="48" spans="1:26" s="2" customFormat="1" ht="13.2" x14ac:dyDescent="0.25">
      <c r="B48" s="2" t="s">
        <v>70</v>
      </c>
      <c r="D48" s="25">
        <f>SUM(D29:D47)</f>
        <v>24300</v>
      </c>
      <c r="E48" s="25">
        <f>SUM(E29:E47)</f>
        <v>146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360</v>
      </c>
      <c r="E54" s="49">
        <f>E4+E29</f>
        <v>4</v>
      </c>
      <c r="F54" s="3">
        <f>E54/D54</f>
        <v>1.1111111111111112E-2</v>
      </c>
      <c r="G54" s="2">
        <v>0.3</v>
      </c>
      <c r="H54" s="18">
        <f>C54*F54/(1+(1-G54)*C54*F54)</f>
        <v>1.1025358324145534E-2</v>
      </c>
      <c r="I54" s="18">
        <f>1-H54</f>
        <v>0.98897464167585447</v>
      </c>
      <c r="J54" s="19">
        <v>100000</v>
      </c>
      <c r="K54" s="20">
        <f>J54*H54</f>
        <v>1102.5358324145534</v>
      </c>
      <c r="L54" s="20">
        <f>C54*(J55+G54*K54)</f>
        <v>99228.22491730981</v>
      </c>
      <c r="M54" s="5">
        <f t="shared" ref="M54:M70" si="32">L54+M55</f>
        <v>7612497.5505582551</v>
      </c>
      <c r="N54" s="32">
        <f>M54/J54</f>
        <v>76.124975505582555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99228.22491730981</v>
      </c>
      <c r="T54" s="35">
        <f t="shared" ref="T54:T72" si="35">N54</f>
        <v>76.124975505582555</v>
      </c>
      <c r="U54" s="42">
        <v>0.96170886472285344</v>
      </c>
      <c r="V54" s="43">
        <f>1-U54</f>
        <v>3.829113527714656E-2</v>
      </c>
      <c r="W54" s="29">
        <f>S54*U54</f>
        <v>95428.663533689978</v>
      </c>
      <c r="X54" s="29">
        <f t="shared" ref="X54:X70" si="36">X55+W54</f>
        <v>6741895.4611466452</v>
      </c>
      <c r="Y54" s="40">
        <f>X54/R54</f>
        <v>67.418954611466447</v>
      </c>
      <c r="Z54" s="36">
        <f>T54-Y54</f>
        <v>8.7060208941161079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1768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98897.464167585451</v>
      </c>
      <c r="K55" s="5">
        <f t="shared" ref="K55:K72" si="41">J55*H55</f>
        <v>0</v>
      </c>
      <c r="L55" s="5">
        <f t="shared" ref="L55:L71" si="42">C55*(J56+G55*K55)</f>
        <v>395589.8566703418</v>
      </c>
      <c r="M55" s="5">
        <f t="shared" si="32"/>
        <v>7513269.3256409457</v>
      </c>
      <c r="N55" s="33">
        <f t="shared" ref="N55:N72" si="43">M55/J55</f>
        <v>75.970292958264636</v>
      </c>
      <c r="O55" s="4"/>
      <c r="Q55" s="27" t="s">
        <v>36</v>
      </c>
      <c r="R55" s="29">
        <f t="shared" si="33"/>
        <v>98897.464167585451</v>
      </c>
      <c r="S55" s="29">
        <f t="shared" si="34"/>
        <v>395589.8566703418</v>
      </c>
      <c r="T55" s="35">
        <f t="shared" si="35"/>
        <v>75.970292958264636</v>
      </c>
      <c r="U55" s="42">
        <v>0.96170886472285344</v>
      </c>
      <c r="V55" s="43">
        <f>1-U55</f>
        <v>3.829113527714656E-2</v>
      </c>
      <c r="W55" s="29">
        <f t="shared" ref="W55:W72" si="44">S55*U55</f>
        <v>380442.27195431071</v>
      </c>
      <c r="X55" s="29">
        <f t="shared" si="36"/>
        <v>6646466.7976129549</v>
      </c>
      <c r="Y55" s="35">
        <f t="shared" ref="Y55:Y72" si="45">X55/R55</f>
        <v>67.205634174302674</v>
      </c>
      <c r="Z55" s="36">
        <f t="shared" ref="Z55:Z72" si="46">T55-Y55</f>
        <v>8.7646587839619627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2650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98897.464167585451</v>
      </c>
      <c r="K56" s="5">
        <f t="shared" si="41"/>
        <v>0</v>
      </c>
      <c r="L56" s="5">
        <f t="shared" si="42"/>
        <v>494487.32083792728</v>
      </c>
      <c r="M56" s="5">
        <f t="shared" si="32"/>
        <v>7117679.4689706042</v>
      </c>
      <c r="N56" s="33">
        <f t="shared" si="43"/>
        <v>71.970292958264636</v>
      </c>
      <c r="O56" s="4"/>
      <c r="Q56" s="27" t="s">
        <v>38</v>
      </c>
      <c r="R56" s="29">
        <f t="shared" si="33"/>
        <v>98897.464167585451</v>
      </c>
      <c r="S56" s="29">
        <f t="shared" si="34"/>
        <v>494487.32083792728</v>
      </c>
      <c r="T56" s="35">
        <f t="shared" si="35"/>
        <v>71.970292958264636</v>
      </c>
      <c r="U56" s="42">
        <v>0.96170886472285344</v>
      </c>
      <c r="V56" s="43">
        <f>1-U56</f>
        <v>3.829113527714656E-2</v>
      </c>
      <c r="W56" s="29">
        <f t="shared" si="44"/>
        <v>475552.83994288841</v>
      </c>
      <c r="X56" s="29">
        <f t="shared" si="36"/>
        <v>6266024.5256586438</v>
      </c>
      <c r="Y56" s="35">
        <f t="shared" si="45"/>
        <v>63.358798715411254</v>
      </c>
      <c r="Z56" s="36">
        <f t="shared" si="46"/>
        <v>8.6114942428533823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2861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98897.464167585451</v>
      </c>
      <c r="K57" s="5">
        <f t="shared" si="41"/>
        <v>0</v>
      </c>
      <c r="L57" s="5">
        <f t="shared" si="42"/>
        <v>494487.32083792728</v>
      </c>
      <c r="M57" s="5">
        <f t="shared" si="32"/>
        <v>6623192.1481326772</v>
      </c>
      <c r="N57" s="33">
        <f t="shared" si="43"/>
        <v>66.970292958264636</v>
      </c>
      <c r="O57" s="4"/>
      <c r="Q57" s="27" t="s">
        <v>40</v>
      </c>
      <c r="R57" s="29">
        <f t="shared" si="33"/>
        <v>98897.464167585451</v>
      </c>
      <c r="S57" s="29">
        <f t="shared" si="34"/>
        <v>494487.32083792728</v>
      </c>
      <c r="T57" s="35">
        <f t="shared" si="35"/>
        <v>66.970292958264636</v>
      </c>
      <c r="U57" s="42">
        <v>0.96170886472285344</v>
      </c>
      <c r="V57" s="43">
        <f>1-U57</f>
        <v>3.829113527714656E-2</v>
      </c>
      <c r="W57" s="29">
        <f t="shared" si="44"/>
        <v>475552.83994288841</v>
      </c>
      <c r="X57" s="29">
        <f t="shared" si="36"/>
        <v>5790471.6857157554</v>
      </c>
      <c r="Y57" s="35">
        <f t="shared" si="45"/>
        <v>58.55025439179699</v>
      </c>
      <c r="Z57" s="36">
        <f t="shared" si="46"/>
        <v>8.420038566467646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3036</v>
      </c>
      <c r="E58" s="49">
        <f t="shared" si="37"/>
        <v>3</v>
      </c>
      <c r="F58" s="3">
        <f t="shared" si="38"/>
        <v>9.8814229249011851E-4</v>
      </c>
      <c r="G58" s="2">
        <v>0.5</v>
      </c>
      <c r="H58" s="3">
        <f t="shared" si="39"/>
        <v>4.9285362247412506E-3</v>
      </c>
      <c r="I58" s="3">
        <f t="shared" si="40"/>
        <v>0.99507146377525879</v>
      </c>
      <c r="J58" s="5">
        <f t="shared" si="47"/>
        <v>98897.464167585451</v>
      </c>
      <c r="K58" s="5">
        <f t="shared" si="41"/>
        <v>487.41973468499469</v>
      </c>
      <c r="L58" s="5">
        <f t="shared" si="42"/>
        <v>493268.77150121471</v>
      </c>
      <c r="M58" s="5">
        <f t="shared" si="32"/>
        <v>6128704.8272947501</v>
      </c>
      <c r="N58" s="33">
        <f t="shared" si="43"/>
        <v>61.970292958264636</v>
      </c>
      <c r="O58" s="4"/>
      <c r="Q58" s="27" t="s">
        <v>42</v>
      </c>
      <c r="R58" s="29">
        <f t="shared" si="33"/>
        <v>98897.464167585451</v>
      </c>
      <c r="S58" s="29">
        <f t="shared" si="34"/>
        <v>493268.77150121471</v>
      </c>
      <c r="T58" s="35">
        <f t="shared" si="35"/>
        <v>61.970292958264636</v>
      </c>
      <c r="U58" s="42">
        <v>0.96170886472285344</v>
      </c>
      <c r="V58" s="43">
        <f>1-U58</f>
        <v>3.829113527714656E-2</v>
      </c>
      <c r="W58" s="29">
        <f t="shared" si="44"/>
        <v>474380.95024366979</v>
      </c>
      <c r="X58" s="29">
        <f t="shared" si="36"/>
        <v>5314918.8457728671</v>
      </c>
      <c r="Y58" s="35">
        <f t="shared" si="45"/>
        <v>53.741710068182719</v>
      </c>
      <c r="Z58" s="36">
        <f t="shared" si="46"/>
        <v>8.2285828900819169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3379</v>
      </c>
      <c r="E59" s="49">
        <f t="shared" si="37"/>
        <v>4</v>
      </c>
      <c r="F59" s="3">
        <f t="shared" si="38"/>
        <v>1.1837821840781297E-3</v>
      </c>
      <c r="G59" s="2">
        <v>0.5</v>
      </c>
      <c r="H59" s="3">
        <f t="shared" si="39"/>
        <v>5.9014458542342883E-3</v>
      </c>
      <c r="I59" s="3">
        <f t="shared" si="40"/>
        <v>0.99409855414576576</v>
      </c>
      <c r="J59" s="5">
        <f t="shared" si="47"/>
        <v>98410.044432900453</v>
      </c>
      <c r="K59" s="5">
        <f t="shared" si="41"/>
        <v>580.76154873355244</v>
      </c>
      <c r="L59" s="5">
        <f t="shared" si="42"/>
        <v>490598.31829266844</v>
      </c>
      <c r="M59" s="5">
        <f t="shared" si="32"/>
        <v>5635436.0557935359</v>
      </c>
      <c r="N59" s="33">
        <f t="shared" si="43"/>
        <v>57.26484616756759</v>
      </c>
      <c r="O59" s="4"/>
      <c r="Q59" s="27" t="s">
        <v>44</v>
      </c>
      <c r="R59" s="29">
        <f t="shared" si="33"/>
        <v>98410.044432900453</v>
      </c>
      <c r="S59" s="29">
        <f t="shared" si="34"/>
        <v>490598.31829266844</v>
      </c>
      <c r="T59" s="35">
        <f t="shared" si="35"/>
        <v>57.26484616756759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472491.1630391361</v>
      </c>
      <c r="X59" s="29">
        <f t="shared" si="36"/>
        <v>4840537.8955291975</v>
      </c>
      <c r="Y59" s="35">
        <f t="shared" si="45"/>
        <v>49.18743735381252</v>
      </c>
      <c r="Z59" s="36">
        <f t="shared" si="46"/>
        <v>8.0774088137550706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3890</v>
      </c>
      <c r="E60" s="49">
        <f t="shared" si="37"/>
        <v>10</v>
      </c>
      <c r="F60" s="3">
        <f t="shared" si="38"/>
        <v>2.5706940874035988E-3</v>
      </c>
      <c r="G60" s="2">
        <v>0.5</v>
      </c>
      <c r="H60" s="3">
        <f t="shared" si="39"/>
        <v>1.2771392081736908E-2</v>
      </c>
      <c r="I60" s="3">
        <f t="shared" si="40"/>
        <v>0.98722860791826306</v>
      </c>
      <c r="J60" s="5">
        <f t="shared" si="47"/>
        <v>97829.282884166911</v>
      </c>
      <c r="K60" s="5">
        <f t="shared" si="41"/>
        <v>1249.4161287888494</v>
      </c>
      <c r="L60" s="5">
        <f t="shared" si="42"/>
        <v>486022.8740988624</v>
      </c>
      <c r="M60" s="5">
        <f t="shared" si="32"/>
        <v>5144837.7375008678</v>
      </c>
      <c r="N60" s="33">
        <f t="shared" si="43"/>
        <v>52.589956563338248</v>
      </c>
      <c r="O60" s="4"/>
      <c r="Q60" s="27" t="s">
        <v>46</v>
      </c>
      <c r="R60" s="29">
        <f t="shared" si="33"/>
        <v>97829.282884166911</v>
      </c>
      <c r="S60" s="29">
        <f t="shared" si="34"/>
        <v>486022.8740988624</v>
      </c>
      <c r="T60" s="35">
        <f t="shared" si="35"/>
        <v>52.589956563338248</v>
      </c>
      <c r="U60" s="42">
        <v>0.95736753435116873</v>
      </c>
      <c r="V60" s="43">
        <f t="shared" si="48"/>
        <v>4.2632465648831275E-2</v>
      </c>
      <c r="W60" s="29">
        <f t="shared" si="44"/>
        <v>465302.52061429643</v>
      </c>
      <c r="X60" s="29">
        <f t="shared" si="36"/>
        <v>4368046.7324900618</v>
      </c>
      <c r="Y60" s="35">
        <f t="shared" si="45"/>
        <v>44.649685694435405</v>
      </c>
      <c r="Z60" s="36">
        <f t="shared" si="46"/>
        <v>7.9402708689028429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3607</v>
      </c>
      <c r="E61" s="49">
        <f t="shared" si="37"/>
        <v>2</v>
      </c>
      <c r="F61" s="3">
        <f t="shared" si="38"/>
        <v>5.5447740504574439E-4</v>
      </c>
      <c r="G61" s="2">
        <v>0.5</v>
      </c>
      <c r="H61" s="3">
        <f t="shared" si="39"/>
        <v>2.7685492801771878E-3</v>
      </c>
      <c r="I61" s="3">
        <f t="shared" si="40"/>
        <v>0.99723145071982278</v>
      </c>
      <c r="J61" s="5">
        <f t="shared" si="47"/>
        <v>96579.866755378054</v>
      </c>
      <c r="K61" s="5">
        <f t="shared" si="41"/>
        <v>267.38612058521062</v>
      </c>
      <c r="L61" s="5">
        <f t="shared" si="42"/>
        <v>482230.86847542721</v>
      </c>
      <c r="M61" s="5">
        <f t="shared" si="32"/>
        <v>4658814.8634020053</v>
      </c>
      <c r="N61" s="33">
        <f t="shared" si="43"/>
        <v>48.237950826770827</v>
      </c>
      <c r="O61" s="4"/>
      <c r="Q61" s="27" t="s">
        <v>48</v>
      </c>
      <c r="R61" s="29">
        <f t="shared" si="33"/>
        <v>96579.866755378054</v>
      </c>
      <c r="S61" s="29">
        <f t="shared" si="34"/>
        <v>482230.86847542721</v>
      </c>
      <c r="T61" s="35">
        <f t="shared" si="35"/>
        <v>48.237950826770827</v>
      </c>
      <c r="U61" s="42">
        <v>0.95681081085376496</v>
      </c>
      <c r="V61" s="43">
        <f t="shared" si="48"/>
        <v>4.3189189146235041E-2</v>
      </c>
      <c r="W61" s="29">
        <f t="shared" si="44"/>
        <v>461403.70828468876</v>
      </c>
      <c r="X61" s="29">
        <f t="shared" si="36"/>
        <v>3902744.2118757651</v>
      </c>
      <c r="Y61" s="35">
        <f t="shared" si="45"/>
        <v>40.409500892777331</v>
      </c>
      <c r="Z61" s="36">
        <f t="shared" si="46"/>
        <v>7.8284499339934968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3678</v>
      </c>
      <c r="E62" s="49">
        <f t="shared" si="37"/>
        <v>8</v>
      </c>
      <c r="F62" s="3">
        <f t="shared" si="38"/>
        <v>2.1750951604132679E-3</v>
      </c>
      <c r="G62" s="2">
        <v>0.5</v>
      </c>
      <c r="H62" s="3">
        <f t="shared" si="39"/>
        <v>1.081665765278529E-2</v>
      </c>
      <c r="I62" s="3">
        <f t="shared" si="40"/>
        <v>0.98918334234721472</v>
      </c>
      <c r="J62" s="5">
        <f t="shared" si="47"/>
        <v>96312.480634792839</v>
      </c>
      <c r="K62" s="5">
        <f t="shared" si="41"/>
        <v>1041.7791307170669</v>
      </c>
      <c r="L62" s="5">
        <f t="shared" si="42"/>
        <v>478957.95534717152</v>
      </c>
      <c r="M62" s="5">
        <f t="shared" si="32"/>
        <v>4176583.9949265779</v>
      </c>
      <c r="N62" s="33">
        <f t="shared" si="43"/>
        <v>43.364930146112222</v>
      </c>
      <c r="O62" s="4"/>
      <c r="Q62" s="27" t="s">
        <v>50</v>
      </c>
      <c r="R62" s="29">
        <f t="shared" si="33"/>
        <v>96312.480634792839</v>
      </c>
      <c r="S62" s="29">
        <f t="shared" si="34"/>
        <v>478957.95534717152</v>
      </c>
      <c r="T62" s="35">
        <f t="shared" si="35"/>
        <v>43.364930146112222</v>
      </c>
      <c r="U62" s="42">
        <v>0.94800928093814252</v>
      </c>
      <c r="V62" s="43">
        <f t="shared" si="48"/>
        <v>5.1990719061857482E-2</v>
      </c>
      <c r="W62" s="29">
        <f t="shared" si="44"/>
        <v>454056.58684827504</v>
      </c>
      <c r="X62" s="29">
        <f t="shared" si="36"/>
        <v>3441340.5035910765</v>
      </c>
      <c r="Y62" s="35">
        <f t="shared" si="45"/>
        <v>35.730992296214346</v>
      </c>
      <c r="Z62" s="36">
        <f t="shared" si="46"/>
        <v>7.633937849897876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4197</v>
      </c>
      <c r="E63" s="49">
        <f t="shared" si="37"/>
        <v>22</v>
      </c>
      <c r="F63" s="3">
        <f t="shared" si="38"/>
        <v>5.2418394091017393E-3</v>
      </c>
      <c r="G63" s="2">
        <v>0.5</v>
      </c>
      <c r="H63" s="3">
        <f t="shared" si="39"/>
        <v>2.5870178739416747E-2</v>
      </c>
      <c r="I63" s="3">
        <f t="shared" si="40"/>
        <v>0.97412982126058323</v>
      </c>
      <c r="J63" s="5">
        <f t="shared" si="47"/>
        <v>95270.701504075769</v>
      </c>
      <c r="K63" s="5">
        <f t="shared" si="41"/>
        <v>2464.6700765400601</v>
      </c>
      <c r="L63" s="5">
        <f t="shared" si="42"/>
        <v>470191.83232902869</v>
      </c>
      <c r="M63" s="5">
        <f t="shared" si="32"/>
        <v>3697626.0395794064</v>
      </c>
      <c r="N63" s="33">
        <f t="shared" si="43"/>
        <v>38.811785587841172</v>
      </c>
      <c r="O63" s="4"/>
      <c r="Q63" s="27" t="s">
        <v>52</v>
      </c>
      <c r="R63" s="29">
        <f t="shared" si="33"/>
        <v>95270.701504075769</v>
      </c>
      <c r="S63" s="29">
        <f t="shared" si="34"/>
        <v>470191.83232902869</v>
      </c>
      <c r="T63" s="35">
        <f t="shared" si="35"/>
        <v>38.811785587841172</v>
      </c>
      <c r="U63" s="42">
        <v>0.94216194080535964</v>
      </c>
      <c r="V63" s="43">
        <f t="shared" si="48"/>
        <v>5.7838059194640357E-2</v>
      </c>
      <c r="W63" s="29">
        <f t="shared" si="44"/>
        <v>442996.84929794591</v>
      </c>
      <c r="X63" s="29">
        <f t="shared" si="36"/>
        <v>2987283.9167428012</v>
      </c>
      <c r="Y63" s="35">
        <f t="shared" si="45"/>
        <v>31.355745990964518</v>
      </c>
      <c r="Z63" s="36">
        <f t="shared" si="46"/>
        <v>7.4560395968766535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4443</v>
      </c>
      <c r="E64" s="49">
        <f t="shared" si="37"/>
        <v>15</v>
      </c>
      <c r="F64" s="3">
        <f t="shared" si="38"/>
        <v>3.37609723160027E-3</v>
      </c>
      <c r="G64" s="2">
        <v>0.5</v>
      </c>
      <c r="H64" s="3">
        <f t="shared" si="39"/>
        <v>1.6739203213927013E-2</v>
      </c>
      <c r="I64" s="3">
        <f t="shared" si="40"/>
        <v>0.98326079678607303</v>
      </c>
      <c r="J64" s="5">
        <f t="shared" si="47"/>
        <v>92806.031427535709</v>
      </c>
      <c r="K64" s="5">
        <f t="shared" si="41"/>
        <v>1553.4990195436171</v>
      </c>
      <c r="L64" s="5">
        <f t="shared" si="42"/>
        <v>460146.40958881949</v>
      </c>
      <c r="M64" s="5">
        <f t="shared" si="32"/>
        <v>3227434.2072503776</v>
      </c>
      <c r="N64" s="33">
        <f t="shared" si="43"/>
        <v>34.776125620352651</v>
      </c>
      <c r="O64" s="4"/>
      <c r="Q64" s="27" t="s">
        <v>54</v>
      </c>
      <c r="R64" s="29">
        <f t="shared" si="33"/>
        <v>92806.031427535709</v>
      </c>
      <c r="S64" s="29">
        <f t="shared" si="34"/>
        <v>460146.40958881949</v>
      </c>
      <c r="T64" s="35">
        <f t="shared" si="35"/>
        <v>34.776125620352651</v>
      </c>
      <c r="U64" s="42">
        <v>0.92489605986448908</v>
      </c>
      <c r="V64" s="43">
        <f t="shared" si="48"/>
        <v>7.5103940135510916E-2</v>
      </c>
      <c r="W64" s="29">
        <f t="shared" si="44"/>
        <v>425587.60118949052</v>
      </c>
      <c r="X64" s="29">
        <f t="shared" si="36"/>
        <v>2544287.0674448553</v>
      </c>
      <c r="Y64" s="35">
        <f t="shared" si="45"/>
        <v>27.415104689951875</v>
      </c>
      <c r="Z64" s="36">
        <f t="shared" si="46"/>
        <v>7.3610209304007768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4177</v>
      </c>
      <c r="E65" s="49">
        <f t="shared" si="37"/>
        <v>16</v>
      </c>
      <c r="F65" s="3">
        <f t="shared" si="38"/>
        <v>3.8305003591094086E-3</v>
      </c>
      <c r="G65" s="2">
        <v>0.5</v>
      </c>
      <c r="H65" s="3">
        <f t="shared" si="39"/>
        <v>1.897083234526915E-2</v>
      </c>
      <c r="I65" s="3">
        <f t="shared" si="40"/>
        <v>0.9810291676547308</v>
      </c>
      <c r="J65" s="5">
        <f t="shared" si="47"/>
        <v>91252.532407992097</v>
      </c>
      <c r="K65" s="5">
        <f t="shared" si="41"/>
        <v>1731.1364933932578</v>
      </c>
      <c r="L65" s="5">
        <f t="shared" si="42"/>
        <v>451934.82080647728</v>
      </c>
      <c r="M65" s="5">
        <f t="shared" si="32"/>
        <v>2767287.7976615583</v>
      </c>
      <c r="N65" s="33">
        <f t="shared" si="43"/>
        <v>30.325600009531275</v>
      </c>
      <c r="O65" s="4"/>
      <c r="Q65" s="27" t="s">
        <v>56</v>
      </c>
      <c r="R65" s="29">
        <f t="shared" si="33"/>
        <v>91252.532407992097</v>
      </c>
      <c r="S65" s="29">
        <f t="shared" si="34"/>
        <v>451934.82080647728</v>
      </c>
      <c r="T65" s="35">
        <f t="shared" si="35"/>
        <v>30.325600009531275</v>
      </c>
      <c r="U65" s="42">
        <v>0.89970667843387275</v>
      </c>
      <c r="V65" s="43">
        <f t="shared" si="48"/>
        <v>0.10029332156612725</v>
      </c>
      <c r="W65" s="29">
        <f t="shared" si="44"/>
        <v>406608.77649640315</v>
      </c>
      <c r="X65" s="29">
        <f t="shared" si="36"/>
        <v>2118699.4662553649</v>
      </c>
      <c r="Y65" s="35">
        <f t="shared" si="45"/>
        <v>23.217979932684088</v>
      </c>
      <c r="Z65" s="36">
        <f t="shared" si="46"/>
        <v>7.1076200768471871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3210</v>
      </c>
      <c r="E66" s="49">
        <f t="shared" si="37"/>
        <v>26</v>
      </c>
      <c r="F66" s="3">
        <f t="shared" si="38"/>
        <v>8.0996884735202498E-3</v>
      </c>
      <c r="G66" s="2">
        <v>0.5</v>
      </c>
      <c r="H66" s="3">
        <f t="shared" si="39"/>
        <v>3.9694656488549626E-2</v>
      </c>
      <c r="I66" s="3">
        <f t="shared" si="40"/>
        <v>0.96030534351145036</v>
      </c>
      <c r="J66" s="5">
        <f t="shared" si="47"/>
        <v>89521.395914598834</v>
      </c>
      <c r="K66" s="5">
        <f t="shared" si="41"/>
        <v>3553.5210592054505</v>
      </c>
      <c r="L66" s="5">
        <f t="shared" si="42"/>
        <v>438723.17692498059</v>
      </c>
      <c r="M66" s="5">
        <f t="shared" si="32"/>
        <v>2315352.976855081</v>
      </c>
      <c r="N66" s="33">
        <f t="shared" si="43"/>
        <v>25.863682678316028</v>
      </c>
      <c r="O66" s="4"/>
      <c r="Q66" s="27" t="s">
        <v>58</v>
      </c>
      <c r="R66" s="29">
        <f t="shared" si="33"/>
        <v>89521.395914598834</v>
      </c>
      <c r="S66" s="29">
        <f t="shared" si="34"/>
        <v>438723.17692498059</v>
      </c>
      <c r="T66" s="35">
        <f t="shared" si="35"/>
        <v>25.863682678316028</v>
      </c>
      <c r="U66" s="42">
        <v>0.86438699185239576</v>
      </c>
      <c r="V66" s="43">
        <f t="shared" si="48"/>
        <v>0.13561300814760424</v>
      </c>
      <c r="W66" s="29">
        <f t="shared" si="44"/>
        <v>379226.60715811036</v>
      </c>
      <c r="X66" s="29">
        <f t="shared" si="36"/>
        <v>1712090.689758962</v>
      </c>
      <c r="Y66" s="35">
        <f t="shared" si="45"/>
        <v>19.124932897519312</v>
      </c>
      <c r="Z66" s="36">
        <f t="shared" si="46"/>
        <v>6.7387497807967165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2497</v>
      </c>
      <c r="E67" s="49">
        <f t="shared" si="37"/>
        <v>27</v>
      </c>
      <c r="F67" s="3">
        <f t="shared" si="38"/>
        <v>1.0812975570684821E-2</v>
      </c>
      <c r="G67" s="2">
        <v>0.5</v>
      </c>
      <c r="H67" s="3">
        <f t="shared" si="39"/>
        <v>5.264184051472022E-2</v>
      </c>
      <c r="I67" s="3">
        <f t="shared" si="40"/>
        <v>0.94735815948527979</v>
      </c>
      <c r="J67" s="5">
        <f t="shared" si="47"/>
        <v>85967.874855393384</v>
      </c>
      <c r="K67" s="5">
        <f t="shared" si="41"/>
        <v>4525.5071575270449</v>
      </c>
      <c r="L67" s="5">
        <f t="shared" si="42"/>
        <v>418525.60638314934</v>
      </c>
      <c r="M67" s="5">
        <f t="shared" si="32"/>
        <v>1876629.7999301006</v>
      </c>
      <c r="N67" s="33">
        <f t="shared" si="43"/>
        <v>21.829431087912557</v>
      </c>
      <c r="O67" s="4"/>
      <c r="Q67" s="27" t="s">
        <v>60</v>
      </c>
      <c r="R67" s="29">
        <f t="shared" si="33"/>
        <v>85967.874855393384</v>
      </c>
      <c r="S67" s="29">
        <f t="shared" si="34"/>
        <v>418525.60638314934</v>
      </c>
      <c r="T67" s="35">
        <f t="shared" si="35"/>
        <v>21.829431087912557</v>
      </c>
      <c r="U67" s="42">
        <v>0.82345390469096191</v>
      </c>
      <c r="V67" s="43">
        <f t="shared" si="48"/>
        <v>0.17654609530903809</v>
      </c>
      <c r="W67" s="29">
        <f t="shared" si="44"/>
        <v>344636.54478935688</v>
      </c>
      <c r="X67" s="29">
        <f t="shared" si="36"/>
        <v>1332864.0826008518</v>
      </c>
      <c r="Y67" s="35">
        <f t="shared" si="45"/>
        <v>15.504211135181174</v>
      </c>
      <c r="Z67" s="36">
        <f t="shared" si="46"/>
        <v>6.3252199527313824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1937</v>
      </c>
      <c r="E68" s="49">
        <f t="shared" si="37"/>
        <v>43</v>
      </c>
      <c r="F68" s="3">
        <f t="shared" si="38"/>
        <v>2.219927723283428E-2</v>
      </c>
      <c r="G68" s="2">
        <v>0.5</v>
      </c>
      <c r="H68" s="3">
        <f t="shared" si="39"/>
        <v>0.10516018586451455</v>
      </c>
      <c r="I68" s="3">
        <f t="shared" si="40"/>
        <v>0.89483981413548541</v>
      </c>
      <c r="J68" s="5">
        <f t="shared" si="47"/>
        <v>81442.367697866342</v>
      </c>
      <c r="K68" s="5">
        <f t="shared" si="41"/>
        <v>8564.4945243537604</v>
      </c>
      <c r="L68" s="5">
        <f t="shared" si="42"/>
        <v>385800.6021784473</v>
      </c>
      <c r="M68" s="5">
        <f t="shared" si="32"/>
        <v>1458104.1935469513</v>
      </c>
      <c r="N68" s="33">
        <f t="shared" si="43"/>
        <v>17.903509374337006</v>
      </c>
      <c r="O68" s="4"/>
      <c r="Q68" s="27" t="s">
        <v>62</v>
      </c>
      <c r="R68" s="29">
        <f t="shared" si="33"/>
        <v>81442.367697866342</v>
      </c>
      <c r="S68" s="29">
        <f t="shared" si="34"/>
        <v>385800.6021784473</v>
      </c>
      <c r="T68" s="35">
        <f t="shared" si="35"/>
        <v>17.903509374337006</v>
      </c>
      <c r="U68" s="42">
        <v>0.7557222850963411</v>
      </c>
      <c r="V68" s="43">
        <f t="shared" si="48"/>
        <v>0.2442777149036589</v>
      </c>
      <c r="W68" s="29">
        <f t="shared" si="44"/>
        <v>291558.11266984063</v>
      </c>
      <c r="X68" s="29">
        <f t="shared" si="36"/>
        <v>988227.5378114949</v>
      </c>
      <c r="Y68" s="35">
        <f t="shared" si="45"/>
        <v>12.13407180741118</v>
      </c>
      <c r="Z68" s="36">
        <f t="shared" si="46"/>
        <v>5.7694375669258253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1431</v>
      </c>
      <c r="E69" s="49">
        <f t="shared" si="37"/>
        <v>48</v>
      </c>
      <c r="F69" s="3">
        <f t="shared" si="38"/>
        <v>3.3542976939203356E-2</v>
      </c>
      <c r="G69" s="2">
        <v>0.5</v>
      </c>
      <c r="H69" s="3">
        <f t="shared" si="39"/>
        <v>0.15473887814313347</v>
      </c>
      <c r="I69" s="3">
        <f t="shared" si="40"/>
        <v>0.84526112185686653</v>
      </c>
      <c r="J69" s="5">
        <f t="shared" si="47"/>
        <v>72877.873173512577</v>
      </c>
      <c r="K69" s="5">
        <f t="shared" si="41"/>
        <v>11277.040336326898</v>
      </c>
      <c r="L69" s="5">
        <f t="shared" si="42"/>
        <v>336196.76502674562</v>
      </c>
      <c r="M69" s="5">
        <f t="shared" si="32"/>
        <v>1072303.5913685039</v>
      </c>
      <c r="N69" s="33">
        <f t="shared" si="43"/>
        <v>14.713705884576116</v>
      </c>
      <c r="O69" s="4"/>
      <c r="Q69" s="27" t="s">
        <v>64</v>
      </c>
      <c r="R69" s="29">
        <f t="shared" si="33"/>
        <v>72877.873173512577</v>
      </c>
      <c r="S69" s="29">
        <f t="shared" si="34"/>
        <v>336196.76502674562</v>
      </c>
      <c r="T69" s="35">
        <f t="shared" si="35"/>
        <v>14.713705884576116</v>
      </c>
      <c r="U69" s="42">
        <v>0.69850988448397933</v>
      </c>
      <c r="V69" s="43">
        <f t="shared" si="48"/>
        <v>0.30149011551602067</v>
      </c>
      <c r="W69" s="29">
        <f t="shared" si="44"/>
        <v>234836.76350271964</v>
      </c>
      <c r="X69" s="29">
        <f t="shared" si="36"/>
        <v>696669.42514165421</v>
      </c>
      <c r="Y69" s="35">
        <f t="shared" si="45"/>
        <v>9.5594093900486978</v>
      </c>
      <c r="Z69" s="36">
        <f t="shared" si="46"/>
        <v>5.1542964945274186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794</v>
      </c>
      <c r="E70" s="49">
        <f t="shared" si="37"/>
        <v>38</v>
      </c>
      <c r="F70" s="3">
        <f t="shared" si="38"/>
        <v>4.7858942065491183E-2</v>
      </c>
      <c r="G70" s="2">
        <v>0.5</v>
      </c>
      <c r="H70" s="3">
        <f t="shared" si="39"/>
        <v>0.2137232845894263</v>
      </c>
      <c r="I70" s="3">
        <f t="shared" si="40"/>
        <v>0.78627671541057365</v>
      </c>
      <c r="J70" s="5">
        <f t="shared" si="47"/>
        <v>61600.832837185677</v>
      </c>
      <c r="K70" s="5">
        <f t="shared" si="41"/>
        <v>13165.532327407511</v>
      </c>
      <c r="L70" s="5">
        <f t="shared" si="42"/>
        <v>275090.33336740959</v>
      </c>
      <c r="M70" s="5">
        <f t="shared" si="32"/>
        <v>736106.82634175825</v>
      </c>
      <c r="N70" s="33">
        <f t="shared" si="43"/>
        <v>11.949624581981356</v>
      </c>
      <c r="O70" s="4"/>
      <c r="Q70" s="27" t="s">
        <v>66</v>
      </c>
      <c r="R70" s="29">
        <f t="shared" si="33"/>
        <v>61600.832837185677</v>
      </c>
      <c r="S70" s="29">
        <f t="shared" si="34"/>
        <v>275090.33336740959</v>
      </c>
      <c r="T70" s="35">
        <f t="shared" si="35"/>
        <v>11.949624581981356</v>
      </c>
      <c r="U70" s="42">
        <v>0.67065690345363116</v>
      </c>
      <c r="V70" s="43">
        <f t="shared" si="48"/>
        <v>0.32934309654636884</v>
      </c>
      <c r="W70" s="29">
        <f t="shared" si="44"/>
        <v>184491.23114621404</v>
      </c>
      <c r="X70" s="29">
        <f t="shared" si="36"/>
        <v>461832.66163893463</v>
      </c>
      <c r="Y70" s="35">
        <f t="shared" si="45"/>
        <v>7.4971821056313193</v>
      </c>
      <c r="Z70" s="36">
        <f t="shared" si="46"/>
        <v>4.4524424763500363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457</v>
      </c>
      <c r="E71" s="49">
        <f t="shared" si="49"/>
        <v>39</v>
      </c>
      <c r="F71" s="3">
        <f t="shared" si="38"/>
        <v>8.5339168490153175E-2</v>
      </c>
      <c r="G71" s="2">
        <v>0.5</v>
      </c>
      <c r="H71" s="3">
        <f t="shared" si="39"/>
        <v>0.35166816952209201</v>
      </c>
      <c r="I71" s="3">
        <f t="shared" si="40"/>
        <v>0.64833183047790799</v>
      </c>
      <c r="J71" s="5">
        <f t="shared" si="47"/>
        <v>48435.300509778164</v>
      </c>
      <c r="K71" s="5">
        <f t="shared" si="41"/>
        <v>17033.153470526137</v>
      </c>
      <c r="L71" s="5">
        <f t="shared" si="42"/>
        <v>199593.61887257546</v>
      </c>
      <c r="M71" s="5">
        <f>L71+M72</f>
        <v>461016.4929743486</v>
      </c>
      <c r="N71" s="33">
        <f t="shared" si="43"/>
        <v>9.5181920649233547</v>
      </c>
      <c r="O71" s="4"/>
      <c r="Q71" s="27" t="s">
        <v>68</v>
      </c>
      <c r="R71" s="29">
        <f t="shared" si="33"/>
        <v>48435.300509778164</v>
      </c>
      <c r="S71" s="29">
        <f t="shared" si="34"/>
        <v>199593.61887257546</v>
      </c>
      <c r="T71" s="35">
        <f t="shared" si="35"/>
        <v>9.5181920649233547</v>
      </c>
      <c r="U71" s="42">
        <v>0.63527807449444496</v>
      </c>
      <c r="V71" s="43">
        <f t="shared" si="48"/>
        <v>0.36472192550555504</v>
      </c>
      <c r="W71" s="29">
        <f t="shared" si="44"/>
        <v>126797.44987874785</v>
      </c>
      <c r="X71" s="29">
        <f>X72+W71</f>
        <v>277341.43049272057</v>
      </c>
      <c r="Y71" s="35">
        <f t="shared" si="45"/>
        <v>5.7260185768173484</v>
      </c>
      <c r="Z71" s="36">
        <f t="shared" si="46"/>
        <v>3.7921734881060063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333</v>
      </c>
      <c r="E72" s="50">
        <f t="shared" si="49"/>
        <v>40</v>
      </c>
      <c r="F72" s="17">
        <f t="shared" si="38"/>
        <v>0.12012012012012012</v>
      </c>
      <c r="G72" s="12"/>
      <c r="H72" s="17">
        <v>1</v>
      </c>
      <c r="I72" s="17">
        <f t="shared" si="40"/>
        <v>0</v>
      </c>
      <c r="J72" s="21">
        <f t="shared" si="47"/>
        <v>31402.147039252028</v>
      </c>
      <c r="K72" s="21">
        <f t="shared" si="41"/>
        <v>31402.147039252028</v>
      </c>
      <c r="L72" s="21">
        <f>K72/F72</f>
        <v>261422.87410177314</v>
      </c>
      <c r="M72" s="21">
        <f>L72</f>
        <v>261422.87410177314</v>
      </c>
      <c r="N72" s="34">
        <f t="shared" si="43"/>
        <v>8.3250000000000011</v>
      </c>
      <c r="O72" s="4"/>
      <c r="Q72" s="30" t="s">
        <v>69</v>
      </c>
      <c r="R72" s="31">
        <f t="shared" si="33"/>
        <v>31402.147039252028</v>
      </c>
      <c r="S72" s="31">
        <f t="shared" si="34"/>
        <v>261422.87410177314</v>
      </c>
      <c r="T72" s="38">
        <f t="shared" si="35"/>
        <v>8.3250000000000011</v>
      </c>
      <c r="U72" s="44">
        <v>0.57586384179742911</v>
      </c>
      <c r="V72" s="45">
        <f t="shared" si="48"/>
        <v>0.42413615820257089</v>
      </c>
      <c r="W72" s="31">
        <f t="shared" si="44"/>
        <v>150543.9806139727</v>
      </c>
      <c r="X72" s="31">
        <f>W72</f>
        <v>150543.9806139727</v>
      </c>
      <c r="Y72" s="38">
        <f t="shared" si="45"/>
        <v>4.7940664829635971</v>
      </c>
      <c r="Z72" s="37">
        <f t="shared" si="46"/>
        <v>3.530933517036404</v>
      </c>
    </row>
    <row r="73" spans="1:26" s="2" customFormat="1" ht="13.2" x14ac:dyDescent="0.25">
      <c r="B73" s="2" t="s">
        <v>70</v>
      </c>
      <c r="D73" s="25">
        <f>SUM(D54:D72)</f>
        <v>48705</v>
      </c>
      <c r="E73" s="25">
        <f>SUM(E54:E72)</f>
        <v>345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73.362761235440189</v>
      </c>
      <c r="F78" s="55">
        <f>$Y$4</f>
        <v>66.616490071146757</v>
      </c>
      <c r="G78" s="55">
        <f>E78-F78</f>
        <v>6.7462711642934323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79.090547985464909</v>
      </c>
      <c r="F79" s="55">
        <f>$Y$29</f>
        <v>69.681820893616177</v>
      </c>
      <c r="G79" s="55">
        <f t="shared" ref="G79:G80" si="50">E79-F79</f>
        <v>9.408727091848732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76.124975505582555</v>
      </c>
      <c r="F80" s="55">
        <f>$Y$54</f>
        <v>67.418954611466447</v>
      </c>
      <c r="G80" s="55">
        <f t="shared" si="50"/>
        <v>8.7060208941161079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23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178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7211369.6618997613</v>
      </c>
      <c r="N4" s="32">
        <f>M4/J4</f>
        <v>72.113696618997608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72.113696618997608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6540183.1246471722</v>
      </c>
      <c r="Y4" s="40">
        <f>X4/R4</f>
        <v>65.401831246471716</v>
      </c>
      <c r="Z4" s="36">
        <f>T4-Y4</f>
        <v>6.7118653725258923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840</v>
      </c>
      <c r="E5" s="51">
        <v>1</v>
      </c>
      <c r="F5" s="3">
        <f t="shared" ref="F5:F22" si="5">E5/D5</f>
        <v>1.1904761904761906E-3</v>
      </c>
      <c r="G5" s="2">
        <v>0.4</v>
      </c>
      <c r="H5" s="3">
        <f t="shared" ref="H5:H21" si="6">C5*F5/(1+(1-G5)*C5*F5)</f>
        <v>4.7483380816714157E-3</v>
      </c>
      <c r="I5" s="3">
        <f t="shared" ref="I5:I22" si="7">1-H5</f>
        <v>0.99525166191832859</v>
      </c>
      <c r="J5" s="5">
        <f>I4*J4</f>
        <v>100000</v>
      </c>
      <c r="K5" s="5">
        <f t="shared" ref="K5:K22" si="8">J5*H5</f>
        <v>474.83380816714157</v>
      </c>
      <c r="L5" s="5">
        <f t="shared" ref="L5:L21" si="9">C5*(J6+G5*K5)</f>
        <v>398860.39886039885</v>
      </c>
      <c r="M5" s="5">
        <f t="shared" si="0"/>
        <v>7111369.6618997613</v>
      </c>
      <c r="N5" s="33">
        <f t="shared" ref="N5:N22" si="10">M5/J5</f>
        <v>71.113696618997608</v>
      </c>
      <c r="O5" s="4"/>
      <c r="Q5" s="27" t="s">
        <v>36</v>
      </c>
      <c r="R5" s="29">
        <f t="shared" si="1"/>
        <v>100000</v>
      </c>
      <c r="S5" s="29">
        <f t="shared" si="2"/>
        <v>398860.39886039885</v>
      </c>
      <c r="T5" s="35">
        <f t="shared" si="3"/>
        <v>71.113696618997608</v>
      </c>
      <c r="U5" s="42">
        <v>0.96680194174873568</v>
      </c>
      <c r="V5" s="43">
        <f>1-U5</f>
        <v>3.3198058251264317E-2</v>
      </c>
      <c r="W5" s="29">
        <f t="shared" ref="W5:W22" si="11">S5*U5</f>
        <v>385619.0081049088</v>
      </c>
      <c r="X5" s="29">
        <f t="shared" si="4"/>
        <v>6443502.9304722985</v>
      </c>
      <c r="Y5" s="35">
        <f t="shared" ref="Y5:Y22" si="12">X5/R5</f>
        <v>64.435029304722988</v>
      </c>
      <c r="Z5" s="36">
        <f t="shared" ref="Z5:Z22" si="13">T5-Y5</f>
        <v>6.6786673142746196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1342</v>
      </c>
      <c r="E6" s="51">
        <v>1</v>
      </c>
      <c r="F6" s="3">
        <f t="shared" si="5"/>
        <v>7.4515648286140089E-4</v>
      </c>
      <c r="G6" s="2">
        <v>0.5</v>
      </c>
      <c r="H6" s="3">
        <f t="shared" si="6"/>
        <v>3.7188545927854225E-3</v>
      </c>
      <c r="I6" s="3">
        <f t="shared" si="7"/>
        <v>0.99628114540721457</v>
      </c>
      <c r="J6" s="5">
        <f t="shared" ref="J6:J22" si="14">I5*J5</f>
        <v>99525.166191832861</v>
      </c>
      <c r="K6" s="5">
        <f t="shared" si="8"/>
        <v>370.11962139023007</v>
      </c>
      <c r="L6" s="5">
        <f t="shared" si="9"/>
        <v>496700.53190568875</v>
      </c>
      <c r="M6" s="5">
        <f t="shared" si="0"/>
        <v>6712509.2630393626</v>
      </c>
      <c r="N6" s="33">
        <f t="shared" si="10"/>
        <v>67.445345934927943</v>
      </c>
      <c r="O6" s="4"/>
      <c r="Q6" s="27" t="s">
        <v>38</v>
      </c>
      <c r="R6" s="29">
        <f t="shared" si="1"/>
        <v>99525.166191832861</v>
      </c>
      <c r="S6" s="29">
        <f t="shared" si="2"/>
        <v>496700.53190568875</v>
      </c>
      <c r="T6" s="35">
        <f t="shared" si="3"/>
        <v>67.445345934927943</v>
      </c>
      <c r="U6" s="42">
        <v>0.96680194174873568</v>
      </c>
      <c r="V6" s="43">
        <f>1-U6</f>
        <v>3.3198058251264317E-2</v>
      </c>
      <c r="W6" s="29">
        <f t="shared" si="11"/>
        <v>480211.03871404973</v>
      </c>
      <c r="X6" s="29">
        <f t="shared" si="4"/>
        <v>6057883.9223673893</v>
      </c>
      <c r="Y6" s="35">
        <f t="shared" si="12"/>
        <v>60.867860403176152</v>
      </c>
      <c r="Z6" s="36">
        <f t="shared" si="13"/>
        <v>6.5774855317517904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1409</v>
      </c>
      <c r="E7" s="51">
        <v>1</v>
      </c>
      <c r="F7" s="3">
        <f t="shared" si="5"/>
        <v>7.0972320794889996E-4</v>
      </c>
      <c r="G7" s="2">
        <v>0.5</v>
      </c>
      <c r="H7" s="3">
        <f t="shared" si="6"/>
        <v>3.5423308537017363E-3</v>
      </c>
      <c r="I7" s="3">
        <f t="shared" si="7"/>
        <v>0.9964576691462983</v>
      </c>
      <c r="J7" s="5">
        <f t="shared" si="14"/>
        <v>99155.046570442631</v>
      </c>
      <c r="K7" s="5">
        <f t="shared" si="8"/>
        <v>351.23998076671148</v>
      </c>
      <c r="L7" s="5">
        <f t="shared" si="9"/>
        <v>494897.13290029642</v>
      </c>
      <c r="M7" s="5">
        <f t="shared" si="0"/>
        <v>6215808.7311336743</v>
      </c>
      <c r="N7" s="33">
        <f t="shared" si="10"/>
        <v>62.687769771937759</v>
      </c>
      <c r="O7" s="4"/>
      <c r="Q7" s="27" t="s">
        <v>40</v>
      </c>
      <c r="R7" s="29">
        <f t="shared" si="1"/>
        <v>99155.046570442631</v>
      </c>
      <c r="S7" s="29">
        <f t="shared" si="2"/>
        <v>494897.13290029642</v>
      </c>
      <c r="T7" s="35">
        <f t="shared" si="3"/>
        <v>62.687769771937759</v>
      </c>
      <c r="U7" s="42">
        <v>0.96680194174873568</v>
      </c>
      <c r="V7" s="43">
        <f>1-U7</f>
        <v>3.3198058251264317E-2</v>
      </c>
      <c r="W7" s="29">
        <f t="shared" si="11"/>
        <v>478467.50905388867</v>
      </c>
      <c r="X7" s="29">
        <f t="shared" si="4"/>
        <v>5577672.8836533399</v>
      </c>
      <c r="Y7" s="35">
        <f t="shared" si="12"/>
        <v>56.252032312755745</v>
      </c>
      <c r="Z7" s="36">
        <f t="shared" si="13"/>
        <v>6.4357374591820147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1525</v>
      </c>
      <c r="E8" s="51">
        <v>5</v>
      </c>
      <c r="F8" s="3">
        <f t="shared" si="5"/>
        <v>3.2786885245901639E-3</v>
      </c>
      <c r="G8" s="2">
        <v>0.5</v>
      </c>
      <c r="H8" s="3">
        <f t="shared" si="6"/>
        <v>1.6260162601626018E-2</v>
      </c>
      <c r="I8" s="3">
        <f t="shared" si="7"/>
        <v>0.98373983739837401</v>
      </c>
      <c r="J8" s="5">
        <f t="shared" si="14"/>
        <v>98803.806589675922</v>
      </c>
      <c r="K8" s="5">
        <f t="shared" si="8"/>
        <v>1606.5659608077387</v>
      </c>
      <c r="L8" s="5">
        <f t="shared" si="9"/>
        <v>490002.61804636021</v>
      </c>
      <c r="M8" s="5">
        <f t="shared" si="0"/>
        <v>5720911.5982333776</v>
      </c>
      <c r="N8" s="33">
        <f t="shared" si="10"/>
        <v>57.901732693274184</v>
      </c>
      <c r="O8" s="4"/>
      <c r="Q8" s="27" t="s">
        <v>42</v>
      </c>
      <c r="R8" s="29">
        <f t="shared" si="1"/>
        <v>98803.806589675922</v>
      </c>
      <c r="S8" s="29">
        <f t="shared" si="2"/>
        <v>490002.61804636021</v>
      </c>
      <c r="T8" s="35">
        <f t="shared" si="3"/>
        <v>57.901732693274184</v>
      </c>
      <c r="U8" s="42">
        <v>0.96680194174873568</v>
      </c>
      <c r="V8" s="43">
        <f>1-U8</f>
        <v>3.3198058251264317E-2</v>
      </c>
      <c r="W8" s="29">
        <f t="shared" si="11"/>
        <v>473735.48258918512</v>
      </c>
      <c r="X8" s="29">
        <f t="shared" si="4"/>
        <v>5099205.3745994512</v>
      </c>
      <c r="Y8" s="35">
        <f t="shared" si="12"/>
        <v>51.609402011969351</v>
      </c>
      <c r="Z8" s="36">
        <f t="shared" si="13"/>
        <v>6.2923306813048328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1600</v>
      </c>
      <c r="E9" s="51">
        <v>3</v>
      </c>
      <c r="F9" s="3">
        <f t="shared" si="5"/>
        <v>1.8749999999999999E-3</v>
      </c>
      <c r="G9" s="2">
        <v>0.5</v>
      </c>
      <c r="H9" s="3">
        <f t="shared" si="6"/>
        <v>9.3312597200622092E-3</v>
      </c>
      <c r="I9" s="3">
        <f t="shared" si="7"/>
        <v>0.99066874027993779</v>
      </c>
      <c r="J9" s="5">
        <f t="shared" si="14"/>
        <v>97197.240628868181</v>
      </c>
      <c r="K9" s="5">
        <f t="shared" si="8"/>
        <v>906.97269638135174</v>
      </c>
      <c r="L9" s="5">
        <f t="shared" si="9"/>
        <v>483718.77140338754</v>
      </c>
      <c r="M9" s="5">
        <f t="shared" si="0"/>
        <v>5230908.9801870175</v>
      </c>
      <c r="N9" s="33">
        <f t="shared" si="10"/>
        <v>53.817463812171283</v>
      </c>
      <c r="O9" s="4"/>
      <c r="Q9" s="27" t="s">
        <v>44</v>
      </c>
      <c r="R9" s="29">
        <f t="shared" si="1"/>
        <v>97197.240628868181</v>
      </c>
      <c r="S9" s="29">
        <f t="shared" si="2"/>
        <v>483718.77140338754</v>
      </c>
      <c r="T9" s="35">
        <f t="shared" si="3"/>
        <v>53.817463812171283</v>
      </c>
      <c r="U9" s="42">
        <v>0.9555940589531835</v>
      </c>
      <c r="V9" s="43">
        <f t="shared" ref="V9:V22" si="15">1-U9</f>
        <v>4.4405941046816499E-2</v>
      </c>
      <c r="W9" s="29">
        <f t="shared" si="11"/>
        <v>462238.7841572102</v>
      </c>
      <c r="X9" s="29">
        <f t="shared" si="4"/>
        <v>4625469.892010266</v>
      </c>
      <c r="Y9" s="35">
        <f t="shared" si="12"/>
        <v>47.588489776904972</v>
      </c>
      <c r="Z9" s="36">
        <f t="shared" si="13"/>
        <v>6.2289740352663117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1991</v>
      </c>
      <c r="E10" s="51">
        <v>3</v>
      </c>
      <c r="F10" s="3">
        <f t="shared" si="5"/>
        <v>1.5067805123053742E-3</v>
      </c>
      <c r="G10" s="2">
        <v>0.5</v>
      </c>
      <c r="H10" s="3">
        <f t="shared" si="6"/>
        <v>7.5056292219164381E-3</v>
      </c>
      <c r="I10" s="3">
        <f t="shared" si="7"/>
        <v>0.99249437077808356</v>
      </c>
      <c r="J10" s="5">
        <f t="shared" si="14"/>
        <v>96290.267932486822</v>
      </c>
      <c r="K10" s="5">
        <f t="shared" si="8"/>
        <v>722.71904878023645</v>
      </c>
      <c r="L10" s="5">
        <f t="shared" si="9"/>
        <v>479644.5420404835</v>
      </c>
      <c r="M10" s="5">
        <f t="shared" si="0"/>
        <v>4747190.2087836303</v>
      </c>
      <c r="N10" s="33">
        <f t="shared" si="10"/>
        <v>49.300830818251391</v>
      </c>
      <c r="O10" s="4"/>
      <c r="Q10" s="27" t="s">
        <v>46</v>
      </c>
      <c r="R10" s="29">
        <f t="shared" si="1"/>
        <v>96290.267932486822</v>
      </c>
      <c r="S10" s="29">
        <f t="shared" si="2"/>
        <v>479644.5420404835</v>
      </c>
      <c r="T10" s="35">
        <f t="shared" si="3"/>
        <v>49.300830818251391</v>
      </c>
      <c r="U10" s="42">
        <v>0.96363095511775332</v>
      </c>
      <c r="V10" s="43">
        <f t="shared" si="15"/>
        <v>3.6369044882246682E-2</v>
      </c>
      <c r="W10" s="29">
        <f t="shared" si="11"/>
        <v>462200.32816348848</v>
      </c>
      <c r="X10" s="29">
        <f t="shared" si="4"/>
        <v>4163231.1078530559</v>
      </c>
      <c r="Y10" s="35">
        <f t="shared" si="12"/>
        <v>43.236260499057636</v>
      </c>
      <c r="Z10" s="36">
        <f t="shared" si="13"/>
        <v>6.0645703191937557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1937</v>
      </c>
      <c r="E11" s="51">
        <v>5</v>
      </c>
      <c r="F11" s="3">
        <f t="shared" si="5"/>
        <v>2.5813113061435209E-3</v>
      </c>
      <c r="G11" s="2">
        <v>0.5</v>
      </c>
      <c r="H11" s="3">
        <f t="shared" si="6"/>
        <v>1.2823800974608874E-2</v>
      </c>
      <c r="I11" s="3">
        <f t="shared" si="7"/>
        <v>0.98717619902539111</v>
      </c>
      <c r="J11" s="5">
        <f t="shared" si="14"/>
        <v>95567.548883706579</v>
      </c>
      <c r="K11" s="5">
        <f t="shared" si="8"/>
        <v>1225.5392265158578</v>
      </c>
      <c r="L11" s="5">
        <f t="shared" si="9"/>
        <v>474773.89635224326</v>
      </c>
      <c r="M11" s="5">
        <f t="shared" si="0"/>
        <v>4267545.6667431472</v>
      </c>
      <c r="N11" s="33">
        <f t="shared" si="10"/>
        <v>44.654756939891818</v>
      </c>
      <c r="O11" s="4"/>
      <c r="Q11" s="27" t="s">
        <v>48</v>
      </c>
      <c r="R11" s="29">
        <f t="shared" si="1"/>
        <v>95567.548883706579</v>
      </c>
      <c r="S11" s="29">
        <f t="shared" si="2"/>
        <v>474773.89635224326</v>
      </c>
      <c r="T11" s="35">
        <f t="shared" si="3"/>
        <v>44.654756939891818</v>
      </c>
      <c r="U11" s="42">
        <v>0.96005435016735896</v>
      </c>
      <c r="V11" s="43">
        <f t="shared" si="15"/>
        <v>3.9945649832641039E-2</v>
      </c>
      <c r="W11" s="29">
        <f t="shared" si="11"/>
        <v>455808.74453887792</v>
      </c>
      <c r="X11" s="29">
        <f t="shared" si="4"/>
        <v>3701030.7796895676</v>
      </c>
      <c r="Y11" s="35">
        <f t="shared" si="12"/>
        <v>38.726856793128036</v>
      </c>
      <c r="Z11" s="36">
        <f t="shared" si="13"/>
        <v>5.9279001467637826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1772</v>
      </c>
      <c r="E12" s="51">
        <v>7</v>
      </c>
      <c r="F12" s="3">
        <f t="shared" si="5"/>
        <v>3.9503386004514675E-3</v>
      </c>
      <c r="G12" s="2">
        <v>0.5</v>
      </c>
      <c r="H12" s="3">
        <f t="shared" si="6"/>
        <v>1.9558535903883768E-2</v>
      </c>
      <c r="I12" s="3">
        <f t="shared" si="7"/>
        <v>0.98044146409611621</v>
      </c>
      <c r="J12" s="5">
        <f t="shared" si="14"/>
        <v>94342.00965719072</v>
      </c>
      <c r="K12" s="5">
        <f t="shared" si="8"/>
        <v>1845.1915831247138</v>
      </c>
      <c r="L12" s="5">
        <f t="shared" si="9"/>
        <v>467097.06932814181</v>
      </c>
      <c r="M12" s="5">
        <f t="shared" si="0"/>
        <v>3792771.7703909036</v>
      </c>
      <c r="N12" s="33">
        <f t="shared" si="10"/>
        <v>40.202363551218028</v>
      </c>
      <c r="O12" s="4"/>
      <c r="Q12" s="27" t="s">
        <v>50</v>
      </c>
      <c r="R12" s="29">
        <f t="shared" si="1"/>
        <v>94342.00965719072</v>
      </c>
      <c r="S12" s="29">
        <f t="shared" si="2"/>
        <v>467097.06932814181</v>
      </c>
      <c r="T12" s="35">
        <f t="shared" si="3"/>
        <v>40.202363551218028</v>
      </c>
      <c r="U12" s="42">
        <v>0.94127750867207383</v>
      </c>
      <c r="V12" s="43">
        <f t="shared" si="15"/>
        <v>5.8722491327926174E-2</v>
      </c>
      <c r="W12" s="29">
        <f t="shared" si="11"/>
        <v>439667.96572522027</v>
      </c>
      <c r="X12" s="29">
        <f t="shared" si="4"/>
        <v>3245222.0351506895</v>
      </c>
      <c r="Y12" s="35">
        <f t="shared" si="12"/>
        <v>34.39848320957767</v>
      </c>
      <c r="Z12" s="36">
        <f t="shared" si="13"/>
        <v>5.8038803416403582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2106</v>
      </c>
      <c r="E13" s="51">
        <v>18</v>
      </c>
      <c r="F13" s="3">
        <f t="shared" si="5"/>
        <v>8.5470085470085479E-3</v>
      </c>
      <c r="G13" s="2">
        <v>0.5</v>
      </c>
      <c r="H13" s="3">
        <f t="shared" si="6"/>
        <v>4.1841004184100423E-2</v>
      </c>
      <c r="I13" s="3">
        <f t="shared" si="7"/>
        <v>0.95815899581589958</v>
      </c>
      <c r="J13" s="5">
        <f t="shared" si="14"/>
        <v>92496.818074066003</v>
      </c>
      <c r="K13" s="5">
        <f t="shared" si="8"/>
        <v>3870.1597520529713</v>
      </c>
      <c r="L13" s="5">
        <f t="shared" si="9"/>
        <v>452808.69099019759</v>
      </c>
      <c r="M13" s="5">
        <f t="shared" si="0"/>
        <v>3325674.7010627617</v>
      </c>
      <c r="N13" s="33">
        <f t="shared" si="10"/>
        <v>35.954476816702574</v>
      </c>
      <c r="O13" s="4"/>
      <c r="Q13" s="27" t="s">
        <v>52</v>
      </c>
      <c r="R13" s="29">
        <f t="shared" si="1"/>
        <v>92496.818074066003</v>
      </c>
      <c r="S13" s="29">
        <f t="shared" si="2"/>
        <v>452808.69099019759</v>
      </c>
      <c r="T13" s="35">
        <f t="shared" si="3"/>
        <v>35.954476816702574</v>
      </c>
      <c r="U13" s="42">
        <v>0.95386474178345915</v>
      </c>
      <c r="V13" s="43">
        <f t="shared" si="15"/>
        <v>4.6135258216540853E-2</v>
      </c>
      <c r="W13" s="29">
        <f t="shared" si="11"/>
        <v>431918.24510867096</v>
      </c>
      <c r="X13" s="29">
        <f t="shared" si="4"/>
        <v>2805554.0694254693</v>
      </c>
      <c r="Y13" s="35">
        <f t="shared" si="12"/>
        <v>30.331357638475161</v>
      </c>
      <c r="Z13" s="36">
        <f t="shared" si="13"/>
        <v>5.6231191782274124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2248</v>
      </c>
      <c r="E14" s="51">
        <v>17</v>
      </c>
      <c r="F14" s="3">
        <f t="shared" si="5"/>
        <v>7.5622775800711743E-3</v>
      </c>
      <c r="G14" s="2">
        <v>0.5</v>
      </c>
      <c r="H14" s="3">
        <f t="shared" si="6"/>
        <v>3.7109801353416287E-2</v>
      </c>
      <c r="I14" s="3">
        <f t="shared" si="7"/>
        <v>0.96289019864658376</v>
      </c>
      <c r="J14" s="5">
        <f t="shared" si="14"/>
        <v>88626.658322013027</v>
      </c>
      <c r="K14" s="5">
        <f t="shared" si="8"/>
        <v>3288.9176849470018</v>
      </c>
      <c r="L14" s="5">
        <f t="shared" si="9"/>
        <v>434910.99739769765</v>
      </c>
      <c r="M14" s="5">
        <f t="shared" si="0"/>
        <v>2872866.0100725642</v>
      </c>
      <c r="N14" s="33">
        <f t="shared" si="10"/>
        <v>32.415371000838057</v>
      </c>
      <c r="O14" s="4"/>
      <c r="Q14" s="27" t="s">
        <v>54</v>
      </c>
      <c r="R14" s="29">
        <f t="shared" si="1"/>
        <v>88626.658322013027</v>
      </c>
      <c r="S14" s="29">
        <f t="shared" si="2"/>
        <v>434910.99739769765</v>
      </c>
      <c r="T14" s="35">
        <f t="shared" si="3"/>
        <v>32.415371000838057</v>
      </c>
      <c r="U14" s="42">
        <v>0.94210046609890041</v>
      </c>
      <c r="V14" s="43">
        <f t="shared" si="15"/>
        <v>5.7899533901099587E-2</v>
      </c>
      <c r="W14" s="29">
        <f t="shared" si="11"/>
        <v>409729.85335990862</v>
      </c>
      <c r="X14" s="29">
        <f t="shared" si="4"/>
        <v>2373635.8243167982</v>
      </c>
      <c r="Y14" s="35">
        <f t="shared" si="12"/>
        <v>26.782413658117541</v>
      </c>
      <c r="Z14" s="36">
        <f t="shared" si="13"/>
        <v>5.6329573427205162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2112</v>
      </c>
      <c r="E15" s="51">
        <v>19</v>
      </c>
      <c r="F15" s="3">
        <f t="shared" si="5"/>
        <v>8.9962121212121219E-3</v>
      </c>
      <c r="G15" s="2">
        <v>0.5</v>
      </c>
      <c r="H15" s="3">
        <f t="shared" si="6"/>
        <v>4.399166473720769E-2</v>
      </c>
      <c r="I15" s="3">
        <f t="shared" si="7"/>
        <v>0.95600833526279227</v>
      </c>
      <c r="J15" s="5">
        <f t="shared" si="14"/>
        <v>85337.740637066032</v>
      </c>
      <c r="K15" s="5">
        <f t="shared" si="8"/>
        <v>3754.1492755365934</v>
      </c>
      <c r="L15" s="5">
        <f t="shared" si="9"/>
        <v>417303.3299964887</v>
      </c>
      <c r="M15" s="5">
        <f t="shared" si="0"/>
        <v>2437955.0126748667</v>
      </c>
      <c r="N15" s="33">
        <f t="shared" si="10"/>
        <v>28.568309806129935</v>
      </c>
      <c r="O15" s="4"/>
      <c r="Q15" s="27" t="s">
        <v>56</v>
      </c>
      <c r="R15" s="29">
        <f t="shared" si="1"/>
        <v>85337.740637066032</v>
      </c>
      <c r="S15" s="29">
        <f t="shared" si="2"/>
        <v>417303.3299964887</v>
      </c>
      <c r="T15" s="35">
        <f t="shared" si="3"/>
        <v>28.568309806129935</v>
      </c>
      <c r="U15" s="42">
        <v>0.91645683631107144</v>
      </c>
      <c r="V15" s="43">
        <f t="shared" si="15"/>
        <v>8.3543163688928557E-2</v>
      </c>
      <c r="W15" s="29">
        <f t="shared" si="11"/>
        <v>382440.48959065706</v>
      </c>
      <c r="X15" s="29">
        <f t="shared" si="4"/>
        <v>1963905.9709568894</v>
      </c>
      <c r="Y15" s="35">
        <f t="shared" si="12"/>
        <v>23.013334502365257</v>
      </c>
      <c r="Z15" s="36">
        <f t="shared" si="13"/>
        <v>5.5549753037646781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1679</v>
      </c>
      <c r="E16" s="51">
        <v>12</v>
      </c>
      <c r="F16" s="3">
        <f t="shared" si="5"/>
        <v>7.1471113758189396E-3</v>
      </c>
      <c r="G16" s="2">
        <v>0.5</v>
      </c>
      <c r="H16" s="3">
        <f t="shared" si="6"/>
        <v>3.5108250438853135E-2</v>
      </c>
      <c r="I16" s="3">
        <f t="shared" si="7"/>
        <v>0.96489174956114687</v>
      </c>
      <c r="J16" s="5">
        <f t="shared" si="14"/>
        <v>81583.591361529441</v>
      </c>
      <c r="K16" s="5">
        <f t="shared" si="8"/>
        <v>2864.2571572216307</v>
      </c>
      <c r="L16" s="5">
        <f t="shared" si="9"/>
        <v>400757.31391459319</v>
      </c>
      <c r="M16" s="5">
        <f t="shared" si="0"/>
        <v>2020651.6826783782</v>
      </c>
      <c r="N16" s="33">
        <f t="shared" si="10"/>
        <v>24.767868746106853</v>
      </c>
      <c r="O16" s="4"/>
      <c r="Q16" s="27" t="s">
        <v>58</v>
      </c>
      <c r="R16" s="29">
        <f t="shared" si="1"/>
        <v>81583.591361529441</v>
      </c>
      <c r="S16" s="29">
        <f t="shared" si="2"/>
        <v>400757.31391459319</v>
      </c>
      <c r="T16" s="35">
        <f t="shared" si="3"/>
        <v>24.767868746106853</v>
      </c>
      <c r="U16" s="42">
        <v>0.8859396016463057</v>
      </c>
      <c r="V16" s="43">
        <f t="shared" si="15"/>
        <v>0.1140603983536943</v>
      </c>
      <c r="W16" s="29">
        <f t="shared" si="11"/>
        <v>355046.77504633815</v>
      </c>
      <c r="X16" s="29">
        <f t="shared" si="4"/>
        <v>1581465.4813662323</v>
      </c>
      <c r="Y16" s="35">
        <f t="shared" si="12"/>
        <v>19.384602405625021</v>
      </c>
      <c r="Z16" s="36">
        <f t="shared" si="13"/>
        <v>5.3832663404818319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1295</v>
      </c>
      <c r="E17" s="51">
        <v>18</v>
      </c>
      <c r="F17" s="3">
        <f t="shared" si="5"/>
        <v>1.3899613899613899E-2</v>
      </c>
      <c r="G17" s="2">
        <v>0.5</v>
      </c>
      <c r="H17" s="3">
        <f t="shared" si="6"/>
        <v>6.7164179104477612E-2</v>
      </c>
      <c r="I17" s="3">
        <f t="shared" si="7"/>
        <v>0.93283582089552242</v>
      </c>
      <c r="J17" s="5">
        <f t="shared" si="14"/>
        <v>78719.334204307816</v>
      </c>
      <c r="K17" s="5">
        <f t="shared" si="8"/>
        <v>5287.1194614833603</v>
      </c>
      <c r="L17" s="5">
        <f t="shared" si="9"/>
        <v>380378.8723678306</v>
      </c>
      <c r="M17" s="5">
        <f t="shared" si="0"/>
        <v>1619894.3687637849</v>
      </c>
      <c r="N17" s="33">
        <f t="shared" si="10"/>
        <v>20.57810047731753</v>
      </c>
      <c r="O17" s="4"/>
      <c r="Q17" s="27" t="s">
        <v>60</v>
      </c>
      <c r="R17" s="29">
        <f t="shared" si="1"/>
        <v>78719.334204307816</v>
      </c>
      <c r="S17" s="29">
        <f t="shared" si="2"/>
        <v>380378.8723678306</v>
      </c>
      <c r="T17" s="35">
        <f t="shared" si="3"/>
        <v>20.57810047731753</v>
      </c>
      <c r="U17" s="42">
        <v>0.85631920960893304</v>
      </c>
      <c r="V17" s="43">
        <f t="shared" si="15"/>
        <v>0.14368079039106696</v>
      </c>
      <c r="W17" s="29">
        <f t="shared" si="11"/>
        <v>325725.73533795791</v>
      </c>
      <c r="X17" s="29">
        <f t="shared" si="4"/>
        <v>1226418.7063198942</v>
      </c>
      <c r="Y17" s="35">
        <f t="shared" si="12"/>
        <v>15.57963769277891</v>
      </c>
      <c r="Z17" s="36">
        <f t="shared" si="13"/>
        <v>4.9984627845386207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963</v>
      </c>
      <c r="E18" s="51">
        <v>21</v>
      </c>
      <c r="F18" s="3">
        <f t="shared" si="5"/>
        <v>2.1806853582554516E-2</v>
      </c>
      <c r="G18" s="2">
        <v>0.5</v>
      </c>
      <c r="H18" s="3">
        <f t="shared" si="6"/>
        <v>0.10339734121122598</v>
      </c>
      <c r="I18" s="3">
        <f t="shared" si="7"/>
        <v>0.89660265878877399</v>
      </c>
      <c r="J18" s="5">
        <f t="shared" si="14"/>
        <v>73432.21474282445</v>
      </c>
      <c r="K18" s="5">
        <f t="shared" si="8"/>
        <v>7592.695763659839</v>
      </c>
      <c r="L18" s="5">
        <f t="shared" si="9"/>
        <v>348179.33430497267</v>
      </c>
      <c r="M18" s="5">
        <f t="shared" si="0"/>
        <v>1239515.4963959544</v>
      </c>
      <c r="N18" s="33">
        <f t="shared" si="10"/>
        <v>16.879723711684395</v>
      </c>
      <c r="O18" s="4"/>
      <c r="Q18" s="27" t="s">
        <v>62</v>
      </c>
      <c r="R18" s="29">
        <f t="shared" si="1"/>
        <v>73432.21474282445</v>
      </c>
      <c r="S18" s="29">
        <f t="shared" si="2"/>
        <v>348179.33430497267</v>
      </c>
      <c r="T18" s="35">
        <f t="shared" si="3"/>
        <v>16.879723711684395</v>
      </c>
      <c r="U18" s="42">
        <v>0.77613843304153718</v>
      </c>
      <c r="V18" s="43">
        <f t="shared" si="15"/>
        <v>0.22386156695846282</v>
      </c>
      <c r="W18" s="29">
        <f t="shared" si="11"/>
        <v>270235.36294490704</v>
      </c>
      <c r="X18" s="29">
        <f t="shared" si="4"/>
        <v>900692.9709819362</v>
      </c>
      <c r="Y18" s="35">
        <f t="shared" si="12"/>
        <v>12.26563810088472</v>
      </c>
      <c r="Z18" s="36">
        <f t="shared" si="13"/>
        <v>4.6140856107996751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697</v>
      </c>
      <c r="E19" s="51">
        <v>18</v>
      </c>
      <c r="F19" s="3">
        <f t="shared" si="5"/>
        <v>2.5824964131994262E-2</v>
      </c>
      <c r="G19" s="2">
        <v>0.5</v>
      </c>
      <c r="H19" s="3">
        <f t="shared" si="6"/>
        <v>0.12129380053908356</v>
      </c>
      <c r="I19" s="3">
        <f t="shared" si="7"/>
        <v>0.87870619946091644</v>
      </c>
      <c r="J19" s="5">
        <f t="shared" si="14"/>
        <v>65839.518979164612</v>
      </c>
      <c r="K19" s="5">
        <f t="shared" si="8"/>
        <v>7985.9254826479992</v>
      </c>
      <c r="L19" s="5">
        <f t="shared" si="9"/>
        <v>309232.78118920309</v>
      </c>
      <c r="M19" s="5">
        <f t="shared" si="0"/>
        <v>891336.16209098184</v>
      </c>
      <c r="N19" s="33">
        <f t="shared" si="10"/>
        <v>13.538011454382763</v>
      </c>
      <c r="O19" s="4"/>
      <c r="Q19" s="27" t="s">
        <v>64</v>
      </c>
      <c r="R19" s="29">
        <f t="shared" si="1"/>
        <v>65839.518979164612</v>
      </c>
      <c r="S19" s="29">
        <f t="shared" si="2"/>
        <v>309232.78118920309</v>
      </c>
      <c r="T19" s="35">
        <f t="shared" si="3"/>
        <v>13.538011454382763</v>
      </c>
      <c r="U19" s="42">
        <v>0.73716277889453141</v>
      </c>
      <c r="V19" s="43">
        <f t="shared" si="15"/>
        <v>0.26283722110546859</v>
      </c>
      <c r="W19" s="29">
        <f t="shared" si="11"/>
        <v>227954.89630671754</v>
      </c>
      <c r="X19" s="29">
        <f t="shared" si="4"/>
        <v>630457.60803702916</v>
      </c>
      <c r="Y19" s="35">
        <f t="shared" si="12"/>
        <v>9.5756715391031637</v>
      </c>
      <c r="Z19" s="36">
        <f t="shared" si="13"/>
        <v>3.9623399152795997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353</v>
      </c>
      <c r="E20" s="51">
        <v>24</v>
      </c>
      <c r="F20" s="3">
        <f t="shared" si="5"/>
        <v>6.79886685552408E-2</v>
      </c>
      <c r="G20" s="2">
        <v>0.5</v>
      </c>
      <c r="H20" s="3">
        <f t="shared" si="6"/>
        <v>0.29055690072639229</v>
      </c>
      <c r="I20" s="3">
        <f t="shared" si="7"/>
        <v>0.70944309927360771</v>
      </c>
      <c r="J20" s="5">
        <f t="shared" si="14"/>
        <v>57853.593496516616</v>
      </c>
      <c r="K20" s="5">
        <f t="shared" si="8"/>
        <v>16809.760822232434</v>
      </c>
      <c r="L20" s="5">
        <f t="shared" si="9"/>
        <v>247243.565427002</v>
      </c>
      <c r="M20" s="5">
        <f t="shared" si="0"/>
        <v>582103.3809017787</v>
      </c>
      <c r="N20" s="33">
        <f t="shared" si="10"/>
        <v>10.061663342257683</v>
      </c>
      <c r="O20" s="4"/>
      <c r="Q20" s="27" t="s">
        <v>66</v>
      </c>
      <c r="R20" s="29">
        <f t="shared" si="1"/>
        <v>57853.593496516616</v>
      </c>
      <c r="S20" s="29">
        <f t="shared" si="2"/>
        <v>247243.565427002</v>
      </c>
      <c r="T20" s="35">
        <f t="shared" si="3"/>
        <v>10.061663342257683</v>
      </c>
      <c r="U20" s="42">
        <v>0.7271372759570951</v>
      </c>
      <c r="V20" s="43">
        <f t="shared" si="15"/>
        <v>0.2728627240429049</v>
      </c>
      <c r="W20" s="29">
        <f t="shared" si="11"/>
        <v>179780.01266251004</v>
      </c>
      <c r="X20" s="29">
        <f t="shared" si="4"/>
        <v>402502.71173031168</v>
      </c>
      <c r="Y20" s="35">
        <f t="shared" si="12"/>
        <v>6.9572637999495486</v>
      </c>
      <c r="Z20" s="36">
        <f t="shared" si="13"/>
        <v>3.1043995423081343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187</v>
      </c>
      <c r="E21" s="51">
        <v>16</v>
      </c>
      <c r="F21" s="3">
        <f t="shared" si="5"/>
        <v>8.5561497326203204E-2</v>
      </c>
      <c r="G21" s="2">
        <v>0.5</v>
      </c>
      <c r="H21" s="3">
        <f t="shared" si="6"/>
        <v>0.3524229074889868</v>
      </c>
      <c r="I21" s="3">
        <f t="shared" si="7"/>
        <v>0.64757709251101314</v>
      </c>
      <c r="J21" s="5">
        <f t="shared" si="14"/>
        <v>41043.832674284182</v>
      </c>
      <c r="K21" s="5">
        <f t="shared" si="8"/>
        <v>14464.786845562709</v>
      </c>
      <c r="L21" s="5">
        <f t="shared" si="9"/>
        <v>169057.19625751412</v>
      </c>
      <c r="M21" s="5">
        <f>L21+M22</f>
        <v>334859.81547477667</v>
      </c>
      <c r="N21" s="33">
        <f t="shared" si="10"/>
        <v>8.1585903083700444</v>
      </c>
      <c r="O21" s="4"/>
      <c r="Q21" s="27" t="s">
        <v>68</v>
      </c>
      <c r="R21" s="29">
        <f t="shared" si="1"/>
        <v>41043.832674284182</v>
      </c>
      <c r="S21" s="29">
        <f t="shared" si="2"/>
        <v>169057.19625751412</v>
      </c>
      <c r="T21" s="35">
        <f t="shared" si="3"/>
        <v>8.1585903083700444</v>
      </c>
      <c r="U21" s="42">
        <v>0.68635947845240242</v>
      </c>
      <c r="V21" s="43">
        <f t="shared" si="15"/>
        <v>0.31364052154759758</v>
      </c>
      <c r="W21" s="29">
        <f t="shared" si="11"/>
        <v>116034.00905193284</v>
      </c>
      <c r="X21" s="29">
        <f>X22+W21</f>
        <v>222722.69906780164</v>
      </c>
      <c r="Y21" s="35">
        <f t="shared" si="12"/>
        <v>5.4264595812794916</v>
      </c>
      <c r="Z21" s="36">
        <f t="shared" si="13"/>
        <v>2.7321307270905528</v>
      </c>
    </row>
    <row r="22" spans="1:26" s="2" customFormat="1" x14ac:dyDescent="0.25">
      <c r="A22" s="12">
        <v>19</v>
      </c>
      <c r="B22" s="13" t="s">
        <v>69</v>
      </c>
      <c r="C22" s="12"/>
      <c r="D22">
        <v>131</v>
      </c>
      <c r="E22" s="51">
        <v>21</v>
      </c>
      <c r="F22" s="17">
        <f t="shared" si="5"/>
        <v>0.16030534351145037</v>
      </c>
      <c r="G22" s="12"/>
      <c r="H22" s="17">
        <v>1</v>
      </c>
      <c r="I22" s="17">
        <f t="shared" si="7"/>
        <v>0</v>
      </c>
      <c r="J22" s="21">
        <f t="shared" si="14"/>
        <v>26579.045828721471</v>
      </c>
      <c r="K22" s="21">
        <f t="shared" si="8"/>
        <v>26579.045828721471</v>
      </c>
      <c r="L22" s="21">
        <f>K22/F22</f>
        <v>165802.61921726252</v>
      </c>
      <c r="M22" s="21">
        <f>L22</f>
        <v>165802.61921726252</v>
      </c>
      <c r="N22" s="34">
        <f t="shared" si="10"/>
        <v>6.2380952380952381</v>
      </c>
      <c r="O22" s="4"/>
      <c r="Q22" s="30" t="s">
        <v>69</v>
      </c>
      <c r="R22" s="31">
        <f t="shared" si="1"/>
        <v>26579.045828721471</v>
      </c>
      <c r="S22" s="31">
        <f t="shared" si="2"/>
        <v>165802.61921726252</v>
      </c>
      <c r="T22" s="38">
        <f t="shared" si="3"/>
        <v>6.2380952380952381</v>
      </c>
      <c r="U22" s="44">
        <v>0.64346806172022719</v>
      </c>
      <c r="V22" s="45">
        <f t="shared" si="15"/>
        <v>0.35653193827977281</v>
      </c>
      <c r="W22" s="31">
        <f t="shared" si="11"/>
        <v>106688.69001586881</v>
      </c>
      <c r="X22" s="31">
        <f>W22</f>
        <v>106688.69001586881</v>
      </c>
      <c r="Y22" s="38">
        <f t="shared" si="12"/>
        <v>4.0140150516833222</v>
      </c>
      <c r="Z22" s="37">
        <f t="shared" si="13"/>
        <v>2.224080186411916</v>
      </c>
    </row>
    <row r="23" spans="1:26" s="2" customFormat="1" ht="13.2" x14ac:dyDescent="0.25">
      <c r="B23" s="2" t="s">
        <v>70</v>
      </c>
      <c r="D23" s="25">
        <f>SUM(D4:D22)</f>
        <v>24365</v>
      </c>
      <c r="E23" s="25">
        <f>SUM(E4:E22)</f>
        <v>210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170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8058543.9084157487</v>
      </c>
      <c r="N29" s="32">
        <f>M29/J29</f>
        <v>80.585439084157485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80.585439084157485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7105325.4361374024</v>
      </c>
      <c r="Y29" s="40">
        <f>X29/R29</f>
        <v>71.05325436137403</v>
      </c>
      <c r="Z29" s="36">
        <f>T29-Y29</f>
        <v>9.5321847227834553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855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7958543.9084157487</v>
      </c>
      <c r="N30" s="33">
        <f t="shared" ref="N30:N47" si="26">M30/J30</f>
        <v>79.585439084157485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79.585439084157485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7009460.7621344384</v>
      </c>
      <c r="Y30" s="35">
        <f t="shared" ref="Y30:Y47" si="28">X30/R30</f>
        <v>70.09460762134438</v>
      </c>
      <c r="Z30" s="36">
        <f t="shared" ref="Z30:Z47" si="29">T30-Y30</f>
        <v>9.4908314628131052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1218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7558543.9084157487</v>
      </c>
      <c r="N31" s="33">
        <f t="shared" si="26"/>
        <v>75.585439084157485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75.585439084157485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6626002.0661225813</v>
      </c>
      <c r="Y31" s="35">
        <f t="shared" si="28"/>
        <v>66.260020661225809</v>
      </c>
      <c r="Z31" s="36">
        <f t="shared" si="29"/>
        <v>9.3254184229316763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1423</v>
      </c>
      <c r="E32" s="51">
        <v>1</v>
      </c>
      <c r="F32" s="3">
        <f t="shared" si="21"/>
        <v>7.0274068868587491E-4</v>
      </c>
      <c r="G32" s="2">
        <v>0.5</v>
      </c>
      <c r="H32" s="3">
        <f t="shared" si="22"/>
        <v>3.5075412136092604E-3</v>
      </c>
      <c r="I32" s="3">
        <f t="shared" si="23"/>
        <v>0.9964924587863907</v>
      </c>
      <c r="J32" s="5">
        <f t="shared" si="30"/>
        <v>100000</v>
      </c>
      <c r="K32" s="5">
        <f t="shared" si="24"/>
        <v>350.75412136092604</v>
      </c>
      <c r="L32" s="5">
        <f t="shared" si="25"/>
        <v>499123.11469659762</v>
      </c>
      <c r="M32" s="5">
        <f t="shared" si="16"/>
        <v>7058543.9084157487</v>
      </c>
      <c r="N32" s="33">
        <f t="shared" si="26"/>
        <v>70.585439084157485</v>
      </c>
      <c r="O32" s="4"/>
      <c r="Q32" s="27" t="s">
        <v>40</v>
      </c>
      <c r="R32" s="29">
        <f t="shared" si="17"/>
        <v>100000</v>
      </c>
      <c r="S32" s="29">
        <f t="shared" si="18"/>
        <v>499123.11469659762</v>
      </c>
      <c r="T32" s="35">
        <f t="shared" si="19"/>
        <v>70.585439084157485</v>
      </c>
      <c r="U32" s="42">
        <v>0.95864674002964168</v>
      </c>
      <c r="V32" s="43">
        <f>1-U32</f>
        <v>4.1353259970358325E-2</v>
      </c>
      <c r="W32" s="29">
        <f t="shared" si="27"/>
        <v>478482.74677733425</v>
      </c>
      <c r="X32" s="29">
        <f t="shared" si="20"/>
        <v>6146678.6961077601</v>
      </c>
      <c r="Y32" s="35">
        <f t="shared" si="28"/>
        <v>61.466786961077602</v>
      </c>
      <c r="Z32" s="36">
        <f t="shared" si="29"/>
        <v>9.1186521230798832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1452</v>
      </c>
      <c r="E33" s="51">
        <v>1</v>
      </c>
      <c r="F33" s="3">
        <f t="shared" si="21"/>
        <v>6.8870523415977963E-4</v>
      </c>
      <c r="G33" s="2">
        <v>0.5</v>
      </c>
      <c r="H33" s="3">
        <f t="shared" si="22"/>
        <v>3.4376074252320389E-3</v>
      </c>
      <c r="I33" s="3">
        <f t="shared" si="23"/>
        <v>0.99656239257476797</v>
      </c>
      <c r="J33" s="5">
        <f t="shared" si="30"/>
        <v>99649.245878639063</v>
      </c>
      <c r="K33" s="5">
        <f t="shared" si="24"/>
        <v>342.55498755118282</v>
      </c>
      <c r="L33" s="5">
        <f t="shared" si="25"/>
        <v>497389.84192431736</v>
      </c>
      <c r="M33" s="5">
        <f t="shared" si="16"/>
        <v>6559420.7937191511</v>
      </c>
      <c r="N33" s="33">
        <f t="shared" si="26"/>
        <v>65.825092160835268</v>
      </c>
      <c r="O33" s="4"/>
      <c r="Q33" s="27" t="s">
        <v>42</v>
      </c>
      <c r="R33" s="29">
        <f t="shared" si="17"/>
        <v>99649.245878639063</v>
      </c>
      <c r="S33" s="29">
        <f t="shared" si="18"/>
        <v>497389.84192431736</v>
      </c>
      <c r="T33" s="35">
        <f t="shared" si="19"/>
        <v>65.825092160835268</v>
      </c>
      <c r="U33" s="42">
        <v>0.95864674002964168</v>
      </c>
      <c r="V33" s="43">
        <f>1-U33</f>
        <v>4.1353259970358325E-2</v>
      </c>
      <c r="W33" s="29">
        <f t="shared" si="27"/>
        <v>476821.15048460563</v>
      </c>
      <c r="X33" s="29">
        <f t="shared" si="20"/>
        <v>5668195.9493304258</v>
      </c>
      <c r="Y33" s="35">
        <f t="shared" si="28"/>
        <v>56.881473606269083</v>
      </c>
      <c r="Z33" s="36">
        <f t="shared" si="29"/>
        <v>8.9436185545661857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1623</v>
      </c>
      <c r="E34" s="51">
        <v>1</v>
      </c>
      <c r="F34" s="3">
        <f t="shared" si="21"/>
        <v>6.1614294516327791E-4</v>
      </c>
      <c r="G34" s="2">
        <v>0.5</v>
      </c>
      <c r="H34" s="3">
        <f t="shared" si="22"/>
        <v>3.0759766225776685E-3</v>
      </c>
      <c r="I34" s="3">
        <f t="shared" si="23"/>
        <v>0.99692402337742236</v>
      </c>
      <c r="J34" s="5">
        <f t="shared" si="30"/>
        <v>99306.690891087885</v>
      </c>
      <c r="K34" s="5">
        <f t="shared" si="24"/>
        <v>305.46505964653301</v>
      </c>
      <c r="L34" s="5">
        <f t="shared" si="25"/>
        <v>495769.79180632305</v>
      </c>
      <c r="M34" s="5">
        <f t="shared" si="16"/>
        <v>6062030.9517948339</v>
      </c>
      <c r="N34" s="33">
        <f t="shared" si="26"/>
        <v>61.043529870945086</v>
      </c>
      <c r="O34" s="4"/>
      <c r="Q34" s="27" t="s">
        <v>44</v>
      </c>
      <c r="R34" s="29">
        <f t="shared" si="17"/>
        <v>99306.690891087885</v>
      </c>
      <c r="S34" s="29">
        <f t="shared" si="18"/>
        <v>495769.79180632305</v>
      </c>
      <c r="T34" s="35">
        <f t="shared" si="19"/>
        <v>61.043529870945086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480490.27453575359</v>
      </c>
      <c r="X34" s="29">
        <f t="shared" si="20"/>
        <v>5191374.7988458201</v>
      </c>
      <c r="Y34" s="35">
        <f t="shared" si="28"/>
        <v>52.276183530667936</v>
      </c>
      <c r="Z34" s="36">
        <f t="shared" si="29"/>
        <v>8.7673463402771503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1853</v>
      </c>
      <c r="E35" s="51">
        <v>2</v>
      </c>
      <c r="F35" s="3">
        <f t="shared" si="21"/>
        <v>1.0793308148947653E-3</v>
      </c>
      <c r="G35" s="2">
        <v>0.5</v>
      </c>
      <c r="H35" s="3">
        <f t="shared" si="22"/>
        <v>5.3821313240043052E-3</v>
      </c>
      <c r="I35" s="3">
        <f t="shared" si="23"/>
        <v>0.99461786867599566</v>
      </c>
      <c r="J35" s="5">
        <f t="shared" si="30"/>
        <v>99001.225831441348</v>
      </c>
      <c r="K35" s="5">
        <f t="shared" si="24"/>
        <v>532.83759866222465</v>
      </c>
      <c r="L35" s="5">
        <f t="shared" si="25"/>
        <v>493674.03516055114</v>
      </c>
      <c r="M35" s="5">
        <f t="shared" si="16"/>
        <v>5566261.1599885104</v>
      </c>
      <c r="N35" s="33">
        <f t="shared" si="26"/>
        <v>56.224164026671545</v>
      </c>
      <c r="O35" s="4"/>
      <c r="Q35" s="27" t="s">
        <v>46</v>
      </c>
      <c r="R35" s="29">
        <f t="shared" si="17"/>
        <v>99001.225831441348</v>
      </c>
      <c r="S35" s="29">
        <f t="shared" si="18"/>
        <v>493674.03516055114</v>
      </c>
      <c r="T35" s="35">
        <f t="shared" si="19"/>
        <v>56.224164026671545</v>
      </c>
      <c r="U35" s="42">
        <v>0.96192878092594225</v>
      </c>
      <c r="V35" s="43">
        <f t="shared" si="31"/>
        <v>3.8071219074057749E-2</v>
      </c>
      <c r="W35" s="29">
        <f t="shared" si="27"/>
        <v>474879.26281677972</v>
      </c>
      <c r="X35" s="29">
        <f t="shared" si="20"/>
        <v>4710884.5243100664</v>
      </c>
      <c r="Y35" s="35">
        <f t="shared" si="28"/>
        <v>47.584102971924594</v>
      </c>
      <c r="Z35" s="36">
        <f t="shared" si="29"/>
        <v>8.6400610547469512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1818</v>
      </c>
      <c r="E36" s="51">
        <v>1</v>
      </c>
      <c r="F36" s="3">
        <f t="shared" si="21"/>
        <v>5.5005500550055003E-4</v>
      </c>
      <c r="G36" s="2">
        <v>0.5</v>
      </c>
      <c r="H36" s="3">
        <f t="shared" si="22"/>
        <v>2.74649821477616E-3</v>
      </c>
      <c r="I36" s="3">
        <f t="shared" si="23"/>
        <v>0.99725350178522387</v>
      </c>
      <c r="J36" s="5">
        <f t="shared" si="30"/>
        <v>98468.388232779122</v>
      </c>
      <c r="K36" s="5">
        <f t="shared" si="24"/>
        <v>270.44325249321372</v>
      </c>
      <c r="L36" s="5">
        <f t="shared" si="25"/>
        <v>491665.83303266263</v>
      </c>
      <c r="M36" s="5">
        <f t="shared" si="16"/>
        <v>5072587.1248279596</v>
      </c>
      <c r="N36" s="33">
        <f t="shared" si="26"/>
        <v>51.51487919997605</v>
      </c>
      <c r="O36" s="4"/>
      <c r="Q36" s="27" t="s">
        <v>48</v>
      </c>
      <c r="R36" s="29">
        <f t="shared" si="17"/>
        <v>98468.388232779122</v>
      </c>
      <c r="S36" s="29">
        <f t="shared" si="18"/>
        <v>491665.83303266263</v>
      </c>
      <c r="T36" s="35">
        <f t="shared" si="19"/>
        <v>51.51487919997605</v>
      </c>
      <c r="U36" s="42">
        <v>0.95558309086652893</v>
      </c>
      <c r="V36" s="43">
        <f t="shared" si="31"/>
        <v>4.4416909133471072E-2</v>
      </c>
      <c r="W36" s="29">
        <f t="shared" si="27"/>
        <v>469827.55640281847</v>
      </c>
      <c r="X36" s="29">
        <f t="shared" si="20"/>
        <v>4236005.261493287</v>
      </c>
      <c r="Y36" s="35">
        <f t="shared" si="28"/>
        <v>43.018935696188883</v>
      </c>
      <c r="Z36" s="36">
        <f t="shared" si="29"/>
        <v>8.4959435037871671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1719</v>
      </c>
      <c r="E37" s="51">
        <v>3</v>
      </c>
      <c r="F37" s="3">
        <f t="shared" si="21"/>
        <v>1.7452006980802793E-3</v>
      </c>
      <c r="G37" s="2">
        <v>0.5</v>
      </c>
      <c r="H37" s="3">
        <f t="shared" si="22"/>
        <v>8.6880973066898338E-3</v>
      </c>
      <c r="I37" s="3">
        <f t="shared" si="23"/>
        <v>0.99131190269331015</v>
      </c>
      <c r="J37" s="5">
        <f t="shared" si="30"/>
        <v>98197.944980285916</v>
      </c>
      <c r="K37" s="5">
        <f t="shared" si="24"/>
        <v>853.15330130569851</v>
      </c>
      <c r="L37" s="5">
        <f t="shared" si="25"/>
        <v>488856.84164816525</v>
      </c>
      <c r="M37" s="5">
        <f t="shared" si="16"/>
        <v>4580921.2917952966</v>
      </c>
      <c r="N37" s="33">
        <f t="shared" si="26"/>
        <v>46.649869228067409</v>
      </c>
      <c r="O37" s="4"/>
      <c r="Q37" s="27" t="s">
        <v>50</v>
      </c>
      <c r="R37" s="29">
        <f t="shared" si="17"/>
        <v>98197.944980285916</v>
      </c>
      <c r="S37" s="29">
        <f t="shared" si="18"/>
        <v>488856.84164816525</v>
      </c>
      <c r="T37" s="35">
        <f t="shared" si="19"/>
        <v>46.649869228067409</v>
      </c>
      <c r="U37" s="42">
        <v>0.95343645724036619</v>
      </c>
      <c r="V37" s="43">
        <f t="shared" si="31"/>
        <v>4.6563542759633814E-2</v>
      </c>
      <c r="W37" s="29">
        <f t="shared" si="27"/>
        <v>466093.93519874138</v>
      </c>
      <c r="X37" s="29">
        <f t="shared" si="20"/>
        <v>3766177.7050904687</v>
      </c>
      <c r="Y37" s="35">
        <f t="shared" si="28"/>
        <v>38.35291773006616</v>
      </c>
      <c r="Z37" s="36">
        <f t="shared" si="29"/>
        <v>8.2969514980012491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2041</v>
      </c>
      <c r="E38" s="51">
        <v>3</v>
      </c>
      <c r="F38" s="3">
        <f t="shared" si="21"/>
        <v>1.4698677119059284E-3</v>
      </c>
      <c r="G38" s="2">
        <v>0.5</v>
      </c>
      <c r="H38" s="3">
        <f t="shared" si="22"/>
        <v>7.3224310471076389E-3</v>
      </c>
      <c r="I38" s="3">
        <f t="shared" si="23"/>
        <v>0.99267756895289239</v>
      </c>
      <c r="J38" s="5">
        <f t="shared" si="30"/>
        <v>97344.791678980211</v>
      </c>
      <c r="K38" s="5">
        <f t="shared" si="24"/>
        <v>712.80052486439001</v>
      </c>
      <c r="L38" s="5">
        <f t="shared" si="25"/>
        <v>484941.95708274015</v>
      </c>
      <c r="M38" s="5">
        <f t="shared" si="16"/>
        <v>4092064.4501471315</v>
      </c>
      <c r="N38" s="33">
        <f t="shared" si="26"/>
        <v>42.036809361529883</v>
      </c>
      <c r="O38" s="4"/>
      <c r="Q38" s="27" t="s">
        <v>52</v>
      </c>
      <c r="R38" s="29">
        <f t="shared" si="17"/>
        <v>97344.791678980211</v>
      </c>
      <c r="S38" s="29">
        <f t="shared" si="18"/>
        <v>484941.95708274015</v>
      </c>
      <c r="T38" s="35">
        <f t="shared" si="19"/>
        <v>42.036809361529883</v>
      </c>
      <c r="U38" s="42">
        <v>0.93748024841036759</v>
      </c>
      <c r="V38" s="43">
        <f t="shared" si="31"/>
        <v>6.2519751589632411E-2</v>
      </c>
      <c r="W38" s="29">
        <f t="shared" si="27"/>
        <v>454623.50639053708</v>
      </c>
      <c r="X38" s="29">
        <f t="shared" si="20"/>
        <v>3300083.7698917273</v>
      </c>
      <c r="Y38" s="35">
        <f t="shared" si="28"/>
        <v>33.900979322803551</v>
      </c>
      <c r="Z38" s="36">
        <f t="shared" si="29"/>
        <v>8.1358300387263327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2157</v>
      </c>
      <c r="E39" s="51">
        <v>7</v>
      </c>
      <c r="F39" s="3">
        <f t="shared" si="21"/>
        <v>3.2452480296708392E-3</v>
      </c>
      <c r="G39" s="2">
        <v>0.5</v>
      </c>
      <c r="H39" s="3">
        <f t="shared" si="22"/>
        <v>1.6095654173373192E-2</v>
      </c>
      <c r="I39" s="3">
        <f t="shared" si="23"/>
        <v>0.98390434582662678</v>
      </c>
      <c r="J39" s="5">
        <f t="shared" si="30"/>
        <v>96631.991154115822</v>
      </c>
      <c r="K39" s="5">
        <f t="shared" si="24"/>
        <v>1555.3551117011057</v>
      </c>
      <c r="L39" s="5">
        <f t="shared" si="25"/>
        <v>479271.56799132633</v>
      </c>
      <c r="M39" s="5">
        <f t="shared" si="16"/>
        <v>3607122.4930643914</v>
      </c>
      <c r="N39" s="33">
        <f t="shared" si="26"/>
        <v>37.328450443616404</v>
      </c>
      <c r="O39" s="4"/>
      <c r="Q39" s="27" t="s">
        <v>54</v>
      </c>
      <c r="R39" s="29">
        <f t="shared" si="17"/>
        <v>96631.991154115822</v>
      </c>
      <c r="S39" s="29">
        <f t="shared" si="18"/>
        <v>479271.56799132633</v>
      </c>
      <c r="T39" s="35">
        <f t="shared" si="19"/>
        <v>37.328450443616404</v>
      </c>
      <c r="U39" s="42">
        <v>0.91788799906018037</v>
      </c>
      <c r="V39" s="43">
        <f t="shared" si="31"/>
        <v>8.2112000939819629E-2</v>
      </c>
      <c r="W39" s="29">
        <f t="shared" si="27"/>
        <v>439917.62054999371</v>
      </c>
      <c r="X39" s="29">
        <f t="shared" si="20"/>
        <v>2845460.2635011901</v>
      </c>
      <c r="Y39" s="35">
        <f t="shared" si="28"/>
        <v>29.446358597361822</v>
      </c>
      <c r="Z39" s="36">
        <f t="shared" si="29"/>
        <v>7.8820918462545819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2144</v>
      </c>
      <c r="E40" s="51">
        <v>3</v>
      </c>
      <c r="F40" s="3">
        <f t="shared" si="21"/>
        <v>1.3992537313432835E-3</v>
      </c>
      <c r="G40" s="2">
        <v>0.5</v>
      </c>
      <c r="H40" s="3">
        <f t="shared" si="22"/>
        <v>6.9718800836625601E-3</v>
      </c>
      <c r="I40" s="3">
        <f t="shared" si="23"/>
        <v>0.99302811991633744</v>
      </c>
      <c r="J40" s="5">
        <f t="shared" si="30"/>
        <v>95076.636042414713</v>
      </c>
      <c r="K40" s="5">
        <f t="shared" si="24"/>
        <v>662.86290524574508</v>
      </c>
      <c r="L40" s="5">
        <f t="shared" si="25"/>
        <v>473726.0229489592</v>
      </c>
      <c r="M40" s="5">
        <f t="shared" si="16"/>
        <v>3127850.9250730653</v>
      </c>
      <c r="N40" s="33">
        <f t="shared" si="26"/>
        <v>32.898207753981715</v>
      </c>
      <c r="O40" s="4"/>
      <c r="Q40" s="27" t="s">
        <v>56</v>
      </c>
      <c r="R40" s="29">
        <f t="shared" si="17"/>
        <v>95076.636042414713</v>
      </c>
      <c r="S40" s="29">
        <f t="shared" si="18"/>
        <v>473726.0229489592</v>
      </c>
      <c r="T40" s="35">
        <f t="shared" si="19"/>
        <v>32.898207753981715</v>
      </c>
      <c r="U40" s="42">
        <v>0.89571782863194893</v>
      </c>
      <c r="V40" s="43">
        <f t="shared" si="31"/>
        <v>0.10428217136805107</v>
      </c>
      <c r="W40" s="29">
        <f t="shared" si="27"/>
        <v>424324.84464229055</v>
      </c>
      <c r="X40" s="29">
        <f t="shared" si="20"/>
        <v>2405542.6429511965</v>
      </c>
      <c r="Y40" s="35">
        <f t="shared" si="28"/>
        <v>25.301091236316545</v>
      </c>
      <c r="Z40" s="36">
        <f t="shared" si="29"/>
        <v>7.5971165176651709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1704</v>
      </c>
      <c r="E41" s="51">
        <v>5</v>
      </c>
      <c r="F41" s="3">
        <f t="shared" si="21"/>
        <v>2.9342723004694834E-3</v>
      </c>
      <c r="G41" s="2">
        <v>0.5</v>
      </c>
      <c r="H41" s="3">
        <f t="shared" si="22"/>
        <v>1.4564520827264782E-2</v>
      </c>
      <c r="I41" s="3">
        <f t="shared" si="23"/>
        <v>0.98543547917273522</v>
      </c>
      <c r="J41" s="5">
        <f t="shared" si="30"/>
        <v>94413.773137168973</v>
      </c>
      <c r="K41" s="5">
        <f t="shared" si="24"/>
        <v>1375.0913652369497</v>
      </c>
      <c r="L41" s="5">
        <f t="shared" si="25"/>
        <v>468631.13727275253</v>
      </c>
      <c r="M41" s="5">
        <f t="shared" si="16"/>
        <v>2654124.902124106</v>
      </c>
      <c r="N41" s="33">
        <f t="shared" si="26"/>
        <v>28.11162835604571</v>
      </c>
      <c r="O41" s="4"/>
      <c r="Q41" s="27" t="s">
        <v>58</v>
      </c>
      <c r="R41" s="29">
        <f t="shared" si="17"/>
        <v>94413.773137168973</v>
      </c>
      <c r="S41" s="29">
        <f t="shared" si="18"/>
        <v>468631.13727275253</v>
      </c>
      <c r="T41" s="35">
        <f t="shared" si="19"/>
        <v>28.11162835604571</v>
      </c>
      <c r="U41" s="42">
        <v>0.86473435856680392</v>
      </c>
      <c r="V41" s="43">
        <f t="shared" si="31"/>
        <v>0.13526564143319608</v>
      </c>
      <c r="W41" s="29">
        <f t="shared" si="27"/>
        <v>405241.44589398551</v>
      </c>
      <c r="X41" s="29">
        <f t="shared" si="20"/>
        <v>1981217.7983089059</v>
      </c>
      <c r="Y41" s="35">
        <f t="shared" si="28"/>
        <v>20.984415011467608</v>
      </c>
      <c r="Z41" s="36">
        <f t="shared" si="29"/>
        <v>7.1272133445781023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1308</v>
      </c>
      <c r="E42" s="51">
        <v>16</v>
      </c>
      <c r="F42" s="3">
        <f t="shared" si="21"/>
        <v>1.2232415902140673E-2</v>
      </c>
      <c r="G42" s="2">
        <v>0.5</v>
      </c>
      <c r="H42" s="3">
        <f t="shared" si="22"/>
        <v>5.9347181008902079E-2</v>
      </c>
      <c r="I42" s="3">
        <f t="shared" si="23"/>
        <v>0.94065281899109787</v>
      </c>
      <c r="J42" s="5">
        <f t="shared" si="30"/>
        <v>93038.681771932024</v>
      </c>
      <c r="K42" s="5">
        <f t="shared" si="24"/>
        <v>5521.5834879484883</v>
      </c>
      <c r="L42" s="5">
        <f t="shared" si="25"/>
        <v>451389.45013978891</v>
      </c>
      <c r="M42" s="5">
        <f t="shared" si="16"/>
        <v>2185493.7648513536</v>
      </c>
      <c r="N42" s="33">
        <f t="shared" si="26"/>
        <v>23.490162620840948</v>
      </c>
      <c r="O42" s="4"/>
      <c r="Q42" s="27" t="s">
        <v>60</v>
      </c>
      <c r="R42" s="29">
        <f t="shared" si="17"/>
        <v>93038.681771932024</v>
      </c>
      <c r="S42" s="29">
        <f t="shared" si="18"/>
        <v>451389.45013978891</v>
      </c>
      <c r="T42" s="35">
        <f t="shared" si="19"/>
        <v>23.490162620840948</v>
      </c>
      <c r="U42" s="42">
        <v>0.81758889711164551</v>
      </c>
      <c r="V42" s="43">
        <f t="shared" si="31"/>
        <v>0.18241110288835449</v>
      </c>
      <c r="W42" s="29">
        <f t="shared" si="27"/>
        <v>369051.00270762213</v>
      </c>
      <c r="X42" s="29">
        <f t="shared" si="20"/>
        <v>1575976.3524149205</v>
      </c>
      <c r="Y42" s="35">
        <f t="shared" si="28"/>
        <v>16.938936820688728</v>
      </c>
      <c r="Z42" s="36">
        <f t="shared" si="29"/>
        <v>6.5512258001522206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1014</v>
      </c>
      <c r="E43" s="51">
        <v>16</v>
      </c>
      <c r="F43" s="3">
        <f t="shared" si="21"/>
        <v>1.5779092702169626E-2</v>
      </c>
      <c r="G43" s="2">
        <v>0.5</v>
      </c>
      <c r="H43" s="3">
        <f t="shared" si="22"/>
        <v>7.5901328273244778E-2</v>
      </c>
      <c r="I43" s="3">
        <f t="shared" si="23"/>
        <v>0.92409867172675519</v>
      </c>
      <c r="J43" s="5">
        <f t="shared" si="30"/>
        <v>87517.098283983534</v>
      </c>
      <c r="K43" s="5">
        <f t="shared" si="24"/>
        <v>6642.6640063744617</v>
      </c>
      <c r="L43" s="5">
        <f t="shared" si="25"/>
        <v>420978.83140398143</v>
      </c>
      <c r="M43" s="5">
        <f t="shared" si="16"/>
        <v>1734104.3147115647</v>
      </c>
      <c r="N43" s="33">
        <f t="shared" si="26"/>
        <v>19.8144631016511</v>
      </c>
      <c r="O43" s="4"/>
      <c r="Q43" s="27" t="s">
        <v>62</v>
      </c>
      <c r="R43" s="29">
        <f t="shared" si="17"/>
        <v>87517.098283983534</v>
      </c>
      <c r="S43" s="29">
        <f t="shared" si="18"/>
        <v>420978.83140398143</v>
      </c>
      <c r="T43" s="35">
        <f t="shared" si="19"/>
        <v>19.8144631016511</v>
      </c>
      <c r="U43" s="42">
        <v>0.77888026534586052</v>
      </c>
      <c r="V43" s="43">
        <f t="shared" si="31"/>
        <v>0.22111973465413948</v>
      </c>
      <c r="W43" s="29">
        <f t="shared" si="27"/>
        <v>327892.10390892334</v>
      </c>
      <c r="X43" s="29">
        <f t="shared" si="20"/>
        <v>1206925.3497072984</v>
      </c>
      <c r="Y43" s="35">
        <f t="shared" si="28"/>
        <v>13.790737734367701</v>
      </c>
      <c r="Z43" s="36">
        <f t="shared" si="29"/>
        <v>6.023725367283399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809</v>
      </c>
      <c r="E44" s="51">
        <v>13</v>
      </c>
      <c r="F44" s="3">
        <f t="shared" si="21"/>
        <v>1.6069221260815822E-2</v>
      </c>
      <c r="G44" s="2">
        <v>0.5</v>
      </c>
      <c r="H44" s="3">
        <f t="shared" si="22"/>
        <v>7.724301841948901E-2</v>
      </c>
      <c r="I44" s="3">
        <f t="shared" si="23"/>
        <v>0.922756981580511</v>
      </c>
      <c r="J44" s="5">
        <f t="shared" si="30"/>
        <v>80874.434277609063</v>
      </c>
      <c r="K44" s="5">
        <f t="shared" si="24"/>
        <v>6246.9854165711104</v>
      </c>
      <c r="L44" s="5">
        <f t="shared" si="25"/>
        <v>388754.70784661756</v>
      </c>
      <c r="M44" s="5">
        <f t="shared" si="16"/>
        <v>1313125.4833075833</v>
      </c>
      <c r="N44" s="33">
        <f t="shared" si="26"/>
        <v>16.236595594599859</v>
      </c>
      <c r="O44" s="4"/>
      <c r="Q44" s="27" t="s">
        <v>64</v>
      </c>
      <c r="R44" s="29">
        <f t="shared" si="17"/>
        <v>80874.434277609063</v>
      </c>
      <c r="S44" s="29">
        <f t="shared" si="18"/>
        <v>388754.70784661756</v>
      </c>
      <c r="T44" s="35">
        <f t="shared" si="19"/>
        <v>16.236595594599859</v>
      </c>
      <c r="U44" s="42">
        <v>0.71980976748499381</v>
      </c>
      <c r="V44" s="43">
        <f t="shared" si="31"/>
        <v>0.28019023251500619</v>
      </c>
      <c r="W44" s="29">
        <f t="shared" si="27"/>
        <v>279829.43586377049</v>
      </c>
      <c r="X44" s="29">
        <f t="shared" si="20"/>
        <v>879033.24579837499</v>
      </c>
      <c r="Y44" s="35">
        <f t="shared" si="28"/>
        <v>10.869111526406616</v>
      </c>
      <c r="Z44" s="36">
        <f t="shared" si="29"/>
        <v>5.3674840681932423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484</v>
      </c>
      <c r="E45" s="51">
        <v>28</v>
      </c>
      <c r="F45" s="3">
        <f t="shared" si="21"/>
        <v>5.7851239669421489E-2</v>
      </c>
      <c r="G45" s="2">
        <v>0.5</v>
      </c>
      <c r="H45" s="3">
        <f t="shared" si="22"/>
        <v>0.25270758122743686</v>
      </c>
      <c r="I45" s="3">
        <f t="shared" si="23"/>
        <v>0.74729241877256314</v>
      </c>
      <c r="J45" s="5">
        <f t="shared" si="30"/>
        <v>74627.448861037949</v>
      </c>
      <c r="K45" s="5">
        <f t="shared" si="24"/>
        <v>18858.922094847137</v>
      </c>
      <c r="L45" s="5">
        <f t="shared" si="25"/>
        <v>325989.93906807189</v>
      </c>
      <c r="M45" s="5">
        <f t="shared" si="16"/>
        <v>924370.77546096582</v>
      </c>
      <c r="N45" s="33">
        <f t="shared" si="26"/>
        <v>12.386471594147823</v>
      </c>
      <c r="O45" s="4"/>
      <c r="Q45" s="27" t="s">
        <v>66</v>
      </c>
      <c r="R45" s="29">
        <f t="shared" si="17"/>
        <v>74627.448861037949</v>
      </c>
      <c r="S45" s="29">
        <f t="shared" si="18"/>
        <v>325989.93906807189</v>
      </c>
      <c r="T45" s="35">
        <f t="shared" si="19"/>
        <v>12.386471594147823</v>
      </c>
      <c r="U45" s="42">
        <v>0.68480776711742686</v>
      </c>
      <c r="V45" s="43">
        <f t="shared" si="31"/>
        <v>0.31519223288257314</v>
      </c>
      <c r="W45" s="29">
        <f t="shared" si="27"/>
        <v>223240.44227595234</v>
      </c>
      <c r="X45" s="29">
        <f t="shared" si="20"/>
        <v>599203.80993460456</v>
      </c>
      <c r="Y45" s="35">
        <f t="shared" si="28"/>
        <v>8.029268306496288</v>
      </c>
      <c r="Z45" s="36">
        <f t="shared" si="29"/>
        <v>4.3572032876515348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292</v>
      </c>
      <c r="E46" s="51">
        <v>20</v>
      </c>
      <c r="F46" s="3">
        <f t="shared" si="21"/>
        <v>6.8493150684931503E-2</v>
      </c>
      <c r="G46" s="2">
        <v>0.5</v>
      </c>
      <c r="H46" s="3">
        <f t="shared" si="22"/>
        <v>0.29239766081871343</v>
      </c>
      <c r="I46" s="3">
        <f t="shared" si="23"/>
        <v>0.70760233918128657</v>
      </c>
      <c r="J46" s="5">
        <f t="shared" si="30"/>
        <v>55768.526766190807</v>
      </c>
      <c r="K46" s="5">
        <f t="shared" si="24"/>
        <v>16306.58677374</v>
      </c>
      <c r="L46" s="5">
        <f t="shared" si="25"/>
        <v>238076.166896604</v>
      </c>
      <c r="M46" s="5">
        <f>L46+M47</f>
        <v>598380.83639289392</v>
      </c>
      <c r="N46" s="33">
        <f t="shared" si="26"/>
        <v>10.72972285786931</v>
      </c>
      <c r="O46" s="4"/>
      <c r="Q46" s="27" t="s">
        <v>68</v>
      </c>
      <c r="R46" s="29">
        <f t="shared" si="17"/>
        <v>55768.526766190807</v>
      </c>
      <c r="S46" s="29">
        <f t="shared" si="18"/>
        <v>238076.166896604</v>
      </c>
      <c r="T46" s="35">
        <f t="shared" si="19"/>
        <v>10.72972285786931</v>
      </c>
      <c r="U46" s="42">
        <v>0.65629805890441617</v>
      </c>
      <c r="V46" s="43">
        <f t="shared" si="31"/>
        <v>0.34370194109558383</v>
      </c>
      <c r="W46" s="29">
        <f t="shared" si="27"/>
        <v>156248.92620564502</v>
      </c>
      <c r="X46" s="29">
        <f>X47+W46</f>
        <v>375963.36765865225</v>
      </c>
      <c r="Y46" s="35">
        <f t="shared" si="28"/>
        <v>6.7414972110501727</v>
      </c>
      <c r="Z46" s="36">
        <f t="shared" si="29"/>
        <v>3.9882256468191377</v>
      </c>
    </row>
    <row r="47" spans="1:26" s="2" customFormat="1" x14ac:dyDescent="0.25">
      <c r="A47" s="12">
        <v>19</v>
      </c>
      <c r="B47" s="13" t="s">
        <v>69</v>
      </c>
      <c r="C47" s="12"/>
      <c r="D47">
        <v>210</v>
      </c>
      <c r="E47" s="51">
        <v>23</v>
      </c>
      <c r="F47" s="17">
        <f t="shared" si="21"/>
        <v>0.10952380952380952</v>
      </c>
      <c r="G47" s="12"/>
      <c r="H47" s="17">
        <v>1</v>
      </c>
      <c r="I47" s="17">
        <f t="shared" si="23"/>
        <v>0</v>
      </c>
      <c r="J47" s="21">
        <f t="shared" si="30"/>
        <v>39461.939992450803</v>
      </c>
      <c r="K47" s="21">
        <f t="shared" si="24"/>
        <v>39461.939992450803</v>
      </c>
      <c r="L47" s="21">
        <f>K47/F47</f>
        <v>360304.66949628992</v>
      </c>
      <c r="M47" s="21">
        <f>L47</f>
        <v>360304.66949628992</v>
      </c>
      <c r="N47" s="34">
        <f t="shared" si="26"/>
        <v>9.1304347826086953</v>
      </c>
      <c r="O47" s="4"/>
      <c r="Q47" s="30" t="s">
        <v>69</v>
      </c>
      <c r="R47" s="31">
        <f t="shared" si="17"/>
        <v>39461.939992450803</v>
      </c>
      <c r="S47" s="31">
        <f t="shared" si="18"/>
        <v>360304.66949628992</v>
      </c>
      <c r="T47" s="38">
        <f t="shared" si="19"/>
        <v>9.1304347826086953</v>
      </c>
      <c r="U47" s="44">
        <v>0.6098018151143324</v>
      </c>
      <c r="V47" s="45">
        <f t="shared" si="31"/>
        <v>0.3901981848856676</v>
      </c>
      <c r="W47" s="31">
        <f t="shared" si="27"/>
        <v>219714.44145300722</v>
      </c>
      <c r="X47" s="31">
        <f>W47</f>
        <v>219714.44145300722</v>
      </c>
      <c r="Y47" s="38">
        <f t="shared" si="28"/>
        <v>5.5677557032178173</v>
      </c>
      <c r="Z47" s="37">
        <f t="shared" si="29"/>
        <v>3.562679079390878</v>
      </c>
    </row>
    <row r="48" spans="1:26" s="2" customFormat="1" ht="13.2" x14ac:dyDescent="0.25">
      <c r="B48" s="2" t="s">
        <v>70</v>
      </c>
      <c r="D48" s="25">
        <f>SUM(D29:D47)</f>
        <v>24294</v>
      </c>
      <c r="E48" s="25">
        <f>SUM(E29:E47)</f>
        <v>143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348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7612493.5180231333</v>
      </c>
      <c r="N54" s="32">
        <f>M54/J54</f>
        <v>76.124935180231333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76.124935180231333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6740318.4986090809</v>
      </c>
      <c r="Y54" s="40">
        <f>X54/R54</f>
        <v>67.403184986090807</v>
      </c>
      <c r="Z54" s="36">
        <f>T54-Y54</f>
        <v>8.721750194140526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1695</v>
      </c>
      <c r="E55" s="49">
        <f t="shared" si="37"/>
        <v>1</v>
      </c>
      <c r="F55" s="3">
        <f t="shared" ref="F55:F72" si="38">E55/D55</f>
        <v>5.8997050147492625E-4</v>
      </c>
      <c r="G55" s="2">
        <v>0.4</v>
      </c>
      <c r="H55" s="3">
        <f t="shared" ref="H55:H71" si="39">C55*F55/(1+(1-G55)*C55*F55)</f>
        <v>2.3565453045834807E-3</v>
      </c>
      <c r="I55" s="3">
        <f t="shared" ref="I55:I72" si="40">1-H55</f>
        <v>0.99764345469541649</v>
      </c>
      <c r="J55" s="5">
        <f>I54*J54</f>
        <v>100000</v>
      </c>
      <c r="K55" s="5">
        <f t="shared" ref="K55:K72" si="41">J55*H55</f>
        <v>235.65453045834806</v>
      </c>
      <c r="L55" s="5">
        <f t="shared" ref="L55:L71" si="42">C55*(J56+G55*K55)</f>
        <v>399434.42912689992</v>
      </c>
      <c r="M55" s="5">
        <f t="shared" si="32"/>
        <v>7512493.5180231333</v>
      </c>
      <c r="N55" s="33">
        <f t="shared" ref="N55:N72" si="43">M55/J55</f>
        <v>75.124935180231333</v>
      </c>
      <c r="O55" s="4"/>
      <c r="Q55" s="27" t="s">
        <v>36</v>
      </c>
      <c r="R55" s="29">
        <f t="shared" si="33"/>
        <v>100000</v>
      </c>
      <c r="S55" s="29">
        <f t="shared" si="34"/>
        <v>399434.42912689992</v>
      </c>
      <c r="T55" s="35">
        <f t="shared" si="35"/>
        <v>75.124935180231333</v>
      </c>
      <c r="U55" s="42">
        <v>0.96170886472285344</v>
      </c>
      <c r="V55" s="43">
        <f>1-U55</f>
        <v>3.829113527714656E-2</v>
      </c>
      <c r="W55" s="29">
        <f t="shared" ref="W55:W72" si="44">S55*U55</f>
        <v>384139.63136685197</v>
      </c>
      <c r="X55" s="29">
        <f t="shared" si="36"/>
        <v>6644147.6121367952</v>
      </c>
      <c r="Y55" s="35">
        <f t="shared" ref="Y55:Y72" si="45">X55/R55</f>
        <v>66.441476121367955</v>
      </c>
      <c r="Z55" s="36">
        <f t="shared" ref="Z55:Z72" si="46">T55-Y55</f>
        <v>8.6834590588633773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2560</v>
      </c>
      <c r="E56" s="49">
        <f t="shared" si="37"/>
        <v>1</v>
      </c>
      <c r="F56" s="3">
        <f t="shared" si="38"/>
        <v>3.9062500000000002E-4</v>
      </c>
      <c r="G56" s="2">
        <v>0.5</v>
      </c>
      <c r="H56" s="3">
        <f t="shared" si="39"/>
        <v>1.9512195121951219E-3</v>
      </c>
      <c r="I56" s="3">
        <f t="shared" si="40"/>
        <v>0.99804878048780488</v>
      </c>
      <c r="J56" s="5">
        <f t="shared" ref="J56:J72" si="47">I55*J55</f>
        <v>99764.345469541644</v>
      </c>
      <c r="K56" s="5">
        <f t="shared" si="41"/>
        <v>194.66213750154466</v>
      </c>
      <c r="L56" s="5">
        <f t="shared" si="42"/>
        <v>498335.07200395444</v>
      </c>
      <c r="M56" s="5">
        <f t="shared" si="32"/>
        <v>7113059.0888962336</v>
      </c>
      <c r="N56" s="33">
        <f t="shared" si="43"/>
        <v>71.298609291912527</v>
      </c>
      <c r="O56" s="4"/>
      <c r="Q56" s="27" t="s">
        <v>38</v>
      </c>
      <c r="R56" s="29">
        <f t="shared" si="33"/>
        <v>99764.345469541644</v>
      </c>
      <c r="S56" s="29">
        <f t="shared" si="34"/>
        <v>498335.07200395444</v>
      </c>
      <c r="T56" s="35">
        <f t="shared" si="35"/>
        <v>71.298609291912527</v>
      </c>
      <c r="U56" s="42">
        <v>0.96170886472285344</v>
      </c>
      <c r="V56" s="43">
        <f>1-U56</f>
        <v>3.829113527714656E-2</v>
      </c>
      <c r="W56" s="29">
        <f t="shared" si="44"/>
        <v>479253.25634850445</v>
      </c>
      <c r="X56" s="29">
        <f t="shared" si="36"/>
        <v>6260007.9807699434</v>
      </c>
      <c r="Y56" s="35">
        <f t="shared" si="45"/>
        <v>62.747948190379724</v>
      </c>
      <c r="Z56" s="36">
        <f t="shared" si="46"/>
        <v>8.5506611015328033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2832</v>
      </c>
      <c r="E57" s="49">
        <f t="shared" si="37"/>
        <v>2</v>
      </c>
      <c r="F57" s="3">
        <f t="shared" si="38"/>
        <v>7.0621468926553672E-4</v>
      </c>
      <c r="G57" s="2">
        <v>0.5</v>
      </c>
      <c r="H57" s="3">
        <f t="shared" si="39"/>
        <v>3.5248501938667603E-3</v>
      </c>
      <c r="I57" s="3">
        <f t="shared" si="40"/>
        <v>0.99647514980613328</v>
      </c>
      <c r="J57" s="5">
        <f t="shared" si="47"/>
        <v>99569.683332040106</v>
      </c>
      <c r="K57" s="5">
        <f t="shared" si="41"/>
        <v>350.96821759619348</v>
      </c>
      <c r="L57" s="5">
        <f t="shared" si="42"/>
        <v>496970.99611621007</v>
      </c>
      <c r="M57" s="5">
        <f t="shared" si="32"/>
        <v>6614724.0168922795</v>
      </c>
      <c r="N57" s="33">
        <f t="shared" si="43"/>
        <v>66.433112926891823</v>
      </c>
      <c r="O57" s="4"/>
      <c r="Q57" s="27" t="s">
        <v>40</v>
      </c>
      <c r="R57" s="29">
        <f t="shared" si="33"/>
        <v>99569.683332040106</v>
      </c>
      <c r="S57" s="29">
        <f t="shared" si="34"/>
        <v>496970.99611621007</v>
      </c>
      <c r="T57" s="35">
        <f t="shared" si="35"/>
        <v>66.433112926891823</v>
      </c>
      <c r="U57" s="42">
        <v>0.96170886472285344</v>
      </c>
      <c r="V57" s="43">
        <f>1-U57</f>
        <v>3.829113527714656E-2</v>
      </c>
      <c r="W57" s="29">
        <f t="shared" si="44"/>
        <v>477941.41247510602</v>
      </c>
      <c r="X57" s="29">
        <f t="shared" si="36"/>
        <v>5780754.7244214388</v>
      </c>
      <c r="Y57" s="35">
        <f t="shared" si="45"/>
        <v>58.057377817945458</v>
      </c>
      <c r="Z57" s="36">
        <f t="shared" si="46"/>
        <v>8.3757351089463654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2977</v>
      </c>
      <c r="E58" s="49">
        <f t="shared" si="37"/>
        <v>6</v>
      </c>
      <c r="F58" s="3">
        <f t="shared" si="38"/>
        <v>2.0154517971111858E-3</v>
      </c>
      <c r="G58" s="2">
        <v>0.5</v>
      </c>
      <c r="H58" s="3">
        <f t="shared" si="39"/>
        <v>1.0026737967914439E-2</v>
      </c>
      <c r="I58" s="3">
        <f t="shared" si="40"/>
        <v>0.98997326203208558</v>
      </c>
      <c r="J58" s="5">
        <f t="shared" si="47"/>
        <v>99218.715114443912</v>
      </c>
      <c r="K58" s="5">
        <f t="shared" si="41"/>
        <v>994.8400579656809</v>
      </c>
      <c r="L58" s="5">
        <f t="shared" si="42"/>
        <v>493606.47542730544</v>
      </c>
      <c r="M58" s="5">
        <f t="shared" si="32"/>
        <v>6117753.0207760697</v>
      </c>
      <c r="N58" s="33">
        <f t="shared" si="43"/>
        <v>61.659264723591129</v>
      </c>
      <c r="O58" s="4"/>
      <c r="Q58" s="27" t="s">
        <v>42</v>
      </c>
      <c r="R58" s="29">
        <f t="shared" si="33"/>
        <v>99218.715114443912</v>
      </c>
      <c r="S58" s="29">
        <f t="shared" si="34"/>
        <v>493606.47542730544</v>
      </c>
      <c r="T58" s="35">
        <f t="shared" si="35"/>
        <v>61.659264723591129</v>
      </c>
      <c r="U58" s="42">
        <v>0.96170886472285344</v>
      </c>
      <c r="V58" s="43">
        <f>1-U58</f>
        <v>3.829113527714656E-2</v>
      </c>
      <c r="W58" s="29">
        <f t="shared" si="44"/>
        <v>474705.72310304298</v>
      </c>
      <c r="X58" s="29">
        <f t="shared" si="36"/>
        <v>5302813.3119463325</v>
      </c>
      <c r="Y58" s="35">
        <f t="shared" si="45"/>
        <v>53.445696266372707</v>
      </c>
      <c r="Z58" s="36">
        <f t="shared" si="46"/>
        <v>8.2135684572184218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3223</v>
      </c>
      <c r="E59" s="49">
        <f t="shared" si="37"/>
        <v>4</v>
      </c>
      <c r="F59" s="3">
        <f t="shared" si="38"/>
        <v>1.2410797393732546E-3</v>
      </c>
      <c r="G59" s="2">
        <v>0.5</v>
      </c>
      <c r="H59" s="3">
        <f t="shared" si="39"/>
        <v>6.1862047633776673E-3</v>
      </c>
      <c r="I59" s="3">
        <f t="shared" si="40"/>
        <v>0.99381379523662239</v>
      </c>
      <c r="J59" s="5">
        <f t="shared" si="47"/>
        <v>98223.875056478239</v>
      </c>
      <c r="K59" s="5">
        <f t="shared" si="41"/>
        <v>607.63300375179847</v>
      </c>
      <c r="L59" s="5">
        <f t="shared" si="42"/>
        <v>489600.29277301172</v>
      </c>
      <c r="M59" s="5">
        <f t="shared" si="32"/>
        <v>5624146.5453487644</v>
      </c>
      <c r="N59" s="33">
        <f t="shared" si="43"/>
        <v>57.2584470131616</v>
      </c>
      <c r="O59" s="4"/>
      <c r="Q59" s="27" t="s">
        <v>44</v>
      </c>
      <c r="R59" s="29">
        <f t="shared" si="33"/>
        <v>98223.875056478239</v>
      </c>
      <c r="S59" s="29">
        <f t="shared" si="34"/>
        <v>489600.29277301172</v>
      </c>
      <c r="T59" s="35">
        <f t="shared" si="35"/>
        <v>57.2584470131616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471529.97295563476</v>
      </c>
      <c r="X59" s="29">
        <f t="shared" si="36"/>
        <v>4828107.5888432898</v>
      </c>
      <c r="Y59" s="35">
        <f t="shared" si="45"/>
        <v>49.154114374607516</v>
      </c>
      <c r="Z59" s="36">
        <f t="shared" si="46"/>
        <v>8.1043326385540837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3844</v>
      </c>
      <c r="E60" s="49">
        <f t="shared" si="37"/>
        <v>5</v>
      </c>
      <c r="F60" s="3">
        <f t="shared" si="38"/>
        <v>1.3007284079084287E-3</v>
      </c>
      <c r="G60" s="2">
        <v>0.5</v>
      </c>
      <c r="H60" s="3">
        <f t="shared" si="39"/>
        <v>6.4825619084662254E-3</v>
      </c>
      <c r="I60" s="3">
        <f t="shared" si="40"/>
        <v>0.99351743809153381</v>
      </c>
      <c r="J60" s="5">
        <f t="shared" si="47"/>
        <v>97616.242052726448</v>
      </c>
      <c r="K60" s="5">
        <f t="shared" si="41"/>
        <v>632.8033323786234</v>
      </c>
      <c r="L60" s="5">
        <f t="shared" si="42"/>
        <v>486499.20193268568</v>
      </c>
      <c r="M60" s="5">
        <f t="shared" si="32"/>
        <v>5134546.2525757523</v>
      </c>
      <c r="N60" s="33">
        <f t="shared" si="43"/>
        <v>52.599302581248494</v>
      </c>
      <c r="O60" s="4"/>
      <c r="Q60" s="27" t="s">
        <v>46</v>
      </c>
      <c r="R60" s="29">
        <f t="shared" si="33"/>
        <v>97616.242052726448</v>
      </c>
      <c r="S60" s="29">
        <f t="shared" si="34"/>
        <v>486499.20193268568</v>
      </c>
      <c r="T60" s="35">
        <f t="shared" si="35"/>
        <v>52.599302581248494</v>
      </c>
      <c r="U60" s="42">
        <v>0.95736753435116873</v>
      </c>
      <c r="V60" s="43">
        <f t="shared" si="48"/>
        <v>4.2632465648831275E-2</v>
      </c>
      <c r="W60" s="29">
        <f t="shared" si="44"/>
        <v>465758.54141810664</v>
      </c>
      <c r="X60" s="29">
        <f t="shared" si="36"/>
        <v>4356577.6158876549</v>
      </c>
      <c r="Y60" s="35">
        <f t="shared" si="45"/>
        <v>44.629638718672375</v>
      </c>
      <c r="Z60" s="36">
        <f t="shared" si="46"/>
        <v>7.9696638625761196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3755</v>
      </c>
      <c r="E61" s="49">
        <f t="shared" si="37"/>
        <v>6</v>
      </c>
      <c r="F61" s="3">
        <f t="shared" si="38"/>
        <v>1.5978695073235686E-3</v>
      </c>
      <c r="G61" s="2">
        <v>0.5</v>
      </c>
      <c r="H61" s="3">
        <f t="shared" si="39"/>
        <v>7.9575596816976128E-3</v>
      </c>
      <c r="I61" s="3">
        <f t="shared" si="40"/>
        <v>0.99204244031830235</v>
      </c>
      <c r="J61" s="5">
        <f t="shared" si="47"/>
        <v>96983.438720347825</v>
      </c>
      <c r="K61" s="5">
        <f t="shared" si="41"/>
        <v>771.75150175343094</v>
      </c>
      <c r="L61" s="5">
        <f t="shared" si="42"/>
        <v>482987.81484735553</v>
      </c>
      <c r="M61" s="5">
        <f t="shared" si="32"/>
        <v>4648047.0506430669</v>
      </c>
      <c r="N61" s="33">
        <f t="shared" si="43"/>
        <v>47.926193502436341</v>
      </c>
      <c r="O61" s="4"/>
      <c r="Q61" s="27" t="s">
        <v>48</v>
      </c>
      <c r="R61" s="29">
        <f t="shared" si="33"/>
        <v>96983.438720347825</v>
      </c>
      <c r="S61" s="29">
        <f t="shared" si="34"/>
        <v>482987.81484735553</v>
      </c>
      <c r="T61" s="35">
        <f t="shared" si="35"/>
        <v>47.926193502436341</v>
      </c>
      <c r="U61" s="42">
        <v>0.95681081085376496</v>
      </c>
      <c r="V61" s="43">
        <f t="shared" si="48"/>
        <v>4.3189189146235041E-2</v>
      </c>
      <c r="W61" s="29">
        <f t="shared" si="44"/>
        <v>462127.96275658632</v>
      </c>
      <c r="X61" s="29">
        <f t="shared" si="36"/>
        <v>3890819.0744695482</v>
      </c>
      <c r="Y61" s="35">
        <f t="shared" si="45"/>
        <v>40.11838645656546</v>
      </c>
      <c r="Z61" s="36">
        <f t="shared" si="46"/>
        <v>7.8078070458708808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3491</v>
      </c>
      <c r="E62" s="49">
        <f t="shared" si="37"/>
        <v>10</v>
      </c>
      <c r="F62" s="3">
        <f t="shared" si="38"/>
        <v>2.8645087367516471E-3</v>
      </c>
      <c r="G62" s="2">
        <v>0.5</v>
      </c>
      <c r="H62" s="3">
        <f t="shared" si="39"/>
        <v>1.422070534698521E-2</v>
      </c>
      <c r="I62" s="3">
        <f t="shared" si="40"/>
        <v>0.98577929465301484</v>
      </c>
      <c r="J62" s="5">
        <f t="shared" si="47"/>
        <v>96211.687218594394</v>
      </c>
      <c r="K62" s="5">
        <f t="shared" si="41"/>
        <v>1368.1980548719339</v>
      </c>
      <c r="L62" s="5">
        <f t="shared" si="42"/>
        <v>477637.94095579215</v>
      </c>
      <c r="M62" s="5">
        <f t="shared" si="32"/>
        <v>4165059.2357957116</v>
      </c>
      <c r="N62" s="33">
        <f t="shared" si="43"/>
        <v>43.290574733739305</v>
      </c>
      <c r="O62" s="4"/>
      <c r="Q62" s="27" t="s">
        <v>50</v>
      </c>
      <c r="R62" s="29">
        <f t="shared" si="33"/>
        <v>96211.687218594394</v>
      </c>
      <c r="S62" s="29">
        <f t="shared" si="34"/>
        <v>477637.94095579215</v>
      </c>
      <c r="T62" s="35">
        <f t="shared" si="35"/>
        <v>43.290574733739305</v>
      </c>
      <c r="U62" s="42">
        <v>0.94800928093814252</v>
      </c>
      <c r="V62" s="43">
        <f t="shared" si="48"/>
        <v>5.1990719061857482E-2</v>
      </c>
      <c r="W62" s="29">
        <f t="shared" si="44"/>
        <v>452805.2009542755</v>
      </c>
      <c r="X62" s="29">
        <f t="shared" si="36"/>
        <v>3428691.1117129619</v>
      </c>
      <c r="Y62" s="35">
        <f t="shared" si="45"/>
        <v>35.636950258682447</v>
      </c>
      <c r="Z62" s="36">
        <f t="shared" si="46"/>
        <v>7.6536244750568585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4147</v>
      </c>
      <c r="E63" s="49">
        <f t="shared" si="37"/>
        <v>21</v>
      </c>
      <c r="F63" s="3">
        <f t="shared" si="38"/>
        <v>5.0639016156257535E-3</v>
      </c>
      <c r="G63" s="2">
        <v>0.5</v>
      </c>
      <c r="H63" s="3">
        <f t="shared" si="39"/>
        <v>2.5002976544826767E-2</v>
      </c>
      <c r="I63" s="3">
        <f t="shared" si="40"/>
        <v>0.97499702345517325</v>
      </c>
      <c r="J63" s="5">
        <f t="shared" si="47"/>
        <v>94843.489163722465</v>
      </c>
      <c r="K63" s="5">
        <f t="shared" si="41"/>
        <v>2371.3695349900845</v>
      </c>
      <c r="L63" s="5">
        <f t="shared" si="42"/>
        <v>468289.02198113711</v>
      </c>
      <c r="M63" s="5">
        <f t="shared" si="32"/>
        <v>3687421.2948399195</v>
      </c>
      <c r="N63" s="33">
        <f t="shared" si="43"/>
        <v>38.87901349216024</v>
      </c>
      <c r="O63" s="4"/>
      <c r="Q63" s="27" t="s">
        <v>52</v>
      </c>
      <c r="R63" s="29">
        <f t="shared" si="33"/>
        <v>94843.489163722465</v>
      </c>
      <c r="S63" s="29">
        <f t="shared" si="34"/>
        <v>468289.02198113711</v>
      </c>
      <c r="T63" s="35">
        <f t="shared" si="35"/>
        <v>38.87901349216024</v>
      </c>
      <c r="U63" s="42">
        <v>0.94216194080535964</v>
      </c>
      <c r="V63" s="43">
        <f t="shared" si="48"/>
        <v>5.7838059194640357E-2</v>
      </c>
      <c r="W63" s="29">
        <f t="shared" si="44"/>
        <v>441204.09380759188</v>
      </c>
      <c r="X63" s="29">
        <f t="shared" si="36"/>
        <v>2975885.9107586863</v>
      </c>
      <c r="Y63" s="35">
        <f t="shared" si="45"/>
        <v>31.37680759109988</v>
      </c>
      <c r="Z63" s="36">
        <f t="shared" si="46"/>
        <v>7.5022059010603606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4405</v>
      </c>
      <c r="E64" s="49">
        <f t="shared" si="37"/>
        <v>24</v>
      </c>
      <c r="F64" s="3">
        <f t="shared" si="38"/>
        <v>5.4483541430192959E-3</v>
      </c>
      <c r="G64" s="2">
        <v>0.5</v>
      </c>
      <c r="H64" s="3">
        <f t="shared" si="39"/>
        <v>2.6875699888017919E-2</v>
      </c>
      <c r="I64" s="3">
        <f t="shared" si="40"/>
        <v>0.97312430011198203</v>
      </c>
      <c r="J64" s="5">
        <f t="shared" si="47"/>
        <v>92472.119628732384</v>
      </c>
      <c r="K64" s="5">
        <f t="shared" si="41"/>
        <v>2485.2529351507023</v>
      </c>
      <c r="L64" s="5">
        <f t="shared" si="42"/>
        <v>456147.46580578509</v>
      </c>
      <c r="M64" s="5">
        <f t="shared" si="32"/>
        <v>3219132.2728587827</v>
      </c>
      <c r="N64" s="33">
        <f t="shared" si="43"/>
        <v>34.811922618226141</v>
      </c>
      <c r="O64" s="4"/>
      <c r="Q64" s="27" t="s">
        <v>54</v>
      </c>
      <c r="R64" s="29">
        <f t="shared" si="33"/>
        <v>92472.119628732384</v>
      </c>
      <c r="S64" s="29">
        <f t="shared" si="34"/>
        <v>456147.46580578509</v>
      </c>
      <c r="T64" s="35">
        <f t="shared" si="35"/>
        <v>34.811922618226141</v>
      </c>
      <c r="U64" s="42">
        <v>0.92489605986448908</v>
      </c>
      <c r="V64" s="43">
        <f t="shared" si="48"/>
        <v>7.5103940135510916E-2</v>
      </c>
      <c r="W64" s="29">
        <f t="shared" si="44"/>
        <v>421888.99384094239</v>
      </c>
      <c r="X64" s="29">
        <f t="shared" si="36"/>
        <v>2534681.8169510942</v>
      </c>
      <c r="Y64" s="35">
        <f t="shared" si="45"/>
        <v>27.410227289345414</v>
      </c>
      <c r="Z64" s="36">
        <f t="shared" si="46"/>
        <v>7.4016953288807272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4256</v>
      </c>
      <c r="E65" s="49">
        <f t="shared" si="37"/>
        <v>22</v>
      </c>
      <c r="F65" s="3">
        <f t="shared" si="38"/>
        <v>5.1691729323308268E-3</v>
      </c>
      <c r="G65" s="2">
        <v>0.5</v>
      </c>
      <c r="H65" s="3">
        <f t="shared" si="39"/>
        <v>2.551612154952447E-2</v>
      </c>
      <c r="I65" s="3">
        <f t="shared" si="40"/>
        <v>0.97448387845047557</v>
      </c>
      <c r="J65" s="5">
        <f t="shared" si="47"/>
        <v>89986.866693581673</v>
      </c>
      <c r="K65" s="5">
        <f t="shared" si="41"/>
        <v>2296.1158284142853</v>
      </c>
      <c r="L65" s="5">
        <f t="shared" si="42"/>
        <v>444194.04389687261</v>
      </c>
      <c r="M65" s="5">
        <f t="shared" si="32"/>
        <v>2762984.8070529974</v>
      </c>
      <c r="N65" s="33">
        <f t="shared" si="43"/>
        <v>30.704311735415359</v>
      </c>
      <c r="O65" s="4"/>
      <c r="Q65" s="27" t="s">
        <v>56</v>
      </c>
      <c r="R65" s="29">
        <f t="shared" si="33"/>
        <v>89986.866693581673</v>
      </c>
      <c r="S65" s="29">
        <f t="shared" si="34"/>
        <v>444194.04389687261</v>
      </c>
      <c r="T65" s="35">
        <f t="shared" si="35"/>
        <v>30.704311735415359</v>
      </c>
      <c r="U65" s="42">
        <v>0.89970667843387275</v>
      </c>
      <c r="V65" s="43">
        <f t="shared" si="48"/>
        <v>0.10029332156612725</v>
      </c>
      <c r="W65" s="29">
        <f t="shared" si="44"/>
        <v>399644.34781456512</v>
      </c>
      <c r="X65" s="29">
        <f t="shared" si="36"/>
        <v>2112792.823110152</v>
      </c>
      <c r="Y65" s="35">
        <f t="shared" si="45"/>
        <v>23.47890198582553</v>
      </c>
      <c r="Z65" s="36">
        <f t="shared" si="46"/>
        <v>7.2254097495898293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3383</v>
      </c>
      <c r="E66" s="49">
        <f t="shared" si="37"/>
        <v>17</v>
      </c>
      <c r="F66" s="3">
        <f t="shared" si="38"/>
        <v>5.0251256281407036E-3</v>
      </c>
      <c r="G66" s="2">
        <v>0.5</v>
      </c>
      <c r="H66" s="3">
        <f t="shared" si="39"/>
        <v>2.4813895781637719E-2</v>
      </c>
      <c r="I66" s="3">
        <f t="shared" si="40"/>
        <v>0.97518610421836227</v>
      </c>
      <c r="J66" s="5">
        <f t="shared" si="47"/>
        <v>87690.750865167385</v>
      </c>
      <c r="K66" s="5">
        <f t="shared" si="41"/>
        <v>2175.949152981821</v>
      </c>
      <c r="L66" s="5">
        <f t="shared" si="42"/>
        <v>433013.88144338242</v>
      </c>
      <c r="M66" s="5">
        <f t="shared" si="32"/>
        <v>2318790.7631561249</v>
      </c>
      <c r="N66" s="33">
        <f t="shared" si="43"/>
        <v>26.442820255028714</v>
      </c>
      <c r="O66" s="4"/>
      <c r="Q66" s="27" t="s">
        <v>58</v>
      </c>
      <c r="R66" s="29">
        <f t="shared" si="33"/>
        <v>87690.750865167385</v>
      </c>
      <c r="S66" s="29">
        <f t="shared" si="34"/>
        <v>433013.88144338242</v>
      </c>
      <c r="T66" s="35">
        <f t="shared" si="35"/>
        <v>26.442820255028714</v>
      </c>
      <c r="U66" s="42">
        <v>0.86438699185239576</v>
      </c>
      <c r="V66" s="43">
        <f t="shared" si="48"/>
        <v>0.13561300814760424</v>
      </c>
      <c r="W66" s="29">
        <f t="shared" si="44"/>
        <v>374291.56641117524</v>
      </c>
      <c r="X66" s="29">
        <f t="shared" si="36"/>
        <v>1713148.475295587</v>
      </c>
      <c r="Y66" s="35">
        <f t="shared" si="45"/>
        <v>19.536250498410155</v>
      </c>
      <c r="Z66" s="36">
        <f t="shared" si="46"/>
        <v>6.9065697566185591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2603</v>
      </c>
      <c r="E67" s="49">
        <f t="shared" si="37"/>
        <v>34</v>
      </c>
      <c r="F67" s="3">
        <f t="shared" si="38"/>
        <v>1.3061851709565886E-2</v>
      </c>
      <c r="G67" s="2">
        <v>0.5</v>
      </c>
      <c r="H67" s="3">
        <f t="shared" si="39"/>
        <v>6.3244047619047616E-2</v>
      </c>
      <c r="I67" s="3">
        <f t="shared" si="40"/>
        <v>0.93675595238095233</v>
      </c>
      <c r="J67" s="5">
        <f t="shared" si="47"/>
        <v>85514.801712185566</v>
      </c>
      <c r="K67" s="5">
        <f t="shared" si="41"/>
        <v>5408.3021916188782</v>
      </c>
      <c r="L67" s="5">
        <f t="shared" si="42"/>
        <v>414053.25308188063</v>
      </c>
      <c r="M67" s="5">
        <f t="shared" si="32"/>
        <v>1885776.8817127426</v>
      </c>
      <c r="N67" s="33">
        <f t="shared" si="43"/>
        <v>22.052052322586697</v>
      </c>
      <c r="O67" s="4"/>
      <c r="Q67" s="27" t="s">
        <v>60</v>
      </c>
      <c r="R67" s="29">
        <f t="shared" si="33"/>
        <v>85514.801712185566</v>
      </c>
      <c r="S67" s="29">
        <f t="shared" si="34"/>
        <v>414053.25308188063</v>
      </c>
      <c r="T67" s="35">
        <f t="shared" si="35"/>
        <v>22.052052322586697</v>
      </c>
      <c r="U67" s="42">
        <v>0.82345390469096191</v>
      </c>
      <c r="V67" s="43">
        <f t="shared" si="48"/>
        <v>0.17654609530903809</v>
      </c>
      <c r="W67" s="29">
        <f t="shared" si="44"/>
        <v>340953.76800026966</v>
      </c>
      <c r="X67" s="29">
        <f t="shared" si="36"/>
        <v>1338856.9088844117</v>
      </c>
      <c r="Y67" s="35">
        <f t="shared" si="45"/>
        <v>15.656434699931358</v>
      </c>
      <c r="Z67" s="36">
        <f t="shared" si="46"/>
        <v>6.3956176226553385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1977</v>
      </c>
      <c r="E68" s="49">
        <f t="shared" si="37"/>
        <v>37</v>
      </c>
      <c r="F68" s="3">
        <f t="shared" si="38"/>
        <v>1.8715225088517955E-2</v>
      </c>
      <c r="G68" s="2">
        <v>0.5</v>
      </c>
      <c r="H68" s="3">
        <f t="shared" si="39"/>
        <v>8.9393573326890546E-2</v>
      </c>
      <c r="I68" s="3">
        <f t="shared" si="40"/>
        <v>0.91060642667310943</v>
      </c>
      <c r="J68" s="5">
        <f t="shared" si="47"/>
        <v>80106.499520566678</v>
      </c>
      <c r="K68" s="5">
        <f t="shared" si="41"/>
        <v>7161.0062388523002</v>
      </c>
      <c r="L68" s="5">
        <f t="shared" si="42"/>
        <v>382629.98200570262</v>
      </c>
      <c r="M68" s="5">
        <f t="shared" si="32"/>
        <v>1471723.6286308621</v>
      </c>
      <c r="N68" s="33">
        <f t="shared" si="43"/>
        <v>18.372087626335606</v>
      </c>
      <c r="O68" s="4"/>
      <c r="Q68" s="27" t="s">
        <v>62</v>
      </c>
      <c r="R68" s="29">
        <f t="shared" si="33"/>
        <v>80106.499520566678</v>
      </c>
      <c r="S68" s="29">
        <f t="shared" si="34"/>
        <v>382629.98200570262</v>
      </c>
      <c r="T68" s="35">
        <f t="shared" si="35"/>
        <v>18.372087626335606</v>
      </c>
      <c r="U68" s="42">
        <v>0.7557222850963411</v>
      </c>
      <c r="V68" s="43">
        <f t="shared" si="48"/>
        <v>0.2442777149036589</v>
      </c>
      <c r="W68" s="29">
        <f t="shared" si="44"/>
        <v>289162.00434772146</v>
      </c>
      <c r="X68" s="29">
        <f t="shared" si="36"/>
        <v>997903.14088414214</v>
      </c>
      <c r="Y68" s="35">
        <f t="shared" si="45"/>
        <v>12.457205680644412</v>
      </c>
      <c r="Z68" s="36">
        <f t="shared" si="46"/>
        <v>5.9148819456911941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1506</v>
      </c>
      <c r="E69" s="49">
        <f t="shared" si="37"/>
        <v>31</v>
      </c>
      <c r="F69" s="3">
        <f t="shared" si="38"/>
        <v>2.0584329349269587E-2</v>
      </c>
      <c r="G69" s="2">
        <v>0.5</v>
      </c>
      <c r="H69" s="3">
        <f t="shared" si="39"/>
        <v>9.7884433217556049E-2</v>
      </c>
      <c r="I69" s="3">
        <f t="shared" si="40"/>
        <v>0.90211556678244398</v>
      </c>
      <c r="J69" s="5">
        <f t="shared" si="47"/>
        <v>72945.493281714371</v>
      </c>
      <c r="K69" s="5">
        <f t="shared" si="41"/>
        <v>7140.2282656556536</v>
      </c>
      <c r="L69" s="5">
        <f t="shared" si="42"/>
        <v>346876.89574443275</v>
      </c>
      <c r="M69" s="5">
        <f t="shared" si="32"/>
        <v>1089093.6466251595</v>
      </c>
      <c r="N69" s="33">
        <f t="shared" si="43"/>
        <v>14.930238971982774</v>
      </c>
      <c r="O69" s="4"/>
      <c r="Q69" s="27" t="s">
        <v>64</v>
      </c>
      <c r="R69" s="29">
        <f t="shared" si="33"/>
        <v>72945.493281714371</v>
      </c>
      <c r="S69" s="29">
        <f t="shared" si="34"/>
        <v>346876.89574443275</v>
      </c>
      <c r="T69" s="35">
        <f t="shared" si="35"/>
        <v>14.930238971982774</v>
      </c>
      <c r="U69" s="42">
        <v>0.69850988448397933</v>
      </c>
      <c r="V69" s="43">
        <f t="shared" si="48"/>
        <v>0.30149011551602067</v>
      </c>
      <c r="W69" s="29">
        <f t="shared" si="44"/>
        <v>242296.94037660505</v>
      </c>
      <c r="X69" s="29">
        <f t="shared" si="36"/>
        <v>708741.13653642067</v>
      </c>
      <c r="Y69" s="35">
        <f t="shared" si="45"/>
        <v>9.7160373403641724</v>
      </c>
      <c r="Z69" s="36">
        <f t="shared" si="46"/>
        <v>5.214201631618602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837</v>
      </c>
      <c r="E70" s="49">
        <f t="shared" si="37"/>
        <v>52</v>
      </c>
      <c r="F70" s="3">
        <f t="shared" si="38"/>
        <v>6.2126642771804061E-2</v>
      </c>
      <c r="G70" s="2">
        <v>0.5</v>
      </c>
      <c r="H70" s="3">
        <f t="shared" si="39"/>
        <v>0.26887280248190276</v>
      </c>
      <c r="I70" s="3">
        <f t="shared" si="40"/>
        <v>0.73112719751809729</v>
      </c>
      <c r="J70" s="5">
        <f t="shared" si="47"/>
        <v>65805.265016058722</v>
      </c>
      <c r="K70" s="5">
        <f t="shared" si="41"/>
        <v>17693.246022932024</v>
      </c>
      <c r="L70" s="5">
        <f t="shared" si="42"/>
        <v>284793.21002296358</v>
      </c>
      <c r="M70" s="5">
        <f t="shared" si="32"/>
        <v>742216.75088072673</v>
      </c>
      <c r="N70" s="33">
        <f t="shared" si="43"/>
        <v>11.278987337861198</v>
      </c>
      <c r="O70" s="4"/>
      <c r="Q70" s="27" t="s">
        <v>66</v>
      </c>
      <c r="R70" s="29">
        <f t="shared" si="33"/>
        <v>65805.265016058722</v>
      </c>
      <c r="S70" s="29">
        <f t="shared" si="34"/>
        <v>284793.21002296358</v>
      </c>
      <c r="T70" s="35">
        <f t="shared" si="35"/>
        <v>11.278987337861198</v>
      </c>
      <c r="U70" s="42">
        <v>0.67065690345363116</v>
      </c>
      <c r="V70" s="43">
        <f t="shared" si="48"/>
        <v>0.32934309654636884</v>
      </c>
      <c r="W70" s="29">
        <f t="shared" si="44"/>
        <v>190998.5323586204</v>
      </c>
      <c r="X70" s="29">
        <f t="shared" si="36"/>
        <v>466444.19615981565</v>
      </c>
      <c r="Y70" s="35">
        <f t="shared" si="45"/>
        <v>7.0882504013316776</v>
      </c>
      <c r="Z70" s="36">
        <f t="shared" si="46"/>
        <v>4.19073693652952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479</v>
      </c>
      <c r="E71" s="49">
        <f t="shared" si="49"/>
        <v>36</v>
      </c>
      <c r="F71" s="3">
        <f t="shared" si="38"/>
        <v>7.5156576200417533E-2</v>
      </c>
      <c r="G71" s="2">
        <v>0.5</v>
      </c>
      <c r="H71" s="3">
        <f t="shared" si="39"/>
        <v>0.31634446397188049</v>
      </c>
      <c r="I71" s="3">
        <f t="shared" si="40"/>
        <v>0.68365553602811957</v>
      </c>
      <c r="J71" s="5">
        <f t="shared" si="47"/>
        <v>48112.018993126701</v>
      </c>
      <c r="K71" s="5">
        <f t="shared" si="41"/>
        <v>15219.9708589856</v>
      </c>
      <c r="L71" s="5">
        <f t="shared" si="42"/>
        <v>202510.16781816955</v>
      </c>
      <c r="M71" s="5">
        <f>L71+M72</f>
        <v>457423.54085776315</v>
      </c>
      <c r="N71" s="33">
        <f t="shared" si="43"/>
        <v>9.5074692442882274</v>
      </c>
      <c r="O71" s="4"/>
      <c r="Q71" s="27" t="s">
        <v>68</v>
      </c>
      <c r="R71" s="29">
        <f t="shared" si="33"/>
        <v>48112.018993126701</v>
      </c>
      <c r="S71" s="29">
        <f t="shared" si="34"/>
        <v>202510.16781816955</v>
      </c>
      <c r="T71" s="35">
        <f t="shared" si="35"/>
        <v>9.5074692442882274</v>
      </c>
      <c r="U71" s="42">
        <v>0.63527807449444496</v>
      </c>
      <c r="V71" s="43">
        <f t="shared" si="48"/>
        <v>0.36472192550555504</v>
      </c>
      <c r="W71" s="29">
        <f t="shared" si="44"/>
        <v>128650.26947707366</v>
      </c>
      <c r="X71" s="29">
        <f>X72+W71</f>
        <v>275445.66380119522</v>
      </c>
      <c r="Y71" s="35">
        <f t="shared" si="45"/>
        <v>5.7250905192847021</v>
      </c>
      <c r="Z71" s="36">
        <f t="shared" si="46"/>
        <v>3.7823787250035252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341</v>
      </c>
      <c r="E72" s="50">
        <f t="shared" si="49"/>
        <v>44</v>
      </c>
      <c r="F72" s="17">
        <f t="shared" si="38"/>
        <v>0.12903225806451613</v>
      </c>
      <c r="G72" s="12"/>
      <c r="H72" s="17">
        <v>1</v>
      </c>
      <c r="I72" s="17">
        <f t="shared" si="40"/>
        <v>0</v>
      </c>
      <c r="J72" s="21">
        <f t="shared" si="47"/>
        <v>32892.048134141107</v>
      </c>
      <c r="K72" s="21">
        <f t="shared" si="41"/>
        <v>32892.048134141107</v>
      </c>
      <c r="L72" s="21">
        <f>K72/F72</f>
        <v>254913.37303959357</v>
      </c>
      <c r="M72" s="21">
        <f>L72</f>
        <v>254913.37303959357</v>
      </c>
      <c r="N72" s="34">
        <f t="shared" si="43"/>
        <v>7.75</v>
      </c>
      <c r="O72" s="4"/>
      <c r="Q72" s="30" t="s">
        <v>69</v>
      </c>
      <c r="R72" s="31">
        <f t="shared" si="33"/>
        <v>32892.048134141107</v>
      </c>
      <c r="S72" s="31">
        <f t="shared" si="34"/>
        <v>254913.37303959357</v>
      </c>
      <c r="T72" s="38">
        <f t="shared" si="35"/>
        <v>7.75</v>
      </c>
      <c r="U72" s="44">
        <v>0.57586384179742911</v>
      </c>
      <c r="V72" s="45">
        <f t="shared" si="48"/>
        <v>0.42413615820257089</v>
      </c>
      <c r="W72" s="31">
        <f t="shared" si="44"/>
        <v>146795.39432412153</v>
      </c>
      <c r="X72" s="31">
        <f>W72</f>
        <v>146795.39432412153</v>
      </c>
      <c r="Y72" s="38">
        <f t="shared" si="45"/>
        <v>4.4629447739300749</v>
      </c>
      <c r="Z72" s="37">
        <f t="shared" si="46"/>
        <v>3.2870552260699251</v>
      </c>
    </row>
    <row r="73" spans="1:26" s="2" customFormat="1" ht="13.2" x14ac:dyDescent="0.25">
      <c r="B73" s="2" t="s">
        <v>70</v>
      </c>
      <c r="D73" s="25">
        <f>SUM(D54:D72)</f>
        <v>48659</v>
      </c>
      <c r="E73" s="25">
        <f>SUM(E54:E72)</f>
        <v>353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72.113696618997608</v>
      </c>
      <c r="F78" s="55">
        <f>$Y$4</f>
        <v>65.401831246471716</v>
      </c>
      <c r="G78" s="55">
        <f>E78-F78</f>
        <v>6.7118653725258923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80.585439084157485</v>
      </c>
      <c r="F79" s="55">
        <f>$Y$29</f>
        <v>71.05325436137403</v>
      </c>
      <c r="G79" s="55">
        <f t="shared" ref="G79:G80" si="50">E79-F79</f>
        <v>9.5321847227834553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76.124935180231333</v>
      </c>
      <c r="F80" s="55">
        <f>$Y$54</f>
        <v>67.403184986090807</v>
      </c>
      <c r="G80" s="55">
        <f t="shared" si="50"/>
        <v>8.721750194140526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1" workbookViewId="0">
      <selection activeCell="A51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178</v>
      </c>
      <c r="E4" s="51">
        <v>2</v>
      </c>
      <c r="F4" s="3">
        <f>E4/D4</f>
        <v>1.1235955056179775E-2</v>
      </c>
      <c r="G4" s="2">
        <v>0.3</v>
      </c>
      <c r="H4" s="18">
        <f>C4*F4/(1+(1-G4)*C4*F4)</f>
        <v>1.1148272017837234E-2</v>
      </c>
      <c r="I4" s="18">
        <f>1-H4</f>
        <v>0.98885172798216281</v>
      </c>
      <c r="J4" s="41">
        <v>100000</v>
      </c>
      <c r="K4" s="20">
        <f>J4*H4</f>
        <v>1114.8272017837235</v>
      </c>
      <c r="L4" s="20">
        <f>C4*(J5+G4*K4)</f>
        <v>99219.620958751402</v>
      </c>
      <c r="M4" s="5">
        <f t="shared" ref="M4:M20" si="0">L4+M5</f>
        <v>7281714.0490440531</v>
      </c>
      <c r="N4" s="32">
        <f>M4/J4</f>
        <v>72.817140490440536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99219.620958751402</v>
      </c>
      <c r="T4" s="35">
        <f t="shared" ref="T4:T22" si="3">N4</f>
        <v>72.817140490440536</v>
      </c>
      <c r="U4" s="42">
        <v>0.96680194174873568</v>
      </c>
      <c r="V4" s="43">
        <f>1-U4</f>
        <v>3.3198058251264317E-2</v>
      </c>
      <c r="W4" s="29">
        <f>S4*U4</f>
        <v>95925.722202494406</v>
      </c>
      <c r="X4" s="29">
        <f t="shared" ref="X4:X20" si="4">X5+W4</f>
        <v>6590273.3810225073</v>
      </c>
      <c r="Y4" s="40">
        <f>X4/R4</f>
        <v>65.902733810225072</v>
      </c>
      <c r="Z4" s="36">
        <f>T4-Y4</f>
        <v>6.914406680215464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780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98885.172798216285</v>
      </c>
      <c r="K5" s="5">
        <f t="shared" ref="K5:K22" si="8">J5*H5</f>
        <v>0</v>
      </c>
      <c r="L5" s="5">
        <f t="shared" ref="L5:L21" si="9">C5*(J6+G5*K5)</f>
        <v>395540.69119286514</v>
      </c>
      <c r="M5" s="5">
        <f t="shared" si="0"/>
        <v>7182494.428085302</v>
      </c>
      <c r="N5" s="33">
        <f t="shared" ref="N5:N22" si="10">M5/J5</f>
        <v>72.634695625620239</v>
      </c>
      <c r="O5" s="4"/>
      <c r="Q5" s="27" t="s">
        <v>36</v>
      </c>
      <c r="R5" s="29">
        <f t="shared" si="1"/>
        <v>98885.172798216285</v>
      </c>
      <c r="S5" s="29">
        <f t="shared" si="2"/>
        <v>395540.69119286514</v>
      </c>
      <c r="T5" s="35">
        <f t="shared" si="3"/>
        <v>72.634695625620239</v>
      </c>
      <c r="U5" s="42">
        <v>0.96680194174873568</v>
      </c>
      <c r="V5" s="43">
        <f>1-U5</f>
        <v>3.3198058251264317E-2</v>
      </c>
      <c r="W5" s="29">
        <f t="shared" ref="W5:W22" si="11">S5*U5</f>
        <v>382409.50828589906</v>
      </c>
      <c r="X5" s="29">
        <f t="shared" si="4"/>
        <v>6494347.6588200126</v>
      </c>
      <c r="Y5" s="35">
        <f t="shared" ref="Y5:Y22" si="12">X5/R5</f>
        <v>65.675646561009586</v>
      </c>
      <c r="Z5" s="36">
        <f t="shared" ref="Z5:Z22" si="13">T5-Y5</f>
        <v>6.9590490646106531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1295</v>
      </c>
      <c r="E6" s="51">
        <v>1</v>
      </c>
      <c r="F6" s="3">
        <f t="shared" si="5"/>
        <v>7.722007722007722E-4</v>
      </c>
      <c r="G6" s="2">
        <v>0.5</v>
      </c>
      <c r="H6" s="3">
        <f t="shared" si="6"/>
        <v>3.8535645472061652E-3</v>
      </c>
      <c r="I6" s="3">
        <f t="shared" si="7"/>
        <v>0.9961464354527938</v>
      </c>
      <c r="J6" s="5">
        <f t="shared" ref="J6:J22" si="14">I5*J5</f>
        <v>98885.172798216285</v>
      </c>
      <c r="K6" s="5">
        <f t="shared" si="8"/>
        <v>381.06039613956176</v>
      </c>
      <c r="L6" s="5">
        <f t="shared" si="9"/>
        <v>493473.21300073247</v>
      </c>
      <c r="M6" s="5">
        <f t="shared" si="0"/>
        <v>6786953.7368924366</v>
      </c>
      <c r="N6" s="33">
        <f t="shared" si="10"/>
        <v>68.634695625620239</v>
      </c>
      <c r="O6" s="4"/>
      <c r="Q6" s="27" t="s">
        <v>38</v>
      </c>
      <c r="R6" s="29">
        <f t="shared" si="1"/>
        <v>98885.172798216285</v>
      </c>
      <c r="S6" s="29">
        <f t="shared" si="2"/>
        <v>493473.21300073247</v>
      </c>
      <c r="T6" s="35">
        <f t="shared" si="3"/>
        <v>68.634695625620239</v>
      </c>
      <c r="U6" s="42">
        <v>0.96680194174873568</v>
      </c>
      <c r="V6" s="43">
        <f>1-U6</f>
        <v>3.3198058251264317E-2</v>
      </c>
      <c r="W6" s="29">
        <f t="shared" si="11"/>
        <v>477090.86053009558</v>
      </c>
      <c r="X6" s="29">
        <f t="shared" si="4"/>
        <v>6111938.1505341139</v>
      </c>
      <c r="Y6" s="35">
        <f t="shared" si="12"/>
        <v>61.808438794014656</v>
      </c>
      <c r="Z6" s="36">
        <f t="shared" si="13"/>
        <v>6.8262568316055834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1445</v>
      </c>
      <c r="E7" s="51">
        <v>2</v>
      </c>
      <c r="F7" s="3">
        <f t="shared" si="5"/>
        <v>1.3840830449826989E-3</v>
      </c>
      <c r="G7" s="2">
        <v>0.5</v>
      </c>
      <c r="H7" s="3">
        <f t="shared" si="6"/>
        <v>6.8965517241379309E-3</v>
      </c>
      <c r="I7" s="3">
        <f t="shared" si="7"/>
        <v>0.99310344827586206</v>
      </c>
      <c r="J7" s="5">
        <f t="shared" si="14"/>
        <v>98504.112402076717</v>
      </c>
      <c r="K7" s="5">
        <f t="shared" si="8"/>
        <v>679.33870622121867</v>
      </c>
      <c r="L7" s="5">
        <f t="shared" si="9"/>
        <v>490822.21524483059</v>
      </c>
      <c r="M7" s="5">
        <f t="shared" si="0"/>
        <v>6293480.5238917042</v>
      </c>
      <c r="N7" s="33">
        <f t="shared" si="10"/>
        <v>63.890535840806393</v>
      </c>
      <c r="O7" s="4"/>
      <c r="Q7" s="27" t="s">
        <v>40</v>
      </c>
      <c r="R7" s="29">
        <f t="shared" si="1"/>
        <v>98504.112402076717</v>
      </c>
      <c r="S7" s="29">
        <f t="shared" si="2"/>
        <v>490822.21524483059</v>
      </c>
      <c r="T7" s="35">
        <f t="shared" si="3"/>
        <v>63.890535840806393</v>
      </c>
      <c r="U7" s="42">
        <v>0.96680194174873568</v>
      </c>
      <c r="V7" s="43">
        <f>1-U7</f>
        <v>3.3198058251264317E-2</v>
      </c>
      <c r="W7" s="29">
        <f t="shared" si="11"/>
        <v>474527.87075211812</v>
      </c>
      <c r="X7" s="29">
        <f t="shared" si="4"/>
        <v>5634847.2900040187</v>
      </c>
      <c r="Y7" s="35">
        <f t="shared" si="12"/>
        <v>57.204183181749293</v>
      </c>
      <c r="Z7" s="36">
        <f t="shared" si="13"/>
        <v>6.6863526590570999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1460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97824.773695855503</v>
      </c>
      <c r="K8" s="5">
        <f t="shared" si="8"/>
        <v>0</v>
      </c>
      <c r="L8" s="5">
        <f t="shared" si="9"/>
        <v>489123.86847927753</v>
      </c>
      <c r="M8" s="5">
        <f t="shared" si="0"/>
        <v>5802658.3086468736</v>
      </c>
      <c r="N8" s="33">
        <f t="shared" si="10"/>
        <v>59.316859006367544</v>
      </c>
      <c r="O8" s="4"/>
      <c r="Q8" s="27" t="s">
        <v>42</v>
      </c>
      <c r="R8" s="29">
        <f t="shared" si="1"/>
        <v>97824.773695855503</v>
      </c>
      <c r="S8" s="29">
        <f t="shared" si="2"/>
        <v>489123.86847927753</v>
      </c>
      <c r="T8" s="35">
        <f t="shared" si="3"/>
        <v>59.316859006367544</v>
      </c>
      <c r="U8" s="42">
        <v>0.96680194174873568</v>
      </c>
      <c r="V8" s="43">
        <f>1-U8</f>
        <v>3.3198058251264317E-2</v>
      </c>
      <c r="W8" s="29">
        <f t="shared" si="11"/>
        <v>472885.9058014187</v>
      </c>
      <c r="X8" s="29">
        <f t="shared" si="4"/>
        <v>5160319.4192519002</v>
      </c>
      <c r="Y8" s="35">
        <f t="shared" si="12"/>
        <v>52.750639989167951</v>
      </c>
      <c r="Z8" s="36">
        <f t="shared" si="13"/>
        <v>6.5662190171995931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1552</v>
      </c>
      <c r="E9" s="51">
        <v>4</v>
      </c>
      <c r="F9" s="3">
        <f t="shared" si="5"/>
        <v>2.5773195876288659E-3</v>
      </c>
      <c r="G9" s="2">
        <v>0.5</v>
      </c>
      <c r="H9" s="3">
        <f t="shared" si="6"/>
        <v>1.2804097311139564E-2</v>
      </c>
      <c r="I9" s="3">
        <f t="shared" si="7"/>
        <v>0.98719590268886048</v>
      </c>
      <c r="J9" s="5">
        <f t="shared" si="14"/>
        <v>97824.773695855503</v>
      </c>
      <c r="K9" s="5">
        <f t="shared" si="8"/>
        <v>1252.5579218419398</v>
      </c>
      <c r="L9" s="5">
        <f t="shared" si="9"/>
        <v>485992.47367467271</v>
      </c>
      <c r="M9" s="5">
        <f t="shared" si="0"/>
        <v>5313534.4401675956</v>
      </c>
      <c r="N9" s="33">
        <f t="shared" si="10"/>
        <v>54.316859006367544</v>
      </c>
      <c r="O9" s="4"/>
      <c r="Q9" s="27" t="s">
        <v>44</v>
      </c>
      <c r="R9" s="29">
        <f t="shared" si="1"/>
        <v>97824.773695855503</v>
      </c>
      <c r="S9" s="29">
        <f t="shared" si="2"/>
        <v>485992.47367467271</v>
      </c>
      <c r="T9" s="35">
        <f t="shared" si="3"/>
        <v>54.316859006367544</v>
      </c>
      <c r="U9" s="42">
        <v>0.9555940589531835</v>
      </c>
      <c r="V9" s="43">
        <f t="shared" ref="V9:V22" si="15">1-U9</f>
        <v>4.4405941046816499E-2</v>
      </c>
      <c r="W9" s="29">
        <f t="shared" si="11"/>
        <v>464411.52053947869</v>
      </c>
      <c r="X9" s="29">
        <f t="shared" si="4"/>
        <v>4687433.5134504819</v>
      </c>
      <c r="Y9" s="35">
        <f t="shared" si="12"/>
        <v>47.916630280424272</v>
      </c>
      <c r="Z9" s="36">
        <f t="shared" si="13"/>
        <v>6.400228725943272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1924</v>
      </c>
      <c r="E10" s="51">
        <v>5</v>
      </c>
      <c r="F10" s="3">
        <f t="shared" si="5"/>
        <v>2.5987525987525989E-3</v>
      </c>
      <c r="G10" s="2">
        <v>0.5</v>
      </c>
      <c r="H10" s="3">
        <f t="shared" si="6"/>
        <v>1.2909888974954816E-2</v>
      </c>
      <c r="I10" s="3">
        <f t="shared" si="7"/>
        <v>0.98709011102504518</v>
      </c>
      <c r="J10" s="5">
        <f t="shared" si="14"/>
        <v>96572.215774013574</v>
      </c>
      <c r="K10" s="5">
        <f t="shared" si="8"/>
        <v>1246.7365837078953</v>
      </c>
      <c r="L10" s="5">
        <f t="shared" si="9"/>
        <v>479744.23741079809</v>
      </c>
      <c r="M10" s="5">
        <f t="shared" si="0"/>
        <v>4827541.966492923</v>
      </c>
      <c r="N10" s="33">
        <f t="shared" si="10"/>
        <v>49.988932404634305</v>
      </c>
      <c r="O10" s="4"/>
      <c r="Q10" s="27" t="s">
        <v>46</v>
      </c>
      <c r="R10" s="29">
        <f t="shared" si="1"/>
        <v>96572.215774013574</v>
      </c>
      <c r="S10" s="29">
        <f t="shared" si="2"/>
        <v>479744.23741079809</v>
      </c>
      <c r="T10" s="35">
        <f t="shared" si="3"/>
        <v>49.988932404634305</v>
      </c>
      <c r="U10" s="42">
        <v>0.96363095511775332</v>
      </c>
      <c r="V10" s="43">
        <f t="shared" si="15"/>
        <v>3.6369044882246682E-2</v>
      </c>
      <c r="W10" s="29">
        <f t="shared" si="11"/>
        <v>462296.39770840557</v>
      </c>
      <c r="X10" s="29">
        <f t="shared" si="4"/>
        <v>4223021.9929110035</v>
      </c>
      <c r="Y10" s="35">
        <f t="shared" si="12"/>
        <v>43.729161219549944</v>
      </c>
      <c r="Z10" s="36">
        <f t="shared" si="13"/>
        <v>6.2597711850843609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1981</v>
      </c>
      <c r="E11" s="51">
        <v>2</v>
      </c>
      <c r="F11" s="3">
        <f t="shared" si="5"/>
        <v>1.0095911155981827E-3</v>
      </c>
      <c r="G11" s="2">
        <v>0.5</v>
      </c>
      <c r="H11" s="3">
        <f t="shared" si="6"/>
        <v>5.0352467270896274E-3</v>
      </c>
      <c r="I11" s="3">
        <f t="shared" si="7"/>
        <v>0.99496475327291034</v>
      </c>
      <c r="J11" s="5">
        <f t="shared" si="14"/>
        <v>95325.479190305676</v>
      </c>
      <c r="K11" s="5">
        <f t="shared" si="8"/>
        <v>479.98730710123704</v>
      </c>
      <c r="L11" s="5">
        <f t="shared" si="9"/>
        <v>475427.42768377525</v>
      </c>
      <c r="M11" s="5">
        <f t="shared" si="0"/>
        <v>4347797.7290821252</v>
      </c>
      <c r="N11" s="33">
        <f t="shared" si="10"/>
        <v>45.610027518479903</v>
      </c>
      <c r="O11" s="4"/>
      <c r="Q11" s="27" t="s">
        <v>48</v>
      </c>
      <c r="R11" s="29">
        <f t="shared" si="1"/>
        <v>95325.479190305676</v>
      </c>
      <c r="S11" s="29">
        <f t="shared" si="2"/>
        <v>475427.42768377525</v>
      </c>
      <c r="T11" s="35">
        <f t="shared" si="3"/>
        <v>45.610027518479903</v>
      </c>
      <c r="U11" s="42">
        <v>0.96005435016735896</v>
      </c>
      <c r="V11" s="43">
        <f t="shared" si="15"/>
        <v>3.9945649832641039E-2</v>
      </c>
      <c r="W11" s="29">
        <f t="shared" si="11"/>
        <v>456436.17013668589</v>
      </c>
      <c r="X11" s="29">
        <f t="shared" si="4"/>
        <v>3760725.5952025983</v>
      </c>
      <c r="Y11" s="35">
        <f t="shared" si="12"/>
        <v>39.451420828368128</v>
      </c>
      <c r="Z11" s="36">
        <f t="shared" si="13"/>
        <v>6.1586066901117746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1725</v>
      </c>
      <c r="E12" s="51">
        <v>8</v>
      </c>
      <c r="F12" s="3">
        <f t="shared" si="5"/>
        <v>4.6376811594202897E-3</v>
      </c>
      <c r="G12" s="2">
        <v>0.5</v>
      </c>
      <c r="H12" s="3">
        <f t="shared" si="6"/>
        <v>2.2922636103151862E-2</v>
      </c>
      <c r="I12" s="3">
        <f t="shared" si="7"/>
        <v>0.97707736389684818</v>
      </c>
      <c r="J12" s="5">
        <f t="shared" si="14"/>
        <v>94845.491883204435</v>
      </c>
      <c r="K12" s="5">
        <f t="shared" si="8"/>
        <v>2174.108696463139</v>
      </c>
      <c r="L12" s="5">
        <f t="shared" si="9"/>
        <v>468792.18767486431</v>
      </c>
      <c r="M12" s="5">
        <f t="shared" si="0"/>
        <v>3872370.3013983504</v>
      </c>
      <c r="N12" s="33">
        <f t="shared" si="10"/>
        <v>40.828195673937806</v>
      </c>
      <c r="O12" s="4"/>
      <c r="Q12" s="27" t="s">
        <v>50</v>
      </c>
      <c r="R12" s="29">
        <f t="shared" si="1"/>
        <v>94845.491883204435</v>
      </c>
      <c r="S12" s="29">
        <f t="shared" si="2"/>
        <v>468792.18767486431</v>
      </c>
      <c r="T12" s="35">
        <f t="shared" si="3"/>
        <v>40.828195673937806</v>
      </c>
      <c r="U12" s="42">
        <v>0.94127750867207383</v>
      </c>
      <c r="V12" s="43">
        <f t="shared" si="15"/>
        <v>5.8722491327926174E-2</v>
      </c>
      <c r="W12" s="29">
        <f t="shared" si="11"/>
        <v>441263.54249952757</v>
      </c>
      <c r="X12" s="29">
        <f t="shared" si="4"/>
        <v>3304289.4250659123</v>
      </c>
      <c r="Y12" s="35">
        <f t="shared" si="12"/>
        <v>34.838655580329664</v>
      </c>
      <c r="Z12" s="36">
        <f t="shared" si="13"/>
        <v>5.9895400936081415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2061</v>
      </c>
      <c r="E13" s="51">
        <v>11</v>
      </c>
      <c r="F13" s="3">
        <f t="shared" si="5"/>
        <v>5.3372149442018442E-3</v>
      </c>
      <c r="G13" s="2">
        <v>0.5</v>
      </c>
      <c r="H13" s="3">
        <f t="shared" si="6"/>
        <v>2.6334689968877188E-2</v>
      </c>
      <c r="I13" s="3">
        <f t="shared" si="7"/>
        <v>0.97366531003112278</v>
      </c>
      <c r="J13" s="5">
        <f t="shared" si="14"/>
        <v>92671.383186741296</v>
      </c>
      <c r="K13" s="5">
        <f t="shared" si="8"/>
        <v>2440.4721452098502</v>
      </c>
      <c r="L13" s="5">
        <f t="shared" si="9"/>
        <v>457255.73557068181</v>
      </c>
      <c r="M13" s="5">
        <f t="shared" si="0"/>
        <v>3403578.1137234862</v>
      </c>
      <c r="N13" s="33">
        <f t="shared" si="10"/>
        <v>36.727390880364496</v>
      </c>
      <c r="O13" s="4"/>
      <c r="Q13" s="27" t="s">
        <v>52</v>
      </c>
      <c r="R13" s="29">
        <f t="shared" si="1"/>
        <v>92671.383186741296</v>
      </c>
      <c r="S13" s="29">
        <f t="shared" si="2"/>
        <v>457255.73557068181</v>
      </c>
      <c r="T13" s="35">
        <f t="shared" si="3"/>
        <v>36.727390880364496</v>
      </c>
      <c r="U13" s="42">
        <v>0.95386474178345915</v>
      </c>
      <c r="V13" s="43">
        <f t="shared" si="15"/>
        <v>4.6135258216540853E-2</v>
      </c>
      <c r="W13" s="29">
        <f t="shared" si="11"/>
        <v>436160.12413913407</v>
      </c>
      <c r="X13" s="29">
        <f t="shared" si="4"/>
        <v>2863025.882566385</v>
      </c>
      <c r="Y13" s="35">
        <f t="shared" si="12"/>
        <v>30.894390308139961</v>
      </c>
      <c r="Z13" s="36">
        <f t="shared" si="13"/>
        <v>5.8330005722245346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2229</v>
      </c>
      <c r="E14" s="51">
        <v>12</v>
      </c>
      <c r="F14" s="3">
        <f t="shared" si="5"/>
        <v>5.3835800807537013E-3</v>
      </c>
      <c r="G14" s="2">
        <v>0.5</v>
      </c>
      <c r="H14" s="3">
        <f t="shared" si="6"/>
        <v>2.6560424966799469E-2</v>
      </c>
      <c r="I14" s="3">
        <f t="shared" si="7"/>
        <v>0.97343957503320055</v>
      </c>
      <c r="J14" s="5">
        <f t="shared" si="14"/>
        <v>90230.911041531435</v>
      </c>
      <c r="K14" s="5">
        <f t="shared" si="8"/>
        <v>2396.5713424045534</v>
      </c>
      <c r="L14" s="5">
        <f t="shared" si="9"/>
        <v>445163.12685164576</v>
      </c>
      <c r="M14" s="5">
        <f t="shared" si="0"/>
        <v>2946322.3781528044</v>
      </c>
      <c r="N14" s="33">
        <f t="shared" si="10"/>
        <v>32.65313786753935</v>
      </c>
      <c r="O14" s="4"/>
      <c r="Q14" s="27" t="s">
        <v>54</v>
      </c>
      <c r="R14" s="29">
        <f t="shared" si="1"/>
        <v>90230.911041531435</v>
      </c>
      <c r="S14" s="29">
        <f t="shared" si="2"/>
        <v>445163.12685164576</v>
      </c>
      <c r="T14" s="35">
        <f t="shared" si="3"/>
        <v>32.65313786753935</v>
      </c>
      <c r="U14" s="42">
        <v>0.94210046609890041</v>
      </c>
      <c r="V14" s="43">
        <f t="shared" si="15"/>
        <v>5.7899533901099587E-2</v>
      </c>
      <c r="W14" s="29">
        <f t="shared" si="11"/>
        <v>419388.38929697941</v>
      </c>
      <c r="X14" s="29">
        <f t="shared" si="4"/>
        <v>2426865.7584272511</v>
      </c>
      <c r="Y14" s="35">
        <f t="shared" si="12"/>
        <v>26.896168180217249</v>
      </c>
      <c r="Z14" s="36">
        <f t="shared" si="13"/>
        <v>5.7569696873221012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2123</v>
      </c>
      <c r="E15" s="51">
        <v>16</v>
      </c>
      <c r="F15" s="3">
        <f t="shared" si="5"/>
        <v>7.536504945831371E-3</v>
      </c>
      <c r="G15" s="2">
        <v>0.5</v>
      </c>
      <c r="H15" s="3">
        <f t="shared" si="6"/>
        <v>3.6985668053629218E-2</v>
      </c>
      <c r="I15" s="3">
        <f t="shared" si="7"/>
        <v>0.96301433194637076</v>
      </c>
      <c r="J15" s="5">
        <f t="shared" si="14"/>
        <v>87834.339699126882</v>
      </c>
      <c r="K15" s="5">
        <f t="shared" si="8"/>
        <v>3248.6117318216138</v>
      </c>
      <c r="L15" s="5">
        <f t="shared" si="9"/>
        <v>431050.16916608036</v>
      </c>
      <c r="M15" s="5">
        <f t="shared" si="0"/>
        <v>2501159.2513011587</v>
      </c>
      <c r="N15" s="33">
        <f t="shared" si="10"/>
        <v>28.475870142233465</v>
      </c>
      <c r="O15" s="4"/>
      <c r="Q15" s="27" t="s">
        <v>56</v>
      </c>
      <c r="R15" s="29">
        <f t="shared" si="1"/>
        <v>87834.339699126882</v>
      </c>
      <c r="S15" s="29">
        <f t="shared" si="2"/>
        <v>431050.16916608036</v>
      </c>
      <c r="T15" s="35">
        <f t="shared" si="3"/>
        <v>28.475870142233465</v>
      </c>
      <c r="U15" s="42">
        <v>0.91645683631107144</v>
      </c>
      <c r="V15" s="43">
        <f t="shared" si="15"/>
        <v>8.3543163688928557E-2</v>
      </c>
      <c r="W15" s="29">
        <f t="shared" si="11"/>
        <v>395038.87432529818</v>
      </c>
      <c r="X15" s="29">
        <f t="shared" si="4"/>
        <v>2007477.3691302715</v>
      </c>
      <c r="Y15" s="35">
        <f t="shared" si="12"/>
        <v>22.855267951086184</v>
      </c>
      <c r="Z15" s="36">
        <f t="shared" si="13"/>
        <v>5.620602191147281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1804</v>
      </c>
      <c r="E16" s="51">
        <v>20</v>
      </c>
      <c r="F16" s="3">
        <f t="shared" si="5"/>
        <v>1.1086474501108648E-2</v>
      </c>
      <c r="G16" s="2">
        <v>0.5</v>
      </c>
      <c r="H16" s="3">
        <f t="shared" si="6"/>
        <v>5.3937432578209273E-2</v>
      </c>
      <c r="I16" s="3">
        <f t="shared" si="7"/>
        <v>0.94606256742179073</v>
      </c>
      <c r="J16" s="5">
        <f t="shared" si="14"/>
        <v>84585.727967305269</v>
      </c>
      <c r="K16" s="5">
        <f t="shared" si="8"/>
        <v>4562.3369993152783</v>
      </c>
      <c r="L16" s="5">
        <f t="shared" si="9"/>
        <v>411522.79733823816</v>
      </c>
      <c r="M16" s="5">
        <f t="shared" si="0"/>
        <v>2070109.0821350785</v>
      </c>
      <c r="N16" s="33">
        <f t="shared" si="10"/>
        <v>24.473503176980792</v>
      </c>
      <c r="O16" s="4"/>
      <c r="Q16" s="27" t="s">
        <v>58</v>
      </c>
      <c r="R16" s="29">
        <f t="shared" si="1"/>
        <v>84585.727967305269</v>
      </c>
      <c r="S16" s="29">
        <f t="shared" si="2"/>
        <v>411522.79733823816</v>
      </c>
      <c r="T16" s="35">
        <f t="shared" si="3"/>
        <v>24.473503176980792</v>
      </c>
      <c r="U16" s="42">
        <v>0.8859396016463057</v>
      </c>
      <c r="V16" s="43">
        <f t="shared" si="15"/>
        <v>0.1140603983536943</v>
      </c>
      <c r="W16" s="29">
        <f t="shared" si="11"/>
        <v>364584.34314221208</v>
      </c>
      <c r="X16" s="29">
        <f t="shared" si="4"/>
        <v>1612438.4948049732</v>
      </c>
      <c r="Y16" s="35">
        <f t="shared" si="12"/>
        <v>19.062772568774552</v>
      </c>
      <c r="Z16" s="36">
        <f t="shared" si="13"/>
        <v>5.4107306082062401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1333</v>
      </c>
      <c r="E17" s="51">
        <v>25</v>
      </c>
      <c r="F17" s="3">
        <f t="shared" si="5"/>
        <v>1.8754688672168042E-2</v>
      </c>
      <c r="G17" s="2">
        <v>0.5</v>
      </c>
      <c r="H17" s="3">
        <f t="shared" si="6"/>
        <v>8.9573629523468284E-2</v>
      </c>
      <c r="I17" s="3">
        <f t="shared" si="7"/>
        <v>0.91042637047653174</v>
      </c>
      <c r="J17" s="5">
        <f t="shared" si="14"/>
        <v>80023.390967989995</v>
      </c>
      <c r="K17" s="5">
        <f t="shared" si="8"/>
        <v>7167.9855757783935</v>
      </c>
      <c r="L17" s="5">
        <f t="shared" si="9"/>
        <v>382196.99090050394</v>
      </c>
      <c r="M17" s="5">
        <f t="shared" si="0"/>
        <v>1658586.2847968403</v>
      </c>
      <c r="N17" s="33">
        <f t="shared" si="10"/>
        <v>20.726268466432373</v>
      </c>
      <c r="O17" s="4"/>
      <c r="Q17" s="27" t="s">
        <v>60</v>
      </c>
      <c r="R17" s="29">
        <f t="shared" si="1"/>
        <v>80023.390967989995</v>
      </c>
      <c r="S17" s="29">
        <f t="shared" si="2"/>
        <v>382196.99090050394</v>
      </c>
      <c r="T17" s="35">
        <f t="shared" si="3"/>
        <v>20.726268466432373</v>
      </c>
      <c r="U17" s="42">
        <v>0.85631920960893304</v>
      </c>
      <c r="V17" s="43">
        <f t="shared" si="15"/>
        <v>0.14368079039106696</v>
      </c>
      <c r="W17" s="29">
        <f t="shared" si="11"/>
        <v>327282.62516283209</v>
      </c>
      <c r="X17" s="29">
        <f t="shared" si="4"/>
        <v>1247854.1516627611</v>
      </c>
      <c r="Y17" s="35">
        <f t="shared" si="12"/>
        <v>15.593617523180352</v>
      </c>
      <c r="Z17" s="36">
        <f t="shared" si="13"/>
        <v>5.1326509432520204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1002</v>
      </c>
      <c r="E18" s="51">
        <v>30</v>
      </c>
      <c r="F18" s="3">
        <f t="shared" si="5"/>
        <v>2.9940119760479042E-2</v>
      </c>
      <c r="G18" s="2">
        <v>0.5</v>
      </c>
      <c r="H18" s="3">
        <f t="shared" si="6"/>
        <v>0.1392757660167131</v>
      </c>
      <c r="I18" s="3">
        <f t="shared" si="7"/>
        <v>0.8607242339832869</v>
      </c>
      <c r="J18" s="5">
        <f t="shared" si="14"/>
        <v>72855.4053922116</v>
      </c>
      <c r="K18" s="5">
        <f t="shared" si="8"/>
        <v>10146.992394458441</v>
      </c>
      <c r="L18" s="5">
        <f t="shared" si="9"/>
        <v>338909.54597491189</v>
      </c>
      <c r="M18" s="5">
        <f t="shared" si="0"/>
        <v>1276389.2938963363</v>
      </c>
      <c r="N18" s="33">
        <f t="shared" si="10"/>
        <v>17.519486536722848</v>
      </c>
      <c r="O18" s="4"/>
      <c r="Q18" s="27" t="s">
        <v>62</v>
      </c>
      <c r="R18" s="29">
        <f t="shared" si="1"/>
        <v>72855.4053922116</v>
      </c>
      <c r="S18" s="29">
        <f t="shared" si="2"/>
        <v>338909.54597491189</v>
      </c>
      <c r="T18" s="35">
        <f t="shared" si="3"/>
        <v>17.519486536722848</v>
      </c>
      <c r="U18" s="42">
        <v>0.77613843304153718</v>
      </c>
      <c r="V18" s="43">
        <f t="shared" si="15"/>
        <v>0.22386156695846282</v>
      </c>
      <c r="W18" s="29">
        <f t="shared" si="11"/>
        <v>263040.7239557869</v>
      </c>
      <c r="X18" s="29">
        <f t="shared" si="4"/>
        <v>920571.52649992902</v>
      </c>
      <c r="Y18" s="35">
        <f t="shared" si="12"/>
        <v>12.635596789889528</v>
      </c>
      <c r="Z18" s="36">
        <f t="shared" si="13"/>
        <v>4.8838897468333204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685</v>
      </c>
      <c r="E19" s="51">
        <v>22</v>
      </c>
      <c r="F19" s="3">
        <f t="shared" si="5"/>
        <v>3.2116788321167884E-2</v>
      </c>
      <c r="G19" s="2">
        <v>0.5</v>
      </c>
      <c r="H19" s="3">
        <f t="shared" si="6"/>
        <v>0.14864864864864866</v>
      </c>
      <c r="I19" s="3">
        <f t="shared" si="7"/>
        <v>0.85135135135135132</v>
      </c>
      <c r="J19" s="5">
        <f t="shared" si="14"/>
        <v>62708.412997753163</v>
      </c>
      <c r="K19" s="5">
        <f t="shared" si="8"/>
        <v>9321.5208510173634</v>
      </c>
      <c r="L19" s="5">
        <f t="shared" si="9"/>
        <v>290238.26286122244</v>
      </c>
      <c r="M19" s="5">
        <f t="shared" si="0"/>
        <v>937479.74792142445</v>
      </c>
      <c r="N19" s="33">
        <f t="shared" si="10"/>
        <v>14.94982416402428</v>
      </c>
      <c r="O19" s="4"/>
      <c r="Q19" s="27" t="s">
        <v>64</v>
      </c>
      <c r="R19" s="29">
        <f t="shared" si="1"/>
        <v>62708.412997753163</v>
      </c>
      <c r="S19" s="29">
        <f t="shared" si="2"/>
        <v>290238.26286122244</v>
      </c>
      <c r="T19" s="35">
        <f t="shared" si="3"/>
        <v>14.94982416402428</v>
      </c>
      <c r="U19" s="42">
        <v>0.73716277889453141</v>
      </c>
      <c r="V19" s="43">
        <f t="shared" si="15"/>
        <v>0.26283722110546859</v>
      </c>
      <c r="W19" s="29">
        <f t="shared" si="11"/>
        <v>213952.84439230021</v>
      </c>
      <c r="X19" s="29">
        <f t="shared" si="4"/>
        <v>657530.80254414212</v>
      </c>
      <c r="Y19" s="35">
        <f t="shared" si="12"/>
        <v>10.485527716475641</v>
      </c>
      <c r="Z19" s="36">
        <f t="shared" si="13"/>
        <v>4.4642964475486391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400</v>
      </c>
      <c r="E20" s="51">
        <v>21</v>
      </c>
      <c r="F20" s="3">
        <f t="shared" si="5"/>
        <v>5.2499999999999998E-2</v>
      </c>
      <c r="G20" s="2">
        <v>0.5</v>
      </c>
      <c r="H20" s="3">
        <f t="shared" si="6"/>
        <v>0.23204419889502761</v>
      </c>
      <c r="I20" s="3">
        <f t="shared" si="7"/>
        <v>0.76795580110497241</v>
      </c>
      <c r="J20" s="5">
        <f t="shared" si="14"/>
        <v>53386.892146735801</v>
      </c>
      <c r="K20" s="5">
        <f t="shared" si="8"/>
        <v>12388.11861968455</v>
      </c>
      <c r="L20" s="5">
        <f t="shared" si="9"/>
        <v>235964.16418446763</v>
      </c>
      <c r="M20" s="5">
        <f t="shared" si="0"/>
        <v>647241.48506020196</v>
      </c>
      <c r="N20" s="33">
        <f t="shared" si="10"/>
        <v>12.123602986314232</v>
      </c>
      <c r="O20" s="4"/>
      <c r="Q20" s="27" t="s">
        <v>66</v>
      </c>
      <c r="R20" s="29">
        <f t="shared" si="1"/>
        <v>53386.892146735801</v>
      </c>
      <c r="S20" s="29">
        <f t="shared" si="2"/>
        <v>235964.16418446763</v>
      </c>
      <c r="T20" s="35">
        <f t="shared" si="3"/>
        <v>12.123602986314232</v>
      </c>
      <c r="U20" s="42">
        <v>0.7271372759570951</v>
      </c>
      <c r="V20" s="43">
        <f t="shared" si="15"/>
        <v>0.2728627240429049</v>
      </c>
      <c r="W20" s="29">
        <f t="shared" si="11"/>
        <v>171578.33956858653</v>
      </c>
      <c r="X20" s="29">
        <f t="shared" si="4"/>
        <v>443577.95815184189</v>
      </c>
      <c r="Y20" s="35">
        <f t="shared" si="12"/>
        <v>8.308742845203497</v>
      </c>
      <c r="Z20" s="36">
        <f t="shared" si="13"/>
        <v>3.814860141110735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192</v>
      </c>
      <c r="E21" s="51">
        <v>15</v>
      </c>
      <c r="F21" s="3">
        <f t="shared" si="5"/>
        <v>7.8125E-2</v>
      </c>
      <c r="G21" s="2">
        <v>0.5</v>
      </c>
      <c r="H21" s="3">
        <f t="shared" si="6"/>
        <v>0.32679738562091504</v>
      </c>
      <c r="I21" s="3">
        <f t="shared" si="7"/>
        <v>0.67320261437908502</v>
      </c>
      <c r="J21" s="5">
        <f t="shared" si="14"/>
        <v>40998.773527051249</v>
      </c>
      <c r="K21" s="5">
        <f t="shared" si="8"/>
        <v>13398.29200230433</v>
      </c>
      <c r="L21" s="5">
        <f t="shared" si="9"/>
        <v>171498.13762949544</v>
      </c>
      <c r="M21" s="5">
        <f>L21+M22</f>
        <v>411277.32087573432</v>
      </c>
      <c r="N21" s="33">
        <f t="shared" si="10"/>
        <v>10.031454248366014</v>
      </c>
      <c r="O21" s="4"/>
      <c r="Q21" s="27" t="s">
        <v>68</v>
      </c>
      <c r="R21" s="29">
        <f t="shared" si="1"/>
        <v>40998.773527051249</v>
      </c>
      <c r="S21" s="29">
        <f t="shared" si="2"/>
        <v>171498.13762949544</v>
      </c>
      <c r="T21" s="35">
        <f t="shared" si="3"/>
        <v>10.031454248366014</v>
      </c>
      <c r="U21" s="42">
        <v>0.68635947845240242</v>
      </c>
      <c r="V21" s="43">
        <f t="shared" si="15"/>
        <v>0.31364052154759758</v>
      </c>
      <c r="W21" s="29">
        <f t="shared" si="11"/>
        <v>117709.37229893882</v>
      </c>
      <c r="X21" s="29">
        <f>X22+W21</f>
        <v>271999.61858325533</v>
      </c>
      <c r="Y21" s="35">
        <f t="shared" si="12"/>
        <v>6.6343354979579638</v>
      </c>
      <c r="Z21" s="36">
        <f t="shared" si="13"/>
        <v>3.3971187504080502</v>
      </c>
    </row>
    <row r="22" spans="1:26" s="2" customFormat="1" x14ac:dyDescent="0.25">
      <c r="A22" s="12">
        <v>19</v>
      </c>
      <c r="B22" s="13" t="s">
        <v>69</v>
      </c>
      <c r="C22" s="12"/>
      <c r="D22">
        <v>139</v>
      </c>
      <c r="E22" s="51">
        <v>16</v>
      </c>
      <c r="F22" s="17">
        <f t="shared" si="5"/>
        <v>0.11510791366906475</v>
      </c>
      <c r="G22" s="12"/>
      <c r="H22" s="17">
        <v>1</v>
      </c>
      <c r="I22" s="17">
        <f t="shared" si="7"/>
        <v>0</v>
      </c>
      <c r="J22" s="21">
        <f t="shared" si="14"/>
        <v>27600.481524746923</v>
      </c>
      <c r="K22" s="21">
        <f t="shared" si="8"/>
        <v>27600.481524746923</v>
      </c>
      <c r="L22" s="21">
        <f>K22/F22</f>
        <v>239779.18324623888</v>
      </c>
      <c r="M22" s="21">
        <f>L22</f>
        <v>239779.18324623888</v>
      </c>
      <c r="N22" s="34">
        <f t="shared" si="10"/>
        <v>8.6875</v>
      </c>
      <c r="O22" s="4"/>
      <c r="Q22" s="30" t="s">
        <v>69</v>
      </c>
      <c r="R22" s="31">
        <f t="shared" si="1"/>
        <v>27600.481524746923</v>
      </c>
      <c r="S22" s="31">
        <f t="shared" si="2"/>
        <v>239779.18324623888</v>
      </c>
      <c r="T22" s="38">
        <f t="shared" si="3"/>
        <v>8.6875</v>
      </c>
      <c r="U22" s="44">
        <v>0.64346806172022719</v>
      </c>
      <c r="V22" s="45">
        <f t="shared" si="15"/>
        <v>0.35653193827977281</v>
      </c>
      <c r="W22" s="31">
        <f t="shared" si="11"/>
        <v>154290.2462843165</v>
      </c>
      <c r="X22" s="31">
        <f>W22</f>
        <v>154290.2462843165</v>
      </c>
      <c r="Y22" s="38">
        <f t="shared" si="12"/>
        <v>5.5901287861944731</v>
      </c>
      <c r="Z22" s="37">
        <f t="shared" si="13"/>
        <v>3.0973712138055269</v>
      </c>
    </row>
    <row r="23" spans="1:26" s="2" customFormat="1" ht="13.2" x14ac:dyDescent="0.25">
      <c r="B23" s="2" t="s">
        <v>70</v>
      </c>
      <c r="D23" s="25">
        <f>SUM(D4:D22)</f>
        <v>24308</v>
      </c>
      <c r="E23" s="25">
        <f>SUM(E4:E22)</f>
        <v>212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166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7877270.8559461134</v>
      </c>
      <c r="N29" s="32">
        <f>M29/J29</f>
        <v>78.772708559461137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78.772708559461137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7004125.9937206842</v>
      </c>
      <c r="Y29" s="40">
        <f>X29/R29</f>
        <v>70.041259937206846</v>
      </c>
      <c r="Z29" s="36">
        <f>T29-Y29</f>
        <v>8.7314486222542911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802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7777270.8559461134</v>
      </c>
      <c r="N30" s="33">
        <f t="shared" ref="N30:N47" si="26">M30/J30</f>
        <v>77.772708559461137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77.772708559461137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6908261.3197177202</v>
      </c>
      <c r="Y30" s="35">
        <f t="shared" ref="Y30:Y47" si="28">X30/R30</f>
        <v>69.082613197177196</v>
      </c>
      <c r="Z30" s="36">
        <f t="shared" ref="Z30:Z47" si="29">T30-Y30</f>
        <v>8.690095362283941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1189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7377270.8559461134</v>
      </c>
      <c r="N31" s="33">
        <f t="shared" si="26"/>
        <v>73.772708559461137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73.772708559461137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6524802.623705863</v>
      </c>
      <c r="Y31" s="35">
        <f t="shared" si="28"/>
        <v>65.248026237058625</v>
      </c>
      <c r="Z31" s="36">
        <f t="shared" si="29"/>
        <v>8.5246823224025121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1397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6877270.8559461134</v>
      </c>
      <c r="N32" s="33">
        <f t="shared" si="26"/>
        <v>68.772708559461137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68.772708559461137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6045479.2536910418</v>
      </c>
      <c r="Y32" s="35">
        <f t="shared" si="28"/>
        <v>60.454792536910418</v>
      </c>
      <c r="Z32" s="36">
        <f t="shared" si="29"/>
        <v>8.3179160225507189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1460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6377270.8559461134</v>
      </c>
      <c r="N33" s="33">
        <f t="shared" si="26"/>
        <v>63.772708559461137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63.772708559461137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5566155.8836762207</v>
      </c>
      <c r="Y33" s="35">
        <f t="shared" si="28"/>
        <v>55.661558836762204</v>
      </c>
      <c r="Z33" s="36">
        <f t="shared" si="29"/>
        <v>8.1111497226989329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1538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5877270.8559461134</v>
      </c>
      <c r="N34" s="33">
        <f t="shared" si="26"/>
        <v>58.772708559461137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58.772708559461137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5086832.5136613995</v>
      </c>
      <c r="Y34" s="35">
        <f t="shared" si="28"/>
        <v>50.868325136613997</v>
      </c>
      <c r="Z34" s="36">
        <f t="shared" si="29"/>
        <v>7.9043834228471397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1860</v>
      </c>
      <c r="E35" s="51">
        <v>1</v>
      </c>
      <c r="F35" s="3">
        <f t="shared" si="21"/>
        <v>5.3763440860215054E-4</v>
      </c>
      <c r="G35" s="2">
        <v>0.5</v>
      </c>
      <c r="H35" s="3">
        <f t="shared" si="22"/>
        <v>2.6845637583892616E-3</v>
      </c>
      <c r="I35" s="3">
        <f t="shared" si="23"/>
        <v>0.99731543624161079</v>
      </c>
      <c r="J35" s="5">
        <f t="shared" si="30"/>
        <v>100000</v>
      </c>
      <c r="K35" s="5">
        <f t="shared" si="24"/>
        <v>268.45637583892614</v>
      </c>
      <c r="L35" s="5">
        <f t="shared" si="25"/>
        <v>499328.85906040267</v>
      </c>
      <c r="M35" s="5">
        <f t="shared" si="16"/>
        <v>5377270.8559461134</v>
      </c>
      <c r="N35" s="33">
        <f t="shared" si="26"/>
        <v>53.772708559461137</v>
      </c>
      <c r="O35" s="4"/>
      <c r="Q35" s="27" t="s">
        <v>46</v>
      </c>
      <c r="R35" s="29">
        <f t="shared" si="17"/>
        <v>100000</v>
      </c>
      <c r="S35" s="29">
        <f t="shared" si="18"/>
        <v>499328.85906040267</v>
      </c>
      <c r="T35" s="35">
        <f t="shared" si="19"/>
        <v>53.772708559461137</v>
      </c>
      <c r="U35" s="42">
        <v>0.96192878092594225</v>
      </c>
      <c r="V35" s="43">
        <f t="shared" si="31"/>
        <v>3.8071219074057749E-2</v>
      </c>
      <c r="W35" s="29">
        <f t="shared" si="27"/>
        <v>480318.80067711475</v>
      </c>
      <c r="X35" s="29">
        <f t="shared" si="20"/>
        <v>4602242.4050294263</v>
      </c>
      <c r="Y35" s="35">
        <f t="shared" si="28"/>
        <v>46.022424050294262</v>
      </c>
      <c r="Z35" s="36">
        <f t="shared" si="29"/>
        <v>7.7502845091668746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1830</v>
      </c>
      <c r="E36" s="51">
        <v>1</v>
      </c>
      <c r="F36" s="3">
        <f t="shared" si="21"/>
        <v>5.4644808743169399E-4</v>
      </c>
      <c r="G36" s="2">
        <v>0.5</v>
      </c>
      <c r="H36" s="3">
        <f t="shared" si="22"/>
        <v>2.7285129604365621E-3</v>
      </c>
      <c r="I36" s="3">
        <f t="shared" si="23"/>
        <v>0.99727148703956348</v>
      </c>
      <c r="J36" s="5">
        <f t="shared" si="30"/>
        <v>99731.543624161073</v>
      </c>
      <c r="K36" s="5">
        <f t="shared" si="24"/>
        <v>272.11880934286785</v>
      </c>
      <c r="L36" s="5">
        <f t="shared" si="25"/>
        <v>497977.42109744821</v>
      </c>
      <c r="M36" s="5">
        <f t="shared" si="16"/>
        <v>4877941.9968857104</v>
      </c>
      <c r="N36" s="33">
        <f t="shared" si="26"/>
        <v>48.91072392570463</v>
      </c>
      <c r="O36" s="4"/>
      <c r="Q36" s="27" t="s">
        <v>48</v>
      </c>
      <c r="R36" s="29">
        <f t="shared" si="17"/>
        <v>99731.543624161073</v>
      </c>
      <c r="S36" s="29">
        <f t="shared" si="18"/>
        <v>497977.42109744821</v>
      </c>
      <c r="T36" s="35">
        <f t="shared" si="19"/>
        <v>48.91072392570463</v>
      </c>
      <c r="U36" s="42">
        <v>0.95558309086652893</v>
      </c>
      <c r="V36" s="43">
        <f t="shared" si="31"/>
        <v>4.4416909133471072E-2</v>
      </c>
      <c r="W36" s="29">
        <f t="shared" si="27"/>
        <v>475858.8032340426</v>
      </c>
      <c r="X36" s="29">
        <f t="shared" si="20"/>
        <v>4121923.6043523112</v>
      </c>
      <c r="Y36" s="35">
        <f t="shared" si="28"/>
        <v>41.330189572577012</v>
      </c>
      <c r="Z36" s="36">
        <f t="shared" si="29"/>
        <v>7.5805343531276179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1671</v>
      </c>
      <c r="E37" s="51">
        <v>1</v>
      </c>
      <c r="F37" s="3">
        <f t="shared" si="21"/>
        <v>5.9844404548174744E-4</v>
      </c>
      <c r="G37" s="2">
        <v>0.5</v>
      </c>
      <c r="H37" s="3">
        <f t="shared" si="22"/>
        <v>2.987750224081267E-3</v>
      </c>
      <c r="I37" s="3">
        <f t="shared" si="23"/>
        <v>0.99701224977591874</v>
      </c>
      <c r="J37" s="5">
        <f t="shared" si="30"/>
        <v>99459.424814818209</v>
      </c>
      <c r="K37" s="5">
        <f t="shared" si="24"/>
        <v>297.159918777467</v>
      </c>
      <c r="L37" s="5">
        <f t="shared" si="25"/>
        <v>496554.22427714738</v>
      </c>
      <c r="M37" s="5">
        <f t="shared" si="16"/>
        <v>4379964.5757882623</v>
      </c>
      <c r="N37" s="33">
        <f t="shared" si="26"/>
        <v>44.037702650535564</v>
      </c>
      <c r="O37" s="4"/>
      <c r="Q37" s="27" t="s">
        <v>50</v>
      </c>
      <c r="R37" s="29">
        <f t="shared" si="17"/>
        <v>99459.424814818209</v>
      </c>
      <c r="S37" s="29">
        <f t="shared" si="18"/>
        <v>496554.22427714738</v>
      </c>
      <c r="T37" s="35">
        <f t="shared" si="19"/>
        <v>44.037702650535564</v>
      </c>
      <c r="U37" s="42">
        <v>0.95343645724036619</v>
      </c>
      <c r="V37" s="43">
        <f t="shared" si="31"/>
        <v>4.6563542759633814E-2</v>
      </c>
      <c r="W37" s="29">
        <f t="shared" si="27"/>
        <v>473432.90042254166</v>
      </c>
      <c r="X37" s="29">
        <f t="shared" si="20"/>
        <v>3646064.8011182686</v>
      </c>
      <c r="Y37" s="35">
        <f t="shared" si="28"/>
        <v>36.658816476234541</v>
      </c>
      <c r="Z37" s="36">
        <f t="shared" si="29"/>
        <v>7.378886174301023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1941</v>
      </c>
      <c r="E38" s="51">
        <v>1</v>
      </c>
      <c r="F38" s="3">
        <f t="shared" si="21"/>
        <v>5.1519835136527566E-4</v>
      </c>
      <c r="G38" s="2">
        <v>0.5</v>
      </c>
      <c r="H38" s="3">
        <f t="shared" si="22"/>
        <v>2.5726781579624393E-3</v>
      </c>
      <c r="I38" s="3">
        <f t="shared" si="23"/>
        <v>0.99742732184203753</v>
      </c>
      <c r="J38" s="5">
        <f t="shared" si="30"/>
        <v>99162.264896040739</v>
      </c>
      <c r="K38" s="5">
        <f t="shared" si="24"/>
        <v>255.11259299212955</v>
      </c>
      <c r="L38" s="5">
        <f t="shared" si="25"/>
        <v>495173.54299772333</v>
      </c>
      <c r="M38" s="5">
        <f t="shared" si="16"/>
        <v>3883410.3515111152</v>
      </c>
      <c r="N38" s="33">
        <f t="shared" si="26"/>
        <v>39.16217883468461</v>
      </c>
      <c r="O38" s="4"/>
      <c r="Q38" s="27" t="s">
        <v>52</v>
      </c>
      <c r="R38" s="29">
        <f t="shared" si="17"/>
        <v>99162.264896040739</v>
      </c>
      <c r="S38" s="29">
        <f t="shared" si="18"/>
        <v>495173.54299772333</v>
      </c>
      <c r="T38" s="35">
        <f t="shared" si="19"/>
        <v>39.16217883468461</v>
      </c>
      <c r="U38" s="42">
        <v>0.93748024841036759</v>
      </c>
      <c r="V38" s="43">
        <f t="shared" si="31"/>
        <v>6.2519751589632411E-2</v>
      </c>
      <c r="W38" s="29">
        <f t="shared" si="27"/>
        <v>464215.4160957475</v>
      </c>
      <c r="X38" s="29">
        <f t="shared" si="20"/>
        <v>3172631.9006957272</v>
      </c>
      <c r="Y38" s="35">
        <f t="shared" si="28"/>
        <v>31.994346882070875</v>
      </c>
      <c r="Z38" s="36">
        <f t="shared" si="29"/>
        <v>7.1678319526137351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2180</v>
      </c>
      <c r="E39" s="51">
        <v>5</v>
      </c>
      <c r="F39" s="3">
        <f t="shared" si="21"/>
        <v>2.2935779816513763E-3</v>
      </c>
      <c r="G39" s="2">
        <v>0.5</v>
      </c>
      <c r="H39" s="3">
        <f t="shared" si="22"/>
        <v>1.1402508551881414E-2</v>
      </c>
      <c r="I39" s="3">
        <f t="shared" si="23"/>
        <v>0.98859749144811859</v>
      </c>
      <c r="J39" s="5">
        <f t="shared" si="30"/>
        <v>98907.152303048599</v>
      </c>
      <c r="K39" s="5">
        <f t="shared" si="24"/>
        <v>1127.7896499777491</v>
      </c>
      <c r="L39" s="5">
        <f t="shared" si="25"/>
        <v>491716.28739029868</v>
      </c>
      <c r="M39" s="5">
        <f t="shared" si="16"/>
        <v>3388236.8085133918</v>
      </c>
      <c r="N39" s="33">
        <f t="shared" si="26"/>
        <v>34.256742102248928</v>
      </c>
      <c r="O39" s="4"/>
      <c r="Q39" s="27" t="s">
        <v>54</v>
      </c>
      <c r="R39" s="29">
        <f t="shared" si="17"/>
        <v>98907.152303048599</v>
      </c>
      <c r="S39" s="29">
        <f t="shared" si="18"/>
        <v>491716.28739029868</v>
      </c>
      <c r="T39" s="35">
        <f t="shared" si="19"/>
        <v>34.256742102248928</v>
      </c>
      <c r="U39" s="42">
        <v>0.91788799906018037</v>
      </c>
      <c r="V39" s="43">
        <f t="shared" si="31"/>
        <v>8.2112000939819629E-2</v>
      </c>
      <c r="W39" s="29">
        <f t="shared" si="27"/>
        <v>451340.47913798183</v>
      </c>
      <c r="X39" s="29">
        <f t="shared" si="20"/>
        <v>2708416.4845999796</v>
      </c>
      <c r="Y39" s="35">
        <f t="shared" si="28"/>
        <v>27.38342396413832</v>
      </c>
      <c r="Z39" s="36">
        <f t="shared" si="29"/>
        <v>6.8733181381106085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2136</v>
      </c>
      <c r="E40" s="51">
        <v>11</v>
      </c>
      <c r="F40" s="3">
        <f t="shared" si="21"/>
        <v>5.1498127340823966E-3</v>
      </c>
      <c r="G40" s="2">
        <v>0.5</v>
      </c>
      <c r="H40" s="3">
        <f t="shared" si="22"/>
        <v>2.5421770279639471E-2</v>
      </c>
      <c r="I40" s="3">
        <f t="shared" si="23"/>
        <v>0.97457822972036057</v>
      </c>
      <c r="J40" s="5">
        <f t="shared" si="30"/>
        <v>97779.362653070857</v>
      </c>
      <c r="K40" s="5">
        <f t="shared" si="24"/>
        <v>2485.7244954559264</v>
      </c>
      <c r="L40" s="5">
        <f t="shared" si="25"/>
        <v>482682.50202671444</v>
      </c>
      <c r="M40" s="5">
        <f t="shared" si="16"/>
        <v>2896520.5211230931</v>
      </c>
      <c r="N40" s="33">
        <f t="shared" si="26"/>
        <v>29.623025171479014</v>
      </c>
      <c r="O40" s="4"/>
      <c r="Q40" s="27" t="s">
        <v>56</v>
      </c>
      <c r="R40" s="29">
        <f t="shared" si="17"/>
        <v>97779.362653070857</v>
      </c>
      <c r="S40" s="29">
        <f t="shared" si="18"/>
        <v>482682.50202671444</v>
      </c>
      <c r="T40" s="35">
        <f t="shared" si="19"/>
        <v>29.623025171479014</v>
      </c>
      <c r="U40" s="42">
        <v>0.89571782863194893</v>
      </c>
      <c r="V40" s="43">
        <f t="shared" si="31"/>
        <v>0.10428217136805107</v>
      </c>
      <c r="W40" s="29">
        <f t="shared" si="27"/>
        <v>432347.32263400493</v>
      </c>
      <c r="X40" s="29">
        <f t="shared" si="20"/>
        <v>2257076.0054619978</v>
      </c>
      <c r="Y40" s="35">
        <f t="shared" si="28"/>
        <v>23.083357717009132</v>
      </c>
      <c r="Z40" s="36">
        <f t="shared" si="29"/>
        <v>6.5396674544698818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1763</v>
      </c>
      <c r="E41" s="51">
        <v>8</v>
      </c>
      <c r="F41" s="3">
        <f t="shared" si="21"/>
        <v>4.5377197958026095E-3</v>
      </c>
      <c r="G41" s="2">
        <v>0.5</v>
      </c>
      <c r="H41" s="3">
        <f t="shared" si="22"/>
        <v>2.2434099831744252E-2</v>
      </c>
      <c r="I41" s="3">
        <f t="shared" si="23"/>
        <v>0.97756590016825573</v>
      </c>
      <c r="J41" s="5">
        <f t="shared" si="30"/>
        <v>95293.638157614929</v>
      </c>
      <c r="K41" s="5">
        <f t="shared" si="24"/>
        <v>2137.8269917580469</v>
      </c>
      <c r="L41" s="5">
        <f t="shared" si="25"/>
        <v>471123.62330867955</v>
      </c>
      <c r="M41" s="5">
        <f t="shared" si="16"/>
        <v>2413838.0190963787</v>
      </c>
      <c r="N41" s="33">
        <f t="shared" si="26"/>
        <v>25.3305264209129</v>
      </c>
      <c r="O41" s="4"/>
      <c r="Q41" s="27" t="s">
        <v>58</v>
      </c>
      <c r="R41" s="29">
        <f t="shared" si="17"/>
        <v>95293.638157614929</v>
      </c>
      <c r="S41" s="29">
        <f t="shared" si="18"/>
        <v>471123.62330867955</v>
      </c>
      <c r="T41" s="35">
        <f t="shared" si="19"/>
        <v>25.3305264209129</v>
      </c>
      <c r="U41" s="42">
        <v>0.86473435856680392</v>
      </c>
      <c r="V41" s="43">
        <f t="shared" si="31"/>
        <v>0.13526564143319608</v>
      </c>
      <c r="W41" s="29">
        <f t="shared" si="27"/>
        <v>407396.78420749959</v>
      </c>
      <c r="X41" s="29">
        <f t="shared" si="20"/>
        <v>1824728.6828279928</v>
      </c>
      <c r="Y41" s="35">
        <f t="shared" si="28"/>
        <v>19.148483761422835</v>
      </c>
      <c r="Z41" s="36">
        <f t="shared" si="29"/>
        <v>6.1820426594900653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1368</v>
      </c>
      <c r="E42" s="51">
        <v>14</v>
      </c>
      <c r="F42" s="3">
        <f t="shared" si="21"/>
        <v>1.023391812865497E-2</v>
      </c>
      <c r="G42" s="2">
        <v>0.5</v>
      </c>
      <c r="H42" s="3">
        <f t="shared" si="22"/>
        <v>4.989308624376336E-2</v>
      </c>
      <c r="I42" s="3">
        <f t="shared" si="23"/>
        <v>0.95010691375623668</v>
      </c>
      <c r="J42" s="5">
        <f t="shared" si="30"/>
        <v>93155.811165856881</v>
      </c>
      <c r="K42" s="5">
        <f t="shared" si="24"/>
        <v>4647.8309206058311</v>
      </c>
      <c r="L42" s="5">
        <f t="shared" si="25"/>
        <v>454159.4785277698</v>
      </c>
      <c r="M42" s="5">
        <f t="shared" si="16"/>
        <v>1942714.3957876991</v>
      </c>
      <c r="N42" s="33">
        <f t="shared" si="26"/>
        <v>20.854462770216696</v>
      </c>
      <c r="O42" s="4"/>
      <c r="Q42" s="27" t="s">
        <v>60</v>
      </c>
      <c r="R42" s="29">
        <f t="shared" si="17"/>
        <v>93155.811165856881</v>
      </c>
      <c r="S42" s="29">
        <f t="shared" si="18"/>
        <v>454159.4785277698</v>
      </c>
      <c r="T42" s="35">
        <f t="shared" si="19"/>
        <v>20.854462770216696</v>
      </c>
      <c r="U42" s="42">
        <v>0.81758889711164551</v>
      </c>
      <c r="V42" s="43">
        <f t="shared" si="31"/>
        <v>0.18241110288835449</v>
      </c>
      <c r="W42" s="29">
        <f t="shared" si="27"/>
        <v>371315.74716231937</v>
      </c>
      <c r="X42" s="29">
        <f t="shared" si="20"/>
        <v>1417331.8986204932</v>
      </c>
      <c r="Y42" s="35">
        <f t="shared" si="28"/>
        <v>15.214637507659516</v>
      </c>
      <c r="Z42" s="36">
        <f t="shared" si="29"/>
        <v>5.6398252625571796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1046</v>
      </c>
      <c r="E43" s="51">
        <v>35</v>
      </c>
      <c r="F43" s="3">
        <f t="shared" si="21"/>
        <v>3.3460803059273424E-2</v>
      </c>
      <c r="G43" s="2">
        <v>0.5</v>
      </c>
      <c r="H43" s="3">
        <f t="shared" si="22"/>
        <v>0.15438906043228939</v>
      </c>
      <c r="I43" s="3">
        <f t="shared" si="23"/>
        <v>0.84561093956771061</v>
      </c>
      <c r="J43" s="5">
        <f t="shared" si="30"/>
        <v>88507.980245251048</v>
      </c>
      <c r="K43" s="5">
        <f t="shared" si="24"/>
        <v>13664.66391082394</v>
      </c>
      <c r="L43" s="5">
        <f t="shared" si="25"/>
        <v>408378.24144919531</v>
      </c>
      <c r="M43" s="5">
        <f t="shared" si="16"/>
        <v>1488554.9172599292</v>
      </c>
      <c r="N43" s="33">
        <f t="shared" si="26"/>
        <v>16.818313028217574</v>
      </c>
      <c r="O43" s="4"/>
      <c r="Q43" s="27" t="s">
        <v>62</v>
      </c>
      <c r="R43" s="29">
        <f t="shared" si="17"/>
        <v>88507.980245251048</v>
      </c>
      <c r="S43" s="29">
        <f t="shared" si="18"/>
        <v>408378.24144919531</v>
      </c>
      <c r="T43" s="35">
        <f t="shared" si="19"/>
        <v>16.818313028217574</v>
      </c>
      <c r="U43" s="42">
        <v>0.77888026534586052</v>
      </c>
      <c r="V43" s="43">
        <f t="shared" si="31"/>
        <v>0.22111973465413948</v>
      </c>
      <c r="W43" s="29">
        <f t="shared" si="27"/>
        <v>318077.75306142512</v>
      </c>
      <c r="X43" s="29">
        <f t="shared" si="20"/>
        <v>1046016.151458174</v>
      </c>
      <c r="Y43" s="35">
        <f t="shared" si="28"/>
        <v>11.818325856716164</v>
      </c>
      <c r="Z43" s="36">
        <f t="shared" si="29"/>
        <v>4.9999871715014095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839</v>
      </c>
      <c r="E44" s="51">
        <v>29</v>
      </c>
      <c r="F44" s="3">
        <f t="shared" si="21"/>
        <v>3.4564958283671038E-2</v>
      </c>
      <c r="G44" s="2">
        <v>0.5</v>
      </c>
      <c r="H44" s="3">
        <f t="shared" si="22"/>
        <v>0.15907844212835986</v>
      </c>
      <c r="I44" s="3">
        <f t="shared" si="23"/>
        <v>0.84092155787164014</v>
      </c>
      <c r="J44" s="5">
        <f t="shared" si="30"/>
        <v>74843.316334427102</v>
      </c>
      <c r="K44" s="5">
        <f t="shared" si="24"/>
        <v>11905.958166200693</v>
      </c>
      <c r="L44" s="5">
        <f t="shared" si="25"/>
        <v>344451.68625663378</v>
      </c>
      <c r="M44" s="5">
        <f t="shared" si="16"/>
        <v>1080176.675810734</v>
      </c>
      <c r="N44" s="33">
        <f t="shared" si="26"/>
        <v>14.432506851835809</v>
      </c>
      <c r="O44" s="4"/>
      <c r="Q44" s="27" t="s">
        <v>64</v>
      </c>
      <c r="R44" s="29">
        <f t="shared" si="17"/>
        <v>74843.316334427102</v>
      </c>
      <c r="S44" s="29">
        <f t="shared" si="18"/>
        <v>344451.68625663378</v>
      </c>
      <c r="T44" s="35">
        <f t="shared" si="19"/>
        <v>14.432506851835809</v>
      </c>
      <c r="U44" s="42">
        <v>0.71980976748499381</v>
      </c>
      <c r="V44" s="43">
        <f t="shared" si="31"/>
        <v>0.28019023251500619</v>
      </c>
      <c r="W44" s="29">
        <f t="shared" si="27"/>
        <v>247939.68819420159</v>
      </c>
      <c r="X44" s="29">
        <f t="shared" si="20"/>
        <v>727938.39839674882</v>
      </c>
      <c r="Y44" s="35">
        <f t="shared" si="28"/>
        <v>9.7261643931444173</v>
      </c>
      <c r="Z44" s="36">
        <f t="shared" si="29"/>
        <v>4.7063424586913918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534</v>
      </c>
      <c r="E45" s="51">
        <v>23</v>
      </c>
      <c r="F45" s="3">
        <f t="shared" si="21"/>
        <v>4.307116104868914E-2</v>
      </c>
      <c r="G45" s="2">
        <v>0.5</v>
      </c>
      <c r="H45" s="3">
        <f t="shared" si="22"/>
        <v>0.19442096365173286</v>
      </c>
      <c r="I45" s="3">
        <f t="shared" si="23"/>
        <v>0.80557903634826711</v>
      </c>
      <c r="J45" s="5">
        <f t="shared" si="30"/>
        <v>62937.358168226412</v>
      </c>
      <c r="K45" s="5">
        <f t="shared" si="24"/>
        <v>12236.341824760841</v>
      </c>
      <c r="L45" s="5">
        <f t="shared" si="25"/>
        <v>284095.93627922994</v>
      </c>
      <c r="M45" s="5">
        <f t="shared" si="16"/>
        <v>735724.9895541002</v>
      </c>
      <c r="N45" s="33">
        <f t="shared" si="26"/>
        <v>11.689797776188309</v>
      </c>
      <c r="O45" s="4"/>
      <c r="Q45" s="27" t="s">
        <v>66</v>
      </c>
      <c r="R45" s="29">
        <f t="shared" si="17"/>
        <v>62937.358168226412</v>
      </c>
      <c r="S45" s="29">
        <f t="shared" si="18"/>
        <v>284095.93627922994</v>
      </c>
      <c r="T45" s="35">
        <f t="shared" si="19"/>
        <v>11.689797776188309</v>
      </c>
      <c r="U45" s="42">
        <v>0.68480776711742686</v>
      </c>
      <c r="V45" s="43">
        <f t="shared" si="31"/>
        <v>0.31519223288257314</v>
      </c>
      <c r="W45" s="29">
        <f t="shared" si="27"/>
        <v>194551.10377051422</v>
      </c>
      <c r="X45" s="29">
        <f t="shared" si="20"/>
        <v>479998.71020254726</v>
      </c>
      <c r="Y45" s="35">
        <f t="shared" si="28"/>
        <v>7.6266103975885029</v>
      </c>
      <c r="Z45" s="36">
        <f t="shared" si="29"/>
        <v>4.0631873785998058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288</v>
      </c>
      <c r="E46" s="51">
        <v>20</v>
      </c>
      <c r="F46" s="3">
        <f t="shared" si="21"/>
        <v>6.9444444444444448E-2</v>
      </c>
      <c r="G46" s="2">
        <v>0.5</v>
      </c>
      <c r="H46" s="3">
        <f t="shared" si="22"/>
        <v>0.29585798816568043</v>
      </c>
      <c r="I46" s="3">
        <f t="shared" si="23"/>
        <v>0.70414201183431957</v>
      </c>
      <c r="J46" s="5">
        <f t="shared" si="30"/>
        <v>50701.01634346557</v>
      </c>
      <c r="K46" s="5">
        <f t="shared" si="24"/>
        <v>15000.300693333007</v>
      </c>
      <c r="L46" s="5">
        <f t="shared" si="25"/>
        <v>216004.32998399535</v>
      </c>
      <c r="M46" s="5">
        <f>L46+M47</f>
        <v>451629.05327487027</v>
      </c>
      <c r="N46" s="33">
        <f t="shared" si="26"/>
        <v>8.907692307692308</v>
      </c>
      <c r="O46" s="4"/>
      <c r="Q46" s="27" t="s">
        <v>68</v>
      </c>
      <c r="R46" s="29">
        <f t="shared" si="17"/>
        <v>50701.01634346557</v>
      </c>
      <c r="S46" s="29">
        <f t="shared" si="18"/>
        <v>216004.32998399535</v>
      </c>
      <c r="T46" s="35">
        <f t="shared" si="19"/>
        <v>8.907692307692308</v>
      </c>
      <c r="U46" s="42">
        <v>0.65629805890441617</v>
      </c>
      <c r="V46" s="43">
        <f t="shared" si="31"/>
        <v>0.34370194109558383</v>
      </c>
      <c r="W46" s="29">
        <f t="shared" si="27"/>
        <v>141763.22248344513</v>
      </c>
      <c r="X46" s="29">
        <f>X47+W46</f>
        <v>285447.606432033</v>
      </c>
      <c r="Y46" s="35">
        <f t="shared" si="28"/>
        <v>5.6300174437986774</v>
      </c>
      <c r="Z46" s="36">
        <f t="shared" si="29"/>
        <v>3.2776748638936306</v>
      </c>
    </row>
    <row r="47" spans="1:26" s="2" customFormat="1" x14ac:dyDescent="0.25">
      <c r="A47" s="12">
        <v>19</v>
      </c>
      <c r="B47" s="13" t="s">
        <v>69</v>
      </c>
      <c r="C47" s="12"/>
      <c r="D47">
        <v>231</v>
      </c>
      <c r="E47" s="51">
        <v>35</v>
      </c>
      <c r="F47" s="17">
        <f t="shared" si="21"/>
        <v>0.15151515151515152</v>
      </c>
      <c r="G47" s="12"/>
      <c r="H47" s="17">
        <v>1</v>
      </c>
      <c r="I47" s="17">
        <f t="shared" si="23"/>
        <v>0</v>
      </c>
      <c r="J47" s="21">
        <f t="shared" si="30"/>
        <v>35700.715650132566</v>
      </c>
      <c r="K47" s="21">
        <f t="shared" si="24"/>
        <v>35700.715650132566</v>
      </c>
      <c r="L47" s="21">
        <f>K47/F47</f>
        <v>235624.72329087494</v>
      </c>
      <c r="M47" s="21">
        <f>L47</f>
        <v>235624.72329087494</v>
      </c>
      <c r="N47" s="34">
        <f t="shared" si="26"/>
        <v>6.6000000000000005</v>
      </c>
      <c r="O47" s="4"/>
      <c r="Q47" s="30" t="s">
        <v>69</v>
      </c>
      <c r="R47" s="31">
        <f t="shared" si="17"/>
        <v>35700.715650132566</v>
      </c>
      <c r="S47" s="31">
        <f t="shared" si="18"/>
        <v>235624.72329087494</v>
      </c>
      <c r="T47" s="38">
        <f t="shared" si="19"/>
        <v>6.6000000000000005</v>
      </c>
      <c r="U47" s="44">
        <v>0.6098018151143324</v>
      </c>
      <c r="V47" s="45">
        <f t="shared" si="31"/>
        <v>0.3901981848856676</v>
      </c>
      <c r="W47" s="31">
        <f t="shared" si="27"/>
        <v>143684.38394858784</v>
      </c>
      <c r="X47" s="31">
        <f>W47</f>
        <v>143684.38394858784</v>
      </c>
      <c r="Y47" s="38">
        <f t="shared" si="28"/>
        <v>4.0246919797545937</v>
      </c>
      <c r="Z47" s="37">
        <f t="shared" si="29"/>
        <v>2.5753080202454068</v>
      </c>
    </row>
    <row r="48" spans="1:26" s="2" customFormat="1" ht="13.2" x14ac:dyDescent="0.25">
      <c r="B48" s="2" t="s">
        <v>70</v>
      </c>
      <c r="D48" s="25">
        <f>SUM(D29:D47)</f>
        <v>24239</v>
      </c>
      <c r="E48" s="25">
        <f>SUM(E29:E47)</f>
        <v>184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344</v>
      </c>
      <c r="E54" s="49">
        <f>E4+E29</f>
        <v>2</v>
      </c>
      <c r="F54" s="3">
        <f>E54/D54</f>
        <v>5.8139534883720929E-3</v>
      </c>
      <c r="G54" s="2">
        <v>0.3</v>
      </c>
      <c r="H54" s="18">
        <f>C54*F54/(1+(1-G54)*C54*F54)</f>
        <v>5.7903879559930522E-3</v>
      </c>
      <c r="I54" s="18">
        <f>1-H54</f>
        <v>0.99420961204400693</v>
      </c>
      <c r="J54" s="19">
        <v>100000</v>
      </c>
      <c r="K54" s="20">
        <f>J54*H54</f>
        <v>579.03879559930522</v>
      </c>
      <c r="L54" s="20">
        <f>C54*(J55+G54*K54)</f>
        <v>99594.67284308048</v>
      </c>
      <c r="M54" s="5">
        <f t="shared" ref="M54:M70" si="32">L54+M55</f>
        <v>7556781.4056721721</v>
      </c>
      <c r="N54" s="32">
        <f>M54/J54</f>
        <v>75.567814056721716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99594.67284308048</v>
      </c>
      <c r="T54" s="35">
        <f t="shared" ref="T54:T72" si="35">N54</f>
        <v>75.567814056721716</v>
      </c>
      <c r="U54" s="42">
        <v>0.96170886472285344</v>
      </c>
      <c r="V54" s="43">
        <f>1-U54</f>
        <v>3.829113527714656E-2</v>
      </c>
      <c r="W54" s="29">
        <f>S54*U54</f>
        <v>95781.07975236293</v>
      </c>
      <c r="X54" s="29">
        <f t="shared" ref="X54:X70" si="36">X55+W54</f>
        <v>6715473.8529457226</v>
      </c>
      <c r="Y54" s="40">
        <f>X54/R54</f>
        <v>67.154738529457219</v>
      </c>
      <c r="Z54" s="36">
        <f>T54-Y54</f>
        <v>8.4130755272644961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1582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99420.961204400694</v>
      </c>
      <c r="K55" s="5">
        <f t="shared" ref="K55:K72" si="41">J55*H55</f>
        <v>0</v>
      </c>
      <c r="L55" s="5">
        <f t="shared" ref="L55:L71" si="42">C55*(J56+G55*K55)</f>
        <v>397683.84481760277</v>
      </c>
      <c r="M55" s="5">
        <f t="shared" si="32"/>
        <v>7457186.7328290921</v>
      </c>
      <c r="N55" s="33">
        <f t="shared" ref="N55:N72" si="43">M55/J55</f>
        <v>75.006182222456857</v>
      </c>
      <c r="O55" s="4"/>
      <c r="Q55" s="27" t="s">
        <v>36</v>
      </c>
      <c r="R55" s="29">
        <f t="shared" si="33"/>
        <v>99420.961204400694</v>
      </c>
      <c r="S55" s="29">
        <f t="shared" si="34"/>
        <v>397683.84481760277</v>
      </c>
      <c r="T55" s="35">
        <f t="shared" si="35"/>
        <v>75.006182222456857</v>
      </c>
      <c r="U55" s="42">
        <v>0.96170886472285344</v>
      </c>
      <c r="V55" s="43">
        <f>1-U55</f>
        <v>3.829113527714656E-2</v>
      </c>
      <c r="W55" s="29">
        <f t="shared" ref="W55:W72" si="44">S55*U55</f>
        <v>382456.07891815621</v>
      </c>
      <c r="X55" s="29">
        <f t="shared" si="36"/>
        <v>6619692.7731933594</v>
      </c>
      <c r="Y55" s="35">
        <f t="shared" ref="Y55:Y72" si="45">X55/R55</f>
        <v>66.582466041379917</v>
      </c>
      <c r="Z55" s="36">
        <f t="shared" ref="Z55:Z72" si="46">T55-Y55</f>
        <v>8.4237161810769408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2484</v>
      </c>
      <c r="E56" s="49">
        <f t="shared" si="37"/>
        <v>1</v>
      </c>
      <c r="F56" s="3">
        <f t="shared" si="38"/>
        <v>4.0257648953301127E-4</v>
      </c>
      <c r="G56" s="2">
        <v>0.5</v>
      </c>
      <c r="H56" s="3">
        <f t="shared" si="39"/>
        <v>2.0108586366378444E-3</v>
      </c>
      <c r="I56" s="3">
        <f t="shared" si="40"/>
        <v>0.99798914136336214</v>
      </c>
      <c r="J56" s="5">
        <f t="shared" ref="J56:J72" si="47">I55*J55</f>
        <v>99420.961204400694</v>
      </c>
      <c r="K56" s="5">
        <f t="shared" si="41"/>
        <v>199.92149850070518</v>
      </c>
      <c r="L56" s="5">
        <f t="shared" si="42"/>
        <v>496605.00227575167</v>
      </c>
      <c r="M56" s="5">
        <f t="shared" si="32"/>
        <v>7059502.8880114891</v>
      </c>
      <c r="N56" s="33">
        <f t="shared" si="43"/>
        <v>71.006182222456857</v>
      </c>
      <c r="O56" s="4"/>
      <c r="Q56" s="27" t="s">
        <v>38</v>
      </c>
      <c r="R56" s="29">
        <f t="shared" si="33"/>
        <v>99420.961204400694</v>
      </c>
      <c r="S56" s="29">
        <f t="shared" si="34"/>
        <v>496605.00227575167</v>
      </c>
      <c r="T56" s="35">
        <f t="shared" si="35"/>
        <v>71.006182222456857</v>
      </c>
      <c r="U56" s="42">
        <v>0.96170886472285344</v>
      </c>
      <c r="V56" s="43">
        <f>1-U56</f>
        <v>3.829113527714656E-2</v>
      </c>
      <c r="W56" s="29">
        <f t="shared" si="44"/>
        <v>477589.43295430316</v>
      </c>
      <c r="X56" s="29">
        <f t="shared" si="36"/>
        <v>6237236.6942752032</v>
      </c>
      <c r="Y56" s="35">
        <f t="shared" si="45"/>
        <v>62.735630582488504</v>
      </c>
      <c r="Z56" s="36">
        <f t="shared" si="46"/>
        <v>8.2705516399683532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2842</v>
      </c>
      <c r="E57" s="49">
        <f t="shared" si="37"/>
        <v>2</v>
      </c>
      <c r="F57" s="3">
        <f t="shared" si="38"/>
        <v>7.0372976776917663E-4</v>
      </c>
      <c r="G57" s="2">
        <v>0.5</v>
      </c>
      <c r="H57" s="3">
        <f t="shared" si="39"/>
        <v>3.5124692658939235E-3</v>
      </c>
      <c r="I57" s="3">
        <f t="shared" si="40"/>
        <v>0.99648753073410612</v>
      </c>
      <c r="J57" s="5">
        <f t="shared" si="47"/>
        <v>99221.039705899981</v>
      </c>
      <c r="K57" s="5">
        <f t="shared" si="41"/>
        <v>348.51085249701435</v>
      </c>
      <c r="L57" s="5">
        <f t="shared" si="42"/>
        <v>495233.92139825737</v>
      </c>
      <c r="M57" s="5">
        <f t="shared" si="32"/>
        <v>6562897.8857357372</v>
      </c>
      <c r="N57" s="33">
        <f t="shared" si="43"/>
        <v>66.144216037130349</v>
      </c>
      <c r="O57" s="4"/>
      <c r="Q57" s="27" t="s">
        <v>40</v>
      </c>
      <c r="R57" s="29">
        <f t="shared" si="33"/>
        <v>99221.039705899981</v>
      </c>
      <c r="S57" s="29">
        <f t="shared" si="34"/>
        <v>495233.92139825737</v>
      </c>
      <c r="T57" s="35">
        <f t="shared" si="35"/>
        <v>66.144216037130349</v>
      </c>
      <c r="U57" s="42">
        <v>0.96170886472285344</v>
      </c>
      <c r="V57" s="43">
        <f>1-U57</f>
        <v>3.829113527714656E-2</v>
      </c>
      <c r="W57" s="29">
        <f t="shared" si="44"/>
        <v>476270.85232016491</v>
      </c>
      <c r="X57" s="29">
        <f t="shared" si="36"/>
        <v>5759647.2613209002</v>
      </c>
      <c r="Y57" s="35">
        <f t="shared" si="45"/>
        <v>58.04864853657056</v>
      </c>
      <c r="Z57" s="36">
        <f t="shared" si="46"/>
        <v>8.0955675005597882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2920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98872.528853402968</v>
      </c>
      <c r="K58" s="5">
        <f t="shared" si="41"/>
        <v>0</v>
      </c>
      <c r="L58" s="5">
        <f t="shared" si="42"/>
        <v>494362.64426701481</v>
      </c>
      <c r="M58" s="5">
        <f t="shared" si="32"/>
        <v>6067663.9643374793</v>
      </c>
      <c r="N58" s="33">
        <f t="shared" si="43"/>
        <v>61.368552364367325</v>
      </c>
      <c r="O58" s="4"/>
      <c r="Q58" s="27" t="s">
        <v>42</v>
      </c>
      <c r="R58" s="29">
        <f t="shared" si="33"/>
        <v>98872.528853402968</v>
      </c>
      <c r="S58" s="29">
        <f t="shared" si="34"/>
        <v>494362.64426701481</v>
      </c>
      <c r="T58" s="35">
        <f t="shared" si="35"/>
        <v>61.368552364367325</v>
      </c>
      <c r="U58" s="42">
        <v>0.96170886472285344</v>
      </c>
      <c r="V58" s="43">
        <f>1-U58</f>
        <v>3.829113527714656E-2</v>
      </c>
      <c r="W58" s="29">
        <f t="shared" si="44"/>
        <v>475432.93737941864</v>
      </c>
      <c r="X58" s="29">
        <f t="shared" si="36"/>
        <v>5283376.4090007357</v>
      </c>
      <c r="Y58" s="35">
        <f t="shared" si="45"/>
        <v>53.436242303808477</v>
      </c>
      <c r="Z58" s="36">
        <f t="shared" si="46"/>
        <v>7.9323100605588479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3090</v>
      </c>
      <c r="E59" s="49">
        <f t="shared" si="37"/>
        <v>4</v>
      </c>
      <c r="F59" s="3">
        <f t="shared" si="38"/>
        <v>1.2944983818770227E-3</v>
      </c>
      <c r="G59" s="2">
        <v>0.5</v>
      </c>
      <c r="H59" s="3">
        <f t="shared" si="39"/>
        <v>6.4516129032258064E-3</v>
      </c>
      <c r="I59" s="3">
        <f t="shared" si="40"/>
        <v>0.99354838709677418</v>
      </c>
      <c r="J59" s="5">
        <f t="shared" si="47"/>
        <v>98872.528853402968</v>
      </c>
      <c r="K59" s="5">
        <f t="shared" si="41"/>
        <v>637.88728292518044</v>
      </c>
      <c r="L59" s="5">
        <f t="shared" si="42"/>
        <v>492767.92605970195</v>
      </c>
      <c r="M59" s="5">
        <f t="shared" si="32"/>
        <v>5573301.3200704642</v>
      </c>
      <c r="N59" s="33">
        <f t="shared" si="43"/>
        <v>56.368552364367325</v>
      </c>
      <c r="O59" s="4"/>
      <c r="Q59" s="27" t="s">
        <v>44</v>
      </c>
      <c r="R59" s="29">
        <f t="shared" si="33"/>
        <v>98872.528853402968</v>
      </c>
      <c r="S59" s="29">
        <f t="shared" si="34"/>
        <v>492767.92605970195</v>
      </c>
      <c r="T59" s="35">
        <f t="shared" si="35"/>
        <v>56.368552364367325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474580.6942481951</v>
      </c>
      <c r="X59" s="29">
        <f t="shared" si="36"/>
        <v>4807943.4716213169</v>
      </c>
      <c r="Y59" s="35">
        <f t="shared" si="45"/>
        <v>48.627697980194206</v>
      </c>
      <c r="Z59" s="36">
        <f t="shared" si="46"/>
        <v>7.7408543841731188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3784</v>
      </c>
      <c r="E60" s="49">
        <f t="shared" si="37"/>
        <v>6</v>
      </c>
      <c r="F60" s="3">
        <f t="shared" si="38"/>
        <v>1.5856236786469344E-3</v>
      </c>
      <c r="G60" s="2">
        <v>0.5</v>
      </c>
      <c r="H60" s="3">
        <f t="shared" si="39"/>
        <v>7.8968149513029742E-3</v>
      </c>
      <c r="I60" s="3">
        <f t="shared" si="40"/>
        <v>0.99210318504869699</v>
      </c>
      <c r="J60" s="5">
        <f t="shared" si="47"/>
        <v>98234.64157047779</v>
      </c>
      <c r="K60" s="5">
        <f t="shared" si="41"/>
        <v>775.74078628963764</v>
      </c>
      <c r="L60" s="5">
        <f t="shared" si="42"/>
        <v>489233.85588666488</v>
      </c>
      <c r="M60" s="5">
        <f t="shared" si="32"/>
        <v>5080533.3940107627</v>
      </c>
      <c r="N60" s="33">
        <f t="shared" si="43"/>
        <v>51.71834815894114</v>
      </c>
      <c r="O60" s="4"/>
      <c r="Q60" s="27" t="s">
        <v>46</v>
      </c>
      <c r="R60" s="29">
        <f t="shared" si="33"/>
        <v>98234.64157047779</v>
      </c>
      <c r="S60" s="29">
        <f t="shared" si="34"/>
        <v>489233.85588666488</v>
      </c>
      <c r="T60" s="35">
        <f t="shared" si="35"/>
        <v>51.71834815894114</v>
      </c>
      <c r="U60" s="42">
        <v>0.95736753435116873</v>
      </c>
      <c r="V60" s="43">
        <f t="shared" si="48"/>
        <v>4.2632465648831275E-2</v>
      </c>
      <c r="W60" s="29">
        <f t="shared" si="44"/>
        <v>468376.61033133138</v>
      </c>
      <c r="X60" s="29">
        <f t="shared" si="36"/>
        <v>4333362.7773731221</v>
      </c>
      <c r="Y60" s="35">
        <f t="shared" si="45"/>
        <v>44.1123692018989</v>
      </c>
      <c r="Z60" s="36">
        <f t="shared" si="46"/>
        <v>7.6059789570422396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3811</v>
      </c>
      <c r="E61" s="49">
        <f t="shared" si="37"/>
        <v>3</v>
      </c>
      <c r="F61" s="3">
        <f t="shared" si="38"/>
        <v>7.8719496195224351E-4</v>
      </c>
      <c r="G61" s="2">
        <v>0.5</v>
      </c>
      <c r="H61" s="3">
        <f t="shared" si="39"/>
        <v>3.9282440748985206E-3</v>
      </c>
      <c r="I61" s="3">
        <f t="shared" si="40"/>
        <v>0.99607175592510144</v>
      </c>
      <c r="J61" s="5">
        <f t="shared" si="47"/>
        <v>97458.900784188154</v>
      </c>
      <c r="K61" s="5">
        <f t="shared" si="41"/>
        <v>382.84234955160991</v>
      </c>
      <c r="L61" s="5">
        <f t="shared" si="42"/>
        <v>486337.39804706175</v>
      </c>
      <c r="M61" s="5">
        <f t="shared" si="32"/>
        <v>4591299.5381240975</v>
      </c>
      <c r="N61" s="33">
        <f t="shared" si="43"/>
        <v>47.110110017462823</v>
      </c>
      <c r="O61" s="4"/>
      <c r="Q61" s="27" t="s">
        <v>48</v>
      </c>
      <c r="R61" s="29">
        <f t="shared" si="33"/>
        <v>97458.900784188154</v>
      </c>
      <c r="S61" s="29">
        <f t="shared" si="34"/>
        <v>486337.39804706175</v>
      </c>
      <c r="T61" s="35">
        <f t="shared" si="35"/>
        <v>47.110110017462823</v>
      </c>
      <c r="U61" s="42">
        <v>0.95681081085376496</v>
      </c>
      <c r="V61" s="43">
        <f t="shared" si="48"/>
        <v>4.3189189146235041E-2</v>
      </c>
      <c r="W61" s="29">
        <f t="shared" si="44"/>
        <v>465332.88017391943</v>
      </c>
      <c r="X61" s="29">
        <f t="shared" si="36"/>
        <v>3864986.1670417911</v>
      </c>
      <c r="Y61" s="35">
        <f t="shared" si="45"/>
        <v>39.657600649532988</v>
      </c>
      <c r="Z61" s="36">
        <f t="shared" si="46"/>
        <v>7.4525093679298351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3396</v>
      </c>
      <c r="E62" s="49">
        <f t="shared" si="37"/>
        <v>9</v>
      </c>
      <c r="F62" s="3">
        <f t="shared" si="38"/>
        <v>2.6501766784452299E-3</v>
      </c>
      <c r="G62" s="2">
        <v>0.5</v>
      </c>
      <c r="H62" s="3">
        <f t="shared" si="39"/>
        <v>1.3163668275559455E-2</v>
      </c>
      <c r="I62" s="3">
        <f t="shared" si="40"/>
        <v>0.98683633172444052</v>
      </c>
      <c r="J62" s="5">
        <f t="shared" si="47"/>
        <v>97076.058434636536</v>
      </c>
      <c r="K62" s="5">
        <f t="shared" si="41"/>
        <v>1277.8770307323809</v>
      </c>
      <c r="L62" s="5">
        <f t="shared" si="42"/>
        <v>482185.59959635168</v>
      </c>
      <c r="M62" s="5">
        <f t="shared" si="32"/>
        <v>4104962.1400770354</v>
      </c>
      <c r="N62" s="33">
        <f t="shared" si="43"/>
        <v>42.286040515757009</v>
      </c>
      <c r="O62" s="4"/>
      <c r="Q62" s="27" t="s">
        <v>50</v>
      </c>
      <c r="R62" s="29">
        <f t="shared" si="33"/>
        <v>97076.058434636536</v>
      </c>
      <c r="S62" s="29">
        <f t="shared" si="34"/>
        <v>482185.59959635168</v>
      </c>
      <c r="T62" s="35">
        <f t="shared" si="35"/>
        <v>42.286040515757009</v>
      </c>
      <c r="U62" s="42">
        <v>0.94800928093814252</v>
      </c>
      <c r="V62" s="43">
        <f t="shared" si="48"/>
        <v>5.1990719061857482E-2</v>
      </c>
      <c r="W62" s="29">
        <f t="shared" si="44"/>
        <v>457116.42355206446</v>
      </c>
      <c r="X62" s="29">
        <f t="shared" si="36"/>
        <v>3399653.2868678719</v>
      </c>
      <c r="Y62" s="35">
        <f t="shared" si="45"/>
        <v>35.020512180734386</v>
      </c>
      <c r="Z62" s="36">
        <f t="shared" si="46"/>
        <v>7.2655283350226227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4002</v>
      </c>
      <c r="E63" s="49">
        <f t="shared" si="37"/>
        <v>12</v>
      </c>
      <c r="F63" s="3">
        <f t="shared" si="38"/>
        <v>2.9985007496251873E-3</v>
      </c>
      <c r="G63" s="2">
        <v>0.5</v>
      </c>
      <c r="H63" s="3">
        <f t="shared" si="39"/>
        <v>1.4880952380952382E-2</v>
      </c>
      <c r="I63" s="3">
        <f t="shared" si="40"/>
        <v>0.98511904761904767</v>
      </c>
      <c r="J63" s="5">
        <f t="shared" si="47"/>
        <v>95798.181403904149</v>
      </c>
      <c r="K63" s="5">
        <f t="shared" si="41"/>
        <v>1425.5681756533356</v>
      </c>
      <c r="L63" s="5">
        <f t="shared" si="42"/>
        <v>475426.98658038746</v>
      </c>
      <c r="M63" s="5">
        <f t="shared" si="32"/>
        <v>3622776.5404806836</v>
      </c>
      <c r="N63" s="33">
        <f t="shared" si="43"/>
        <v>37.816756929928957</v>
      </c>
      <c r="O63" s="4"/>
      <c r="Q63" s="27" t="s">
        <v>52</v>
      </c>
      <c r="R63" s="29">
        <f t="shared" si="33"/>
        <v>95798.181403904149</v>
      </c>
      <c r="S63" s="29">
        <f t="shared" si="34"/>
        <v>475426.98658038746</v>
      </c>
      <c r="T63" s="35">
        <f t="shared" si="35"/>
        <v>37.816756929928957</v>
      </c>
      <c r="U63" s="42">
        <v>0.94216194080535964</v>
      </c>
      <c r="V63" s="43">
        <f t="shared" si="48"/>
        <v>5.7838059194640357E-2</v>
      </c>
      <c r="W63" s="29">
        <f t="shared" si="44"/>
        <v>447929.21238782152</v>
      </c>
      <c r="X63" s="29">
        <f t="shared" si="36"/>
        <v>2942536.8633158072</v>
      </c>
      <c r="Y63" s="35">
        <f t="shared" si="45"/>
        <v>30.715999199499286</v>
      </c>
      <c r="Z63" s="36">
        <f t="shared" si="46"/>
        <v>7.1007577304296703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4409</v>
      </c>
      <c r="E64" s="49">
        <f t="shared" si="37"/>
        <v>17</v>
      </c>
      <c r="F64" s="3">
        <f t="shared" si="38"/>
        <v>3.8557496030845995E-3</v>
      </c>
      <c r="G64" s="2">
        <v>0.5</v>
      </c>
      <c r="H64" s="3">
        <f t="shared" si="39"/>
        <v>1.9094687184095249E-2</v>
      </c>
      <c r="I64" s="3">
        <f t="shared" si="40"/>
        <v>0.98090531281590476</v>
      </c>
      <c r="J64" s="5">
        <f t="shared" si="47"/>
        <v>94372.613228250819</v>
      </c>
      <c r="K64" s="5">
        <f t="shared" si="41"/>
        <v>1802.0155283390586</v>
      </c>
      <c r="L64" s="5">
        <f t="shared" si="42"/>
        <v>467358.0273204064</v>
      </c>
      <c r="M64" s="5">
        <f t="shared" si="32"/>
        <v>3147349.5539002959</v>
      </c>
      <c r="N64" s="33">
        <f t="shared" si="43"/>
        <v>33.350242684157486</v>
      </c>
      <c r="O64" s="4"/>
      <c r="Q64" s="27" t="s">
        <v>54</v>
      </c>
      <c r="R64" s="29">
        <f t="shared" si="33"/>
        <v>94372.613228250819</v>
      </c>
      <c r="S64" s="29">
        <f t="shared" si="34"/>
        <v>467358.0273204064</v>
      </c>
      <c r="T64" s="35">
        <f t="shared" si="35"/>
        <v>33.350242684157486</v>
      </c>
      <c r="U64" s="42">
        <v>0.92489605986448908</v>
      </c>
      <c r="V64" s="43">
        <f t="shared" si="48"/>
        <v>7.5103940135510916E-2</v>
      </c>
      <c r="W64" s="29">
        <f t="shared" si="44"/>
        <v>432257.5980146841</v>
      </c>
      <c r="X64" s="29">
        <f t="shared" si="36"/>
        <v>2494607.6509279856</v>
      </c>
      <c r="Y64" s="35">
        <f t="shared" si="45"/>
        <v>26.43359726507197</v>
      </c>
      <c r="Z64" s="36">
        <f t="shared" si="46"/>
        <v>6.9166454190855156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4259</v>
      </c>
      <c r="E65" s="49">
        <f t="shared" si="37"/>
        <v>27</v>
      </c>
      <c r="F65" s="3">
        <f t="shared" si="38"/>
        <v>6.3395163183845972E-3</v>
      </c>
      <c r="G65" s="2">
        <v>0.5</v>
      </c>
      <c r="H65" s="3">
        <f t="shared" si="39"/>
        <v>3.1203050964983242E-2</v>
      </c>
      <c r="I65" s="3">
        <f t="shared" si="40"/>
        <v>0.96879694903501679</v>
      </c>
      <c r="J65" s="5">
        <f t="shared" si="47"/>
        <v>92570.597699911756</v>
      </c>
      <c r="K65" s="5">
        <f t="shared" si="41"/>
        <v>2888.4850778893069</v>
      </c>
      <c r="L65" s="5">
        <f t="shared" si="42"/>
        <v>455631.77580483555</v>
      </c>
      <c r="M65" s="5">
        <f t="shared" si="32"/>
        <v>2679991.5265798895</v>
      </c>
      <c r="N65" s="33">
        <f t="shared" si="43"/>
        <v>28.950785596822868</v>
      </c>
      <c r="O65" s="4"/>
      <c r="Q65" s="27" t="s">
        <v>56</v>
      </c>
      <c r="R65" s="29">
        <f t="shared" si="33"/>
        <v>92570.597699911756</v>
      </c>
      <c r="S65" s="29">
        <f t="shared" si="34"/>
        <v>455631.77580483555</v>
      </c>
      <c r="T65" s="35">
        <f t="shared" si="35"/>
        <v>28.950785596822868</v>
      </c>
      <c r="U65" s="42">
        <v>0.89970667843387275</v>
      </c>
      <c r="V65" s="43">
        <f t="shared" si="48"/>
        <v>0.10029332156612725</v>
      </c>
      <c r="W65" s="29">
        <f t="shared" si="44"/>
        <v>409934.95159829559</v>
      </c>
      <c r="X65" s="29">
        <f t="shared" si="36"/>
        <v>2062350.0529133016</v>
      </c>
      <c r="Y65" s="35">
        <f t="shared" si="45"/>
        <v>22.278672755239946</v>
      </c>
      <c r="Z65" s="36">
        <f t="shared" si="46"/>
        <v>6.6721128415829227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3567</v>
      </c>
      <c r="E66" s="49">
        <f t="shared" si="37"/>
        <v>28</v>
      </c>
      <c r="F66" s="3">
        <f t="shared" si="38"/>
        <v>7.8497336697504905E-3</v>
      </c>
      <c r="G66" s="2">
        <v>0.5</v>
      </c>
      <c r="H66" s="3">
        <f t="shared" si="39"/>
        <v>3.84932636788562E-2</v>
      </c>
      <c r="I66" s="3">
        <f t="shared" si="40"/>
        <v>0.96150673632114381</v>
      </c>
      <c r="J66" s="5">
        <f t="shared" si="47"/>
        <v>89682.112622022454</v>
      </c>
      <c r="K66" s="5">
        <f t="shared" si="41"/>
        <v>3452.1572084363879</v>
      </c>
      <c r="L66" s="5">
        <f t="shared" si="42"/>
        <v>439780.17008902133</v>
      </c>
      <c r="M66" s="5">
        <f t="shared" si="32"/>
        <v>2224359.7507750541</v>
      </c>
      <c r="N66" s="33">
        <f t="shared" si="43"/>
        <v>24.802713559502362</v>
      </c>
      <c r="O66" s="4"/>
      <c r="Q66" s="27" t="s">
        <v>58</v>
      </c>
      <c r="R66" s="29">
        <f t="shared" si="33"/>
        <v>89682.112622022454</v>
      </c>
      <c r="S66" s="29">
        <f t="shared" si="34"/>
        <v>439780.17008902133</v>
      </c>
      <c r="T66" s="35">
        <f t="shared" si="35"/>
        <v>24.802713559502362</v>
      </c>
      <c r="U66" s="42">
        <v>0.86438699185239576</v>
      </c>
      <c r="V66" s="43">
        <f t="shared" si="48"/>
        <v>0.13561300814760424</v>
      </c>
      <c r="W66" s="29">
        <f t="shared" si="44"/>
        <v>380140.25829958409</v>
      </c>
      <c r="X66" s="29">
        <f t="shared" si="36"/>
        <v>1652415.1013150061</v>
      </c>
      <c r="Y66" s="35">
        <f t="shared" si="45"/>
        <v>18.425247276224813</v>
      </c>
      <c r="Z66" s="36">
        <f t="shared" si="46"/>
        <v>6.3774662832775491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2701</v>
      </c>
      <c r="E67" s="49">
        <f t="shared" si="37"/>
        <v>39</v>
      </c>
      <c r="F67" s="3">
        <f t="shared" si="38"/>
        <v>1.4439096630877453E-2</v>
      </c>
      <c r="G67" s="2">
        <v>0.5</v>
      </c>
      <c r="H67" s="3">
        <f t="shared" si="39"/>
        <v>6.9680185813828829E-2</v>
      </c>
      <c r="I67" s="3">
        <f t="shared" si="40"/>
        <v>0.93031981418617116</v>
      </c>
      <c r="J67" s="5">
        <f t="shared" si="47"/>
        <v>86229.955413586067</v>
      </c>
      <c r="K67" s="5">
        <f t="shared" si="41"/>
        <v>6008.5193159368528</v>
      </c>
      <c r="L67" s="5">
        <f t="shared" si="42"/>
        <v>416128.47877808823</v>
      </c>
      <c r="M67" s="5">
        <f t="shared" si="32"/>
        <v>1784579.5806860328</v>
      </c>
      <c r="N67" s="33">
        <f t="shared" si="43"/>
        <v>20.695587422336313</v>
      </c>
      <c r="O67" s="4"/>
      <c r="Q67" s="27" t="s">
        <v>60</v>
      </c>
      <c r="R67" s="29">
        <f t="shared" si="33"/>
        <v>86229.955413586067</v>
      </c>
      <c r="S67" s="29">
        <f t="shared" si="34"/>
        <v>416128.47877808823</v>
      </c>
      <c r="T67" s="35">
        <f t="shared" si="35"/>
        <v>20.695587422336313</v>
      </c>
      <c r="U67" s="42">
        <v>0.82345390469096191</v>
      </c>
      <c r="V67" s="43">
        <f t="shared" si="48"/>
        <v>0.17654609530903809</v>
      </c>
      <c r="W67" s="29">
        <f t="shared" si="44"/>
        <v>342662.62070292683</v>
      </c>
      <c r="X67" s="29">
        <f t="shared" si="36"/>
        <v>1272274.8430154221</v>
      </c>
      <c r="Y67" s="35">
        <f t="shared" si="45"/>
        <v>14.754441619657468</v>
      </c>
      <c r="Z67" s="36">
        <f t="shared" si="46"/>
        <v>5.9411458026788448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2048</v>
      </c>
      <c r="E68" s="49">
        <f t="shared" si="37"/>
        <v>65</v>
      </c>
      <c r="F68" s="3">
        <f t="shared" si="38"/>
        <v>3.173828125E-2</v>
      </c>
      <c r="G68" s="2">
        <v>0.5</v>
      </c>
      <c r="H68" s="3">
        <f t="shared" si="39"/>
        <v>0.14702555982809321</v>
      </c>
      <c r="I68" s="3">
        <f t="shared" si="40"/>
        <v>0.85297444017190682</v>
      </c>
      <c r="J68" s="5">
        <f t="shared" si="47"/>
        <v>80221.436097649217</v>
      </c>
      <c r="K68" s="5">
        <f t="shared" si="41"/>
        <v>11794.601552470482</v>
      </c>
      <c r="L68" s="5">
        <f t="shared" si="42"/>
        <v>371620.67660706985</v>
      </c>
      <c r="M68" s="5">
        <f t="shared" si="32"/>
        <v>1368451.1019079445</v>
      </c>
      <c r="N68" s="33">
        <f t="shared" si="43"/>
        <v>17.058421894145638</v>
      </c>
      <c r="O68" s="4"/>
      <c r="Q68" s="27" t="s">
        <v>62</v>
      </c>
      <c r="R68" s="29">
        <f t="shared" si="33"/>
        <v>80221.436097649217</v>
      </c>
      <c r="S68" s="29">
        <f t="shared" si="34"/>
        <v>371620.67660706985</v>
      </c>
      <c r="T68" s="35">
        <f t="shared" si="35"/>
        <v>17.058421894145638</v>
      </c>
      <c r="U68" s="42">
        <v>0.7557222850963411</v>
      </c>
      <c r="V68" s="43">
        <f t="shared" si="48"/>
        <v>0.2442777149036589</v>
      </c>
      <c r="W68" s="29">
        <f t="shared" si="44"/>
        <v>280842.02691454324</v>
      </c>
      <c r="X68" s="29">
        <f t="shared" si="36"/>
        <v>929612.22231249535</v>
      </c>
      <c r="Y68" s="35">
        <f t="shared" si="45"/>
        <v>11.588077545519488</v>
      </c>
      <c r="Z68" s="36">
        <f t="shared" si="46"/>
        <v>5.4703443486261509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1524</v>
      </c>
      <c r="E69" s="49">
        <f t="shared" si="37"/>
        <v>51</v>
      </c>
      <c r="F69" s="3">
        <f t="shared" si="38"/>
        <v>3.3464566929133861E-2</v>
      </c>
      <c r="G69" s="2">
        <v>0.5</v>
      </c>
      <c r="H69" s="3">
        <f t="shared" si="39"/>
        <v>0.15440508628519528</v>
      </c>
      <c r="I69" s="3">
        <f t="shared" si="40"/>
        <v>0.84559491371480466</v>
      </c>
      <c r="J69" s="5">
        <f t="shared" si="47"/>
        <v>68426.834545178732</v>
      </c>
      <c r="K69" s="5">
        <f t="shared" si="41"/>
        <v>10565.451292171103</v>
      </c>
      <c r="L69" s="5">
        <f t="shared" si="42"/>
        <v>315720.54449546587</v>
      </c>
      <c r="M69" s="5">
        <f t="shared" si="32"/>
        <v>996830.42530087475</v>
      </c>
      <c r="N69" s="33">
        <f t="shared" si="43"/>
        <v>14.567829009286097</v>
      </c>
      <c r="O69" s="4"/>
      <c r="Q69" s="27" t="s">
        <v>64</v>
      </c>
      <c r="R69" s="29">
        <f t="shared" si="33"/>
        <v>68426.834545178732</v>
      </c>
      <c r="S69" s="29">
        <f t="shared" si="34"/>
        <v>315720.54449546587</v>
      </c>
      <c r="T69" s="35">
        <f t="shared" si="35"/>
        <v>14.567829009286097</v>
      </c>
      <c r="U69" s="42">
        <v>0.69850988448397933</v>
      </c>
      <c r="V69" s="43">
        <f t="shared" si="48"/>
        <v>0.30149011551602067</v>
      </c>
      <c r="W69" s="29">
        <f t="shared" si="44"/>
        <v>220533.92106474692</v>
      </c>
      <c r="X69" s="29">
        <f t="shared" si="36"/>
        <v>648770.19539795211</v>
      </c>
      <c r="Y69" s="35">
        <f t="shared" si="45"/>
        <v>9.4812247228768474</v>
      </c>
      <c r="Z69" s="36">
        <f t="shared" si="46"/>
        <v>5.0866042864092496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934</v>
      </c>
      <c r="E70" s="49">
        <f t="shared" si="37"/>
        <v>44</v>
      </c>
      <c r="F70" s="3">
        <f t="shared" si="38"/>
        <v>4.7109207708779445E-2</v>
      </c>
      <c r="G70" s="2">
        <v>0.5</v>
      </c>
      <c r="H70" s="3">
        <f t="shared" si="39"/>
        <v>0.21072796934865901</v>
      </c>
      <c r="I70" s="3">
        <f t="shared" si="40"/>
        <v>0.78927203065134099</v>
      </c>
      <c r="J70" s="5">
        <f t="shared" si="47"/>
        <v>57861.383253007625</v>
      </c>
      <c r="K70" s="5">
        <f t="shared" si="41"/>
        <v>12193.011796610803</v>
      </c>
      <c r="L70" s="5">
        <f t="shared" si="42"/>
        <v>258824.38677351113</v>
      </c>
      <c r="M70" s="5">
        <f t="shared" si="32"/>
        <v>681109.88080540881</v>
      </c>
      <c r="N70" s="33">
        <f t="shared" si="43"/>
        <v>11.771406809048328</v>
      </c>
      <c r="O70" s="4"/>
      <c r="Q70" s="27" t="s">
        <v>66</v>
      </c>
      <c r="R70" s="29">
        <f t="shared" si="33"/>
        <v>57861.383253007625</v>
      </c>
      <c r="S70" s="29">
        <f t="shared" si="34"/>
        <v>258824.38677351113</v>
      </c>
      <c r="T70" s="35">
        <f t="shared" si="35"/>
        <v>11.771406809048328</v>
      </c>
      <c r="U70" s="42">
        <v>0.67065690345363116</v>
      </c>
      <c r="V70" s="43">
        <f t="shared" si="48"/>
        <v>0.32934309654636884</v>
      </c>
      <c r="W70" s="29">
        <f t="shared" si="44"/>
        <v>173582.36177180795</v>
      </c>
      <c r="X70" s="29">
        <f t="shared" si="36"/>
        <v>428236.27433320513</v>
      </c>
      <c r="Y70" s="35">
        <f t="shared" si="45"/>
        <v>7.4010721876571361</v>
      </c>
      <c r="Z70" s="36">
        <f t="shared" si="46"/>
        <v>4.3703346213911916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480</v>
      </c>
      <c r="E71" s="49">
        <f t="shared" si="49"/>
        <v>35</v>
      </c>
      <c r="F71" s="3">
        <f t="shared" si="38"/>
        <v>7.2916666666666671E-2</v>
      </c>
      <c r="G71" s="2">
        <v>0.5</v>
      </c>
      <c r="H71" s="3">
        <f t="shared" si="39"/>
        <v>0.30837004405286345</v>
      </c>
      <c r="I71" s="3">
        <f t="shared" si="40"/>
        <v>0.69162995594713661</v>
      </c>
      <c r="J71" s="5">
        <f t="shared" si="47"/>
        <v>45668.371456396824</v>
      </c>
      <c r="K71" s="5">
        <f t="shared" si="41"/>
        <v>14082.757717831621</v>
      </c>
      <c r="L71" s="5">
        <f t="shared" si="42"/>
        <v>193134.96298740507</v>
      </c>
      <c r="M71" s="5">
        <f>L71+M72</f>
        <v>422285.49403189775</v>
      </c>
      <c r="N71" s="33">
        <f t="shared" si="43"/>
        <v>9.2467824134058905</v>
      </c>
      <c r="O71" s="4"/>
      <c r="Q71" s="27" t="s">
        <v>68</v>
      </c>
      <c r="R71" s="29">
        <f t="shared" si="33"/>
        <v>45668.371456396824</v>
      </c>
      <c r="S71" s="29">
        <f t="shared" si="34"/>
        <v>193134.96298740507</v>
      </c>
      <c r="T71" s="35">
        <f t="shared" si="35"/>
        <v>9.2467824134058905</v>
      </c>
      <c r="U71" s="42">
        <v>0.63527807449444496</v>
      </c>
      <c r="V71" s="43">
        <f t="shared" si="48"/>
        <v>0.36472192550555504</v>
      </c>
      <c r="W71" s="29">
        <f t="shared" si="44"/>
        <v>122694.40740419459</v>
      </c>
      <c r="X71" s="29">
        <f>X72+W71</f>
        <v>254653.91256139718</v>
      </c>
      <c r="Y71" s="35">
        <f t="shared" si="45"/>
        <v>5.5761548844485347</v>
      </c>
      <c r="Z71" s="36">
        <f t="shared" si="46"/>
        <v>3.6706275289573558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370</v>
      </c>
      <c r="E72" s="50">
        <f t="shared" si="49"/>
        <v>51</v>
      </c>
      <c r="F72" s="17">
        <f t="shared" si="38"/>
        <v>0.13783783783783785</v>
      </c>
      <c r="G72" s="12"/>
      <c r="H72" s="17">
        <v>1</v>
      </c>
      <c r="I72" s="17">
        <f t="shared" si="40"/>
        <v>0</v>
      </c>
      <c r="J72" s="21">
        <f t="shared" si="47"/>
        <v>31585.613738565207</v>
      </c>
      <c r="K72" s="21">
        <f t="shared" si="41"/>
        <v>31585.613738565207</v>
      </c>
      <c r="L72" s="21">
        <f>K72/F72</f>
        <v>229150.53104449267</v>
      </c>
      <c r="M72" s="21">
        <f>L72</f>
        <v>229150.53104449267</v>
      </c>
      <c r="N72" s="34">
        <f t="shared" si="43"/>
        <v>7.2549019607843137</v>
      </c>
      <c r="O72" s="4"/>
      <c r="Q72" s="30" t="s">
        <v>69</v>
      </c>
      <c r="R72" s="31">
        <f t="shared" si="33"/>
        <v>31585.613738565207</v>
      </c>
      <c r="S72" s="31">
        <f t="shared" si="34"/>
        <v>229150.53104449267</v>
      </c>
      <c r="T72" s="38">
        <f t="shared" si="35"/>
        <v>7.2549019607843137</v>
      </c>
      <c r="U72" s="44">
        <v>0.57586384179742911</v>
      </c>
      <c r="V72" s="45">
        <f t="shared" si="48"/>
        <v>0.42413615820257089</v>
      </c>
      <c r="W72" s="31">
        <f t="shared" si="44"/>
        <v>131959.5051572026</v>
      </c>
      <c r="X72" s="31">
        <f>W72</f>
        <v>131959.5051572026</v>
      </c>
      <c r="Y72" s="38">
        <f t="shared" si="45"/>
        <v>4.1778357150009562</v>
      </c>
      <c r="Z72" s="37">
        <f t="shared" si="46"/>
        <v>3.0770662457833575</v>
      </c>
    </row>
    <row r="73" spans="1:26" s="2" customFormat="1" ht="13.2" x14ac:dyDescent="0.25">
      <c r="B73" s="2" t="s">
        <v>70</v>
      </c>
      <c r="D73" s="25">
        <f>SUM(D54:D72)</f>
        <v>48547</v>
      </c>
      <c r="E73" s="25">
        <f>SUM(E54:E72)</f>
        <v>396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72.817140490440536</v>
      </c>
      <c r="F78" s="55">
        <f>$Y$4</f>
        <v>65.902733810225072</v>
      </c>
      <c r="G78" s="55">
        <f>E78-F78</f>
        <v>6.914406680215464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78.772708559461137</v>
      </c>
      <c r="F79" s="55">
        <f>$Y$29</f>
        <v>70.041259937206846</v>
      </c>
      <c r="G79" s="55">
        <f t="shared" ref="G79:G80" si="50">E79-F79</f>
        <v>8.7314486222542911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75.567814056721716</v>
      </c>
      <c r="F80" s="55">
        <f>$Y$54</f>
        <v>67.154738529457219</v>
      </c>
      <c r="G80" s="55">
        <f t="shared" si="50"/>
        <v>8.4130755272644961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34DB2-6FD7-344A-835E-B138B7384DA7}">
  <dimension ref="A1:Z80"/>
  <sheetViews>
    <sheetView workbookViewId="0">
      <selection activeCell="F44" sqref="F4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169</v>
      </c>
      <c r="E4" s="51">
        <v>2</v>
      </c>
      <c r="F4" s="3">
        <f>E4/D4</f>
        <v>1.1834319526627219E-2</v>
      </c>
      <c r="G4" s="2">
        <v>0.3</v>
      </c>
      <c r="H4" s="18">
        <f>C4*F4/(1+(1-G4)*C4*F4)</f>
        <v>1.1737089201877935E-2</v>
      </c>
      <c r="I4" s="18">
        <f>1-H4</f>
        <v>0.98826291079812212</v>
      </c>
      <c r="J4" s="41">
        <v>100000</v>
      </c>
      <c r="K4" s="20">
        <f>J4*H4</f>
        <v>1173.7089201877936</v>
      </c>
      <c r="L4" s="20">
        <f>C4*(J5+G4*K4)</f>
        <v>99178.403755868552</v>
      </c>
      <c r="M4" s="5">
        <f t="shared" ref="M4:M20" si="0">L4+M5</f>
        <v>7150702.2415709477</v>
      </c>
      <c r="N4" s="32">
        <f>M4/J4</f>
        <v>71.507022415709471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99178.403755868552</v>
      </c>
      <c r="T4" s="35">
        <f t="shared" ref="T4:T22" si="3">N4</f>
        <v>71.507022415709471</v>
      </c>
      <c r="U4" s="42">
        <v>0.96680194174873568</v>
      </c>
      <c r="V4" s="43">
        <f>1-U4</f>
        <v>3.3198058251264317E-2</v>
      </c>
      <c r="W4" s="29">
        <f>S4*U4</f>
        <v>95885.873330713817</v>
      </c>
      <c r="X4" s="29">
        <f t="shared" ref="X4:X20" si="4">X5+W4</f>
        <v>6494455.2925244728</v>
      </c>
      <c r="Y4" s="40">
        <f>X4/R4</f>
        <v>64.944552925244722</v>
      </c>
      <c r="Z4" s="36">
        <f>T4-Y4</f>
        <v>6.5624694904647498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750</v>
      </c>
      <c r="E5" s="51">
        <v>2</v>
      </c>
      <c r="F5" s="3">
        <f t="shared" ref="F5:F22" si="5">E5/D5</f>
        <v>2.6666666666666666E-3</v>
      </c>
      <c r="G5" s="2">
        <v>0.4</v>
      </c>
      <c r="H5" s="3">
        <f t="shared" ref="H5:H21" si="6">C5*F5/(1+(1-G5)*C5*F5)</f>
        <v>1.0598834128245893E-2</v>
      </c>
      <c r="I5" s="3">
        <f t="shared" ref="I5:I22" si="7">1-H5</f>
        <v>0.98940116587175408</v>
      </c>
      <c r="J5" s="5">
        <f>I4*J4</f>
        <v>98826.291079812218</v>
      </c>
      <c r="K5" s="5">
        <f t="shared" ref="K5:K22" si="8">J5*H5</f>
        <v>1047.4434666646764</v>
      </c>
      <c r="L5" s="5">
        <f t="shared" ref="L5:L21" si="9">C5*(J6+G5*K5)</f>
        <v>392791.29999925359</v>
      </c>
      <c r="M5" s="5">
        <f t="shared" si="0"/>
        <v>7051523.8378150789</v>
      </c>
      <c r="N5" s="33">
        <f t="shared" ref="N5:N22" si="10">M5/J5</f>
        <v>71.3527115180338</v>
      </c>
      <c r="O5" s="4"/>
      <c r="Q5" s="27" t="s">
        <v>36</v>
      </c>
      <c r="R5" s="29">
        <f t="shared" si="1"/>
        <v>98826.291079812218</v>
      </c>
      <c r="S5" s="29">
        <f t="shared" si="2"/>
        <v>392791.29999925359</v>
      </c>
      <c r="T5" s="35">
        <f t="shared" si="3"/>
        <v>71.3527115180338</v>
      </c>
      <c r="U5" s="42">
        <v>0.96680194174873568</v>
      </c>
      <c r="V5" s="43">
        <f>1-U5</f>
        <v>3.3198058251264317E-2</v>
      </c>
      <c r="W5" s="29">
        <f t="shared" ref="W5:W22" si="11">S5*U5</f>
        <v>379751.39154128853</v>
      </c>
      <c r="X5" s="29">
        <f t="shared" si="4"/>
        <v>6398569.4191937586</v>
      </c>
      <c r="Y5" s="35">
        <f t="shared" ref="Y5:Y22" si="12">X5/R5</f>
        <v>64.745619301105478</v>
      </c>
      <c r="Z5" s="36">
        <f t="shared" ref="Z5:Z22" si="13">T5-Y5</f>
        <v>6.6070922169283222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1193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97778.847613147533</v>
      </c>
      <c r="K6" s="5">
        <f t="shared" si="8"/>
        <v>0</v>
      </c>
      <c r="L6" s="5">
        <f t="shared" si="9"/>
        <v>488894.23806573765</v>
      </c>
      <c r="M6" s="5">
        <f t="shared" si="0"/>
        <v>6658732.5378158251</v>
      </c>
      <c r="N6" s="33">
        <f t="shared" si="10"/>
        <v>68.099928566968288</v>
      </c>
      <c r="O6" s="4"/>
      <c r="Q6" s="27" t="s">
        <v>38</v>
      </c>
      <c r="R6" s="29">
        <f t="shared" si="1"/>
        <v>97778.847613147533</v>
      </c>
      <c r="S6" s="29">
        <f t="shared" si="2"/>
        <v>488894.23806573765</v>
      </c>
      <c r="T6" s="35">
        <f t="shared" si="3"/>
        <v>68.099928566968288</v>
      </c>
      <c r="U6" s="42">
        <v>0.96680194174873568</v>
      </c>
      <c r="V6" s="43">
        <f>1-U6</f>
        <v>3.3198058251264317E-2</v>
      </c>
      <c r="W6" s="29">
        <f t="shared" si="11"/>
        <v>472663.89867172379</v>
      </c>
      <c r="X6" s="29">
        <f t="shared" si="4"/>
        <v>6018818.0276524704</v>
      </c>
      <c r="Y6" s="35">
        <f t="shared" si="12"/>
        <v>61.555419956117056</v>
      </c>
      <c r="Z6" s="36">
        <f t="shared" si="13"/>
        <v>6.5445086108512314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1451</v>
      </c>
      <c r="E7" s="51">
        <v>2</v>
      </c>
      <c r="F7" s="3">
        <f t="shared" si="5"/>
        <v>1.3783597518952446E-3</v>
      </c>
      <c r="G7" s="2">
        <v>0.5</v>
      </c>
      <c r="H7" s="3">
        <f t="shared" si="6"/>
        <v>6.868131868131868E-3</v>
      </c>
      <c r="I7" s="3">
        <f t="shared" si="7"/>
        <v>0.99313186813186816</v>
      </c>
      <c r="J7" s="5">
        <f t="shared" si="14"/>
        <v>97778.847613147533</v>
      </c>
      <c r="K7" s="5">
        <f t="shared" si="8"/>
        <v>671.55801932106817</v>
      </c>
      <c r="L7" s="5">
        <f t="shared" si="9"/>
        <v>487215.34301743499</v>
      </c>
      <c r="M7" s="5">
        <f t="shared" si="0"/>
        <v>6169838.2997500878</v>
      </c>
      <c r="N7" s="33">
        <f t="shared" si="10"/>
        <v>63.099928566968295</v>
      </c>
      <c r="O7" s="4"/>
      <c r="Q7" s="27" t="s">
        <v>40</v>
      </c>
      <c r="R7" s="29">
        <f t="shared" si="1"/>
        <v>97778.847613147533</v>
      </c>
      <c r="S7" s="29">
        <f t="shared" si="2"/>
        <v>487215.34301743499</v>
      </c>
      <c r="T7" s="35">
        <f t="shared" si="3"/>
        <v>63.099928566968295</v>
      </c>
      <c r="U7" s="42">
        <v>0.96680194174873568</v>
      </c>
      <c r="V7" s="43">
        <f>1-U7</f>
        <v>3.3198058251264317E-2</v>
      </c>
      <c r="W7" s="29">
        <f t="shared" si="11"/>
        <v>471040.73967903247</v>
      </c>
      <c r="X7" s="29">
        <f t="shared" si="4"/>
        <v>5546154.1289807465</v>
      </c>
      <c r="Y7" s="35">
        <f t="shared" si="12"/>
        <v>56.721410247373377</v>
      </c>
      <c r="Z7" s="36">
        <f t="shared" si="13"/>
        <v>6.3785183195949173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1422</v>
      </c>
      <c r="E8" s="51">
        <v>1</v>
      </c>
      <c r="F8" s="3">
        <f t="shared" si="5"/>
        <v>7.0323488045007034E-4</v>
      </c>
      <c r="G8" s="2">
        <v>0.5</v>
      </c>
      <c r="H8" s="3">
        <f t="shared" si="6"/>
        <v>3.5100035100035102E-3</v>
      </c>
      <c r="I8" s="3">
        <f t="shared" si="7"/>
        <v>0.99648999648999648</v>
      </c>
      <c r="J8" s="5">
        <f t="shared" si="14"/>
        <v>97107.28959382647</v>
      </c>
      <c r="K8" s="5">
        <f t="shared" si="8"/>
        <v>340.84692732125825</v>
      </c>
      <c r="L8" s="5">
        <f t="shared" si="9"/>
        <v>484684.33065082924</v>
      </c>
      <c r="M8" s="5">
        <f t="shared" si="0"/>
        <v>5682622.9567326531</v>
      </c>
      <c r="N8" s="33">
        <f t="shared" si="10"/>
        <v>58.519015209893389</v>
      </c>
      <c r="O8" s="4"/>
      <c r="Q8" s="27" t="s">
        <v>42</v>
      </c>
      <c r="R8" s="29">
        <f t="shared" si="1"/>
        <v>97107.28959382647</v>
      </c>
      <c r="S8" s="29">
        <f t="shared" si="2"/>
        <v>484684.33065082924</v>
      </c>
      <c r="T8" s="35">
        <f t="shared" si="3"/>
        <v>58.519015209893389</v>
      </c>
      <c r="U8" s="42">
        <v>0.96680194174873568</v>
      </c>
      <c r="V8" s="43">
        <f>1-U8</f>
        <v>3.3198058251264317E-2</v>
      </c>
      <c r="W8" s="29">
        <f t="shared" si="11"/>
        <v>468593.75200840796</v>
      </c>
      <c r="X8" s="29">
        <f t="shared" si="4"/>
        <v>5075113.3893017136</v>
      </c>
      <c r="Y8" s="35">
        <f t="shared" si="12"/>
        <v>52.262949676893882</v>
      </c>
      <c r="Z8" s="36">
        <f t="shared" si="13"/>
        <v>6.2560655329995072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1515</v>
      </c>
      <c r="E9" s="51">
        <v>3</v>
      </c>
      <c r="F9" s="3">
        <f t="shared" si="5"/>
        <v>1.9801980198019802E-3</v>
      </c>
      <c r="G9" s="2">
        <v>0.5</v>
      </c>
      <c r="H9" s="3">
        <f t="shared" si="6"/>
        <v>9.852216748768473E-3</v>
      </c>
      <c r="I9" s="3">
        <f t="shared" si="7"/>
        <v>0.99014778325123154</v>
      </c>
      <c r="J9" s="5">
        <f t="shared" si="14"/>
        <v>96766.442666505216</v>
      </c>
      <c r="K9" s="5">
        <f t="shared" si="8"/>
        <v>953.36396715768683</v>
      </c>
      <c r="L9" s="5">
        <f t="shared" si="9"/>
        <v>481448.80341463193</v>
      </c>
      <c r="M9" s="5">
        <f t="shared" si="0"/>
        <v>5197938.6260818234</v>
      </c>
      <c r="N9" s="33">
        <f t="shared" si="10"/>
        <v>53.716334742157883</v>
      </c>
      <c r="O9" s="4"/>
      <c r="Q9" s="27" t="s">
        <v>44</v>
      </c>
      <c r="R9" s="29">
        <f t="shared" si="1"/>
        <v>96766.442666505216</v>
      </c>
      <c r="S9" s="29">
        <f t="shared" si="2"/>
        <v>481448.80341463193</v>
      </c>
      <c r="T9" s="35">
        <f t="shared" si="3"/>
        <v>53.716334742157883</v>
      </c>
      <c r="U9" s="42">
        <v>0.9555940589531835</v>
      </c>
      <c r="V9" s="43">
        <f t="shared" ref="V9:V22" si="15">1-U9</f>
        <v>4.4405941046816499E-2</v>
      </c>
      <c r="W9" s="29">
        <f t="shared" si="11"/>
        <v>460069.61623314145</v>
      </c>
      <c r="X9" s="29">
        <f t="shared" si="4"/>
        <v>4606519.6372933052</v>
      </c>
      <c r="Y9" s="35">
        <f t="shared" si="12"/>
        <v>47.604515680804376</v>
      </c>
      <c r="Z9" s="36">
        <f t="shared" si="13"/>
        <v>6.1118190613535077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1872</v>
      </c>
      <c r="E10" s="51">
        <v>3</v>
      </c>
      <c r="F10" s="3">
        <f t="shared" si="5"/>
        <v>1.6025641025641025E-3</v>
      </c>
      <c r="G10" s="2">
        <v>0.5</v>
      </c>
      <c r="H10" s="3">
        <f t="shared" si="6"/>
        <v>7.9808459696727833E-3</v>
      </c>
      <c r="I10" s="3">
        <f t="shared" si="7"/>
        <v>0.99201915403032725</v>
      </c>
      <c r="J10" s="5">
        <f t="shared" si="14"/>
        <v>95813.078699347534</v>
      </c>
      <c r="K10" s="5">
        <f t="shared" si="8"/>
        <v>764.66942297962896</v>
      </c>
      <c r="L10" s="5">
        <f t="shared" si="9"/>
        <v>477153.71993928863</v>
      </c>
      <c r="M10" s="5">
        <f t="shared" si="0"/>
        <v>4716489.8226671917</v>
      </c>
      <c r="N10" s="33">
        <f t="shared" si="10"/>
        <v>49.225950013224136</v>
      </c>
      <c r="O10" s="4"/>
      <c r="Q10" s="27" t="s">
        <v>46</v>
      </c>
      <c r="R10" s="29">
        <f t="shared" si="1"/>
        <v>95813.078699347534</v>
      </c>
      <c r="S10" s="29">
        <f t="shared" si="2"/>
        <v>477153.71993928863</v>
      </c>
      <c r="T10" s="35">
        <f t="shared" si="3"/>
        <v>49.225950013224136</v>
      </c>
      <c r="U10" s="42">
        <v>0.96363095511775332</v>
      </c>
      <c r="V10" s="43">
        <f t="shared" si="15"/>
        <v>3.6369044882246682E-2</v>
      </c>
      <c r="W10" s="29">
        <f t="shared" si="11"/>
        <v>459800.09488308569</v>
      </c>
      <c r="X10" s="29">
        <f t="shared" si="4"/>
        <v>4146450.0210601636</v>
      </c>
      <c r="Y10" s="35">
        <f t="shared" si="12"/>
        <v>43.27645116249041</v>
      </c>
      <c r="Z10" s="36">
        <f t="shared" si="13"/>
        <v>5.9494988507337254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1928</v>
      </c>
      <c r="E11" s="51">
        <v>2</v>
      </c>
      <c r="F11" s="3">
        <f t="shared" si="5"/>
        <v>1.037344398340249E-3</v>
      </c>
      <c r="G11" s="2">
        <v>0.5</v>
      </c>
      <c r="H11" s="3">
        <f t="shared" si="6"/>
        <v>5.1733057423693739E-3</v>
      </c>
      <c r="I11" s="3">
        <f t="shared" si="7"/>
        <v>0.99482669425763059</v>
      </c>
      <c r="J11" s="5">
        <f t="shared" si="14"/>
        <v>95048.409276367907</v>
      </c>
      <c r="K11" s="5">
        <f t="shared" si="8"/>
        <v>491.71448151250854</v>
      </c>
      <c r="L11" s="5">
        <f t="shared" si="9"/>
        <v>474012.76017805829</v>
      </c>
      <c r="M11" s="5">
        <f t="shared" si="0"/>
        <v>4239336.1027279031</v>
      </c>
      <c r="N11" s="33">
        <f t="shared" si="10"/>
        <v>44.601862724513147</v>
      </c>
      <c r="O11" s="4"/>
      <c r="Q11" s="27" t="s">
        <v>48</v>
      </c>
      <c r="R11" s="29">
        <f t="shared" si="1"/>
        <v>95048.409276367907</v>
      </c>
      <c r="S11" s="29">
        <f t="shared" si="2"/>
        <v>474012.76017805829</v>
      </c>
      <c r="T11" s="35">
        <f t="shared" si="3"/>
        <v>44.601862724513147</v>
      </c>
      <c r="U11" s="42">
        <v>0.96005435016735896</v>
      </c>
      <c r="V11" s="43">
        <f t="shared" si="15"/>
        <v>3.9945649832641039E-2</v>
      </c>
      <c r="W11" s="29">
        <f t="shared" si="11"/>
        <v>455078.01244378195</v>
      </c>
      <c r="X11" s="29">
        <f t="shared" si="4"/>
        <v>3686649.9261770779</v>
      </c>
      <c r="Y11" s="35">
        <f t="shared" si="12"/>
        <v>38.787076545990104</v>
      </c>
      <c r="Z11" s="36">
        <f t="shared" si="13"/>
        <v>5.8147861785230432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1764</v>
      </c>
      <c r="E12" s="51">
        <v>8</v>
      </c>
      <c r="F12" s="3">
        <f t="shared" si="5"/>
        <v>4.5351473922902496E-3</v>
      </c>
      <c r="G12" s="2">
        <v>0.5</v>
      </c>
      <c r="H12" s="3">
        <f t="shared" si="6"/>
        <v>2.2421524663677129E-2</v>
      </c>
      <c r="I12" s="3">
        <f t="shared" si="7"/>
        <v>0.97757847533632292</v>
      </c>
      <c r="J12" s="5">
        <f t="shared" si="14"/>
        <v>94556.694794855401</v>
      </c>
      <c r="K12" s="5">
        <f t="shared" si="8"/>
        <v>2120.1052644586412</v>
      </c>
      <c r="L12" s="5">
        <f t="shared" si="9"/>
        <v>467483.21081313043</v>
      </c>
      <c r="M12" s="5">
        <f t="shared" si="0"/>
        <v>3765323.3425498446</v>
      </c>
      <c r="N12" s="33">
        <f t="shared" si="10"/>
        <v>39.82080116821836</v>
      </c>
      <c r="O12" s="4"/>
      <c r="Q12" s="27" t="s">
        <v>50</v>
      </c>
      <c r="R12" s="29">
        <f t="shared" si="1"/>
        <v>94556.694794855401</v>
      </c>
      <c r="S12" s="29">
        <f t="shared" si="2"/>
        <v>467483.21081313043</v>
      </c>
      <c r="T12" s="35">
        <f t="shared" si="3"/>
        <v>39.82080116821836</v>
      </c>
      <c r="U12" s="42">
        <v>0.94127750867207383</v>
      </c>
      <c r="V12" s="43">
        <f t="shared" si="15"/>
        <v>5.8722491327926174E-2</v>
      </c>
      <c r="W12" s="29">
        <f t="shared" si="11"/>
        <v>440031.43202020531</v>
      </c>
      <c r="X12" s="29">
        <f t="shared" si="4"/>
        <v>3231571.9137332961</v>
      </c>
      <c r="Y12" s="35">
        <f t="shared" si="12"/>
        <v>34.176024455426692</v>
      </c>
      <c r="Z12" s="36">
        <f t="shared" si="13"/>
        <v>5.6447767127916677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1943</v>
      </c>
      <c r="E13" s="51">
        <v>4</v>
      </c>
      <c r="F13" s="3">
        <f t="shared" si="5"/>
        <v>2.0586721564590841E-3</v>
      </c>
      <c r="G13" s="2">
        <v>0.5</v>
      </c>
      <c r="H13" s="3">
        <f t="shared" si="6"/>
        <v>1.0240655401945726E-2</v>
      </c>
      <c r="I13" s="3">
        <f t="shared" si="7"/>
        <v>0.98975934459805426</v>
      </c>
      <c r="J13" s="5">
        <f t="shared" si="14"/>
        <v>92436.58953039677</v>
      </c>
      <c r="K13" s="5">
        <f t="shared" si="8"/>
        <v>946.61125991189749</v>
      </c>
      <c r="L13" s="5">
        <f t="shared" si="9"/>
        <v>459816.41950220417</v>
      </c>
      <c r="M13" s="5">
        <f t="shared" si="0"/>
        <v>3297840.1317367144</v>
      </c>
      <c r="N13" s="33">
        <f t="shared" si="10"/>
        <v>35.676782846388498</v>
      </c>
      <c r="O13" s="4"/>
      <c r="Q13" s="27" t="s">
        <v>52</v>
      </c>
      <c r="R13" s="29">
        <f t="shared" si="1"/>
        <v>92436.58953039677</v>
      </c>
      <c r="S13" s="29">
        <f t="shared" si="2"/>
        <v>459816.41950220417</v>
      </c>
      <c r="T13" s="35">
        <f t="shared" si="3"/>
        <v>35.676782846388498</v>
      </c>
      <c r="U13" s="42">
        <v>0.95386474178345915</v>
      </c>
      <c r="V13" s="43">
        <f t="shared" si="15"/>
        <v>4.6135258216540853E-2</v>
      </c>
      <c r="W13" s="29">
        <f t="shared" si="11"/>
        <v>438602.67025626468</v>
      </c>
      <c r="X13" s="29">
        <f t="shared" si="4"/>
        <v>2791540.4817130906</v>
      </c>
      <c r="Y13" s="35">
        <f t="shared" si="12"/>
        <v>30.199518349766926</v>
      </c>
      <c r="Z13" s="36">
        <f t="shared" si="13"/>
        <v>5.4772644966215722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2171</v>
      </c>
      <c r="E14" s="51">
        <v>26</v>
      </c>
      <c r="F14" s="3">
        <f t="shared" si="5"/>
        <v>1.1976047904191617E-2</v>
      </c>
      <c r="G14" s="2">
        <v>0.5</v>
      </c>
      <c r="H14" s="3">
        <f t="shared" si="6"/>
        <v>5.8139534883720936E-2</v>
      </c>
      <c r="I14" s="3">
        <f t="shared" si="7"/>
        <v>0.94186046511627908</v>
      </c>
      <c r="J14" s="5">
        <f t="shared" si="14"/>
        <v>91489.978270484877</v>
      </c>
      <c r="K14" s="5">
        <f t="shared" si="8"/>
        <v>5319.184783167726</v>
      </c>
      <c r="L14" s="5">
        <f t="shared" si="9"/>
        <v>444151.92939450504</v>
      </c>
      <c r="M14" s="5">
        <f t="shared" si="0"/>
        <v>2838023.7122345101</v>
      </c>
      <c r="N14" s="33">
        <f t="shared" si="10"/>
        <v>31.020050128813626</v>
      </c>
      <c r="O14" s="4"/>
      <c r="Q14" s="27" t="s">
        <v>54</v>
      </c>
      <c r="R14" s="29">
        <f t="shared" si="1"/>
        <v>91489.978270484877</v>
      </c>
      <c r="S14" s="29">
        <f t="shared" si="2"/>
        <v>444151.92939450504</v>
      </c>
      <c r="T14" s="35">
        <f t="shared" si="3"/>
        <v>31.020050128813626</v>
      </c>
      <c r="U14" s="42">
        <v>0.94210046609890041</v>
      </c>
      <c r="V14" s="43">
        <f t="shared" si="15"/>
        <v>5.7899533901099587E-2</v>
      </c>
      <c r="W14" s="29">
        <f t="shared" si="11"/>
        <v>418435.7397012891</v>
      </c>
      <c r="X14" s="29">
        <f t="shared" si="4"/>
        <v>2352937.811456826</v>
      </c>
      <c r="Y14" s="35">
        <f t="shared" si="12"/>
        <v>25.717984154510347</v>
      </c>
      <c r="Z14" s="36">
        <f t="shared" si="13"/>
        <v>5.3020659743032788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2134</v>
      </c>
      <c r="E15" s="51">
        <v>22</v>
      </c>
      <c r="F15" s="3">
        <f t="shared" si="5"/>
        <v>1.0309278350515464E-2</v>
      </c>
      <c r="G15" s="2">
        <v>0.5</v>
      </c>
      <c r="H15" s="3">
        <f t="shared" si="6"/>
        <v>5.0251256281407038E-2</v>
      </c>
      <c r="I15" s="3">
        <f t="shared" si="7"/>
        <v>0.94974874371859297</v>
      </c>
      <c r="J15" s="5">
        <f t="shared" si="14"/>
        <v>86170.793487317147</v>
      </c>
      <c r="K15" s="5">
        <f t="shared" si="8"/>
        <v>4330.1906275033743</v>
      </c>
      <c r="L15" s="5">
        <f t="shared" si="9"/>
        <v>420028.49086782732</v>
      </c>
      <c r="M15" s="5">
        <f t="shared" si="0"/>
        <v>2393871.7828400051</v>
      </c>
      <c r="N15" s="33">
        <f t="shared" si="10"/>
        <v>27.780547050345334</v>
      </c>
      <c r="O15" s="4"/>
      <c r="Q15" s="27" t="s">
        <v>56</v>
      </c>
      <c r="R15" s="29">
        <f t="shared" si="1"/>
        <v>86170.793487317147</v>
      </c>
      <c r="S15" s="29">
        <f t="shared" si="2"/>
        <v>420028.49086782732</v>
      </c>
      <c r="T15" s="35">
        <f t="shared" si="3"/>
        <v>27.780547050345334</v>
      </c>
      <c r="U15" s="42">
        <v>0.91645683631107144</v>
      </c>
      <c r="V15" s="43">
        <f t="shared" si="15"/>
        <v>8.3543163688928557E-2</v>
      </c>
      <c r="W15" s="29">
        <f t="shared" si="11"/>
        <v>384937.98190124281</v>
      </c>
      <c r="X15" s="29">
        <f t="shared" si="4"/>
        <v>1934502.0717555368</v>
      </c>
      <c r="Y15" s="35">
        <f t="shared" si="12"/>
        <v>22.449625835698754</v>
      </c>
      <c r="Z15" s="36">
        <f t="shared" si="13"/>
        <v>5.3309212146465796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1932</v>
      </c>
      <c r="E16" s="51">
        <v>19</v>
      </c>
      <c r="F16" s="3">
        <f t="shared" si="5"/>
        <v>9.834368530020704E-3</v>
      </c>
      <c r="G16" s="2">
        <v>0.5</v>
      </c>
      <c r="H16" s="3">
        <f t="shared" si="6"/>
        <v>4.7991917150795663E-2</v>
      </c>
      <c r="I16" s="3">
        <f t="shared" si="7"/>
        <v>0.95200808284920435</v>
      </c>
      <c r="J16" s="5">
        <f t="shared" si="14"/>
        <v>81840.602859813778</v>
      </c>
      <c r="K16" s="5">
        <f t="shared" si="8"/>
        <v>3927.6874320193533</v>
      </c>
      <c r="L16" s="5">
        <f t="shared" si="9"/>
        <v>399383.79571902053</v>
      </c>
      <c r="M16" s="5">
        <f t="shared" si="0"/>
        <v>1973843.2919721776</v>
      </c>
      <c r="N16" s="33">
        <f t="shared" si="10"/>
        <v>24.118142132374182</v>
      </c>
      <c r="O16" s="4"/>
      <c r="Q16" s="27" t="s">
        <v>58</v>
      </c>
      <c r="R16" s="29">
        <f t="shared" si="1"/>
        <v>81840.602859813778</v>
      </c>
      <c r="S16" s="29">
        <f t="shared" si="2"/>
        <v>399383.79571902053</v>
      </c>
      <c r="T16" s="35">
        <f t="shared" si="3"/>
        <v>24.118142132374182</v>
      </c>
      <c r="U16" s="42">
        <v>0.8859396016463057</v>
      </c>
      <c r="V16" s="43">
        <f t="shared" si="15"/>
        <v>0.1140603983536943</v>
      </c>
      <c r="W16" s="29">
        <f t="shared" si="11"/>
        <v>353829.92088329856</v>
      </c>
      <c r="X16" s="29">
        <f t="shared" si="4"/>
        <v>1549564.089854294</v>
      </c>
      <c r="Y16" s="35">
        <f t="shared" si="12"/>
        <v>18.933928095673608</v>
      </c>
      <c r="Z16" s="36">
        <f t="shared" si="13"/>
        <v>5.184214036700574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1366</v>
      </c>
      <c r="E17" s="51">
        <v>20</v>
      </c>
      <c r="F17" s="3">
        <f t="shared" si="5"/>
        <v>1.4641288433382138E-2</v>
      </c>
      <c r="G17" s="2">
        <v>0.5</v>
      </c>
      <c r="H17" s="3">
        <f t="shared" si="6"/>
        <v>7.0621468926553674E-2</v>
      </c>
      <c r="I17" s="3">
        <f t="shared" si="7"/>
        <v>0.92937853107344637</v>
      </c>
      <c r="J17" s="5">
        <f t="shared" si="14"/>
        <v>77912.915427794433</v>
      </c>
      <c r="K17" s="5">
        <f t="shared" si="8"/>
        <v>5502.3245358611885</v>
      </c>
      <c r="L17" s="5">
        <f t="shared" si="9"/>
        <v>375808.76579931914</v>
      </c>
      <c r="M17" s="5">
        <f t="shared" si="0"/>
        <v>1574459.496253157</v>
      </c>
      <c r="N17" s="33">
        <f t="shared" si="10"/>
        <v>20.207939692775106</v>
      </c>
      <c r="O17" s="4"/>
      <c r="Q17" s="27" t="s">
        <v>60</v>
      </c>
      <c r="R17" s="29">
        <f t="shared" si="1"/>
        <v>77912.915427794433</v>
      </c>
      <c r="S17" s="29">
        <f t="shared" si="2"/>
        <v>375808.76579931914</v>
      </c>
      <c r="T17" s="35">
        <f t="shared" si="3"/>
        <v>20.207939692775106</v>
      </c>
      <c r="U17" s="42">
        <v>0.85631920960893304</v>
      </c>
      <c r="V17" s="43">
        <f t="shared" si="15"/>
        <v>0.14368079039106696</v>
      </c>
      <c r="W17" s="29">
        <f t="shared" si="11"/>
        <v>321812.26529338158</v>
      </c>
      <c r="X17" s="29">
        <f t="shared" si="4"/>
        <v>1195734.1689709953</v>
      </c>
      <c r="Y17" s="35">
        <f t="shared" si="12"/>
        <v>15.347059757751442</v>
      </c>
      <c r="Z17" s="36">
        <f t="shared" si="13"/>
        <v>4.8608799350236644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1044</v>
      </c>
      <c r="E18" s="51">
        <v>17</v>
      </c>
      <c r="F18" s="3">
        <f t="shared" si="5"/>
        <v>1.6283524904214558E-2</v>
      </c>
      <c r="G18" s="2">
        <v>0.5</v>
      </c>
      <c r="H18" s="3">
        <f t="shared" si="6"/>
        <v>7.8232857800276112E-2</v>
      </c>
      <c r="I18" s="3">
        <f t="shared" si="7"/>
        <v>0.92176714219972389</v>
      </c>
      <c r="J18" s="5">
        <f t="shared" si="14"/>
        <v>72410.590891933243</v>
      </c>
      <c r="K18" s="5">
        <f t="shared" si="8"/>
        <v>5664.8874604825824</v>
      </c>
      <c r="L18" s="5">
        <f t="shared" si="9"/>
        <v>347890.73580845969</v>
      </c>
      <c r="M18" s="5">
        <f t="shared" si="0"/>
        <v>1198650.7304538379</v>
      </c>
      <c r="N18" s="33">
        <f t="shared" si="10"/>
        <v>16.553527815326408</v>
      </c>
      <c r="O18" s="4"/>
      <c r="Q18" s="27" t="s">
        <v>62</v>
      </c>
      <c r="R18" s="29">
        <f t="shared" si="1"/>
        <v>72410.590891933243</v>
      </c>
      <c r="S18" s="29">
        <f t="shared" si="2"/>
        <v>347890.73580845969</v>
      </c>
      <c r="T18" s="35">
        <f t="shared" si="3"/>
        <v>16.553527815326408</v>
      </c>
      <c r="U18" s="42">
        <v>0.77613843304153718</v>
      </c>
      <c r="V18" s="43">
        <f t="shared" si="15"/>
        <v>0.22386156695846282</v>
      </c>
      <c r="W18" s="29">
        <f t="shared" si="11"/>
        <v>270011.3705600453</v>
      </c>
      <c r="X18" s="29">
        <f t="shared" si="4"/>
        <v>873921.90367761371</v>
      </c>
      <c r="Y18" s="35">
        <f t="shared" si="12"/>
        <v>12.068979039017499</v>
      </c>
      <c r="Z18" s="36">
        <f t="shared" si="13"/>
        <v>4.4845487763089089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734</v>
      </c>
      <c r="E19" s="51">
        <v>25</v>
      </c>
      <c r="F19" s="3">
        <f t="shared" si="5"/>
        <v>3.4059945504087197E-2</v>
      </c>
      <c r="G19" s="2">
        <v>0.5</v>
      </c>
      <c r="H19" s="3">
        <f t="shared" si="6"/>
        <v>0.15693659761456374</v>
      </c>
      <c r="I19" s="3">
        <f t="shared" si="7"/>
        <v>0.8430634023854362</v>
      </c>
      <c r="J19" s="5">
        <f t="shared" si="14"/>
        <v>66745.70343145066</v>
      </c>
      <c r="K19" s="5">
        <f t="shared" si="8"/>
        <v>10474.843601922579</v>
      </c>
      <c r="L19" s="5">
        <f t="shared" si="9"/>
        <v>307541.40815244685</v>
      </c>
      <c r="M19" s="5">
        <f t="shared" si="0"/>
        <v>850759.9946453782</v>
      </c>
      <c r="N19" s="33">
        <f t="shared" si="10"/>
        <v>12.746288538544325</v>
      </c>
      <c r="O19" s="4"/>
      <c r="Q19" s="27" t="s">
        <v>64</v>
      </c>
      <c r="R19" s="29">
        <f t="shared" si="1"/>
        <v>66745.70343145066</v>
      </c>
      <c r="S19" s="29">
        <f t="shared" si="2"/>
        <v>307541.40815244685</v>
      </c>
      <c r="T19" s="35">
        <f t="shared" si="3"/>
        <v>12.746288538544325</v>
      </c>
      <c r="U19" s="42">
        <v>0.73716277889453141</v>
      </c>
      <c r="V19" s="43">
        <f t="shared" si="15"/>
        <v>0.26283722110546859</v>
      </c>
      <c r="W19" s="29">
        <f t="shared" si="11"/>
        <v>226708.079058795</v>
      </c>
      <c r="X19" s="29">
        <f t="shared" si="4"/>
        <v>603910.53311756835</v>
      </c>
      <c r="Y19" s="35">
        <f t="shared" si="12"/>
        <v>9.0479312086027832</v>
      </c>
      <c r="Z19" s="36">
        <f t="shared" si="13"/>
        <v>3.6983573299415422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446</v>
      </c>
      <c r="E20" s="51">
        <v>28</v>
      </c>
      <c r="F20" s="3">
        <f t="shared" si="5"/>
        <v>6.2780269058295965E-2</v>
      </c>
      <c r="G20" s="2">
        <v>0.5</v>
      </c>
      <c r="H20" s="3">
        <f t="shared" si="6"/>
        <v>0.27131782945736438</v>
      </c>
      <c r="I20" s="3">
        <f t="shared" si="7"/>
        <v>0.72868217054263562</v>
      </c>
      <c r="J20" s="5">
        <f t="shared" si="14"/>
        <v>56270.859829528075</v>
      </c>
      <c r="K20" s="5">
        <f t="shared" si="8"/>
        <v>15267.287550647154</v>
      </c>
      <c r="L20" s="5">
        <f t="shared" si="9"/>
        <v>243186.08027102251</v>
      </c>
      <c r="M20" s="5">
        <f t="shared" si="0"/>
        <v>543218.58649293135</v>
      </c>
      <c r="N20" s="33">
        <f t="shared" si="10"/>
        <v>9.6536393461661305</v>
      </c>
      <c r="O20" s="4"/>
      <c r="Q20" s="27" t="s">
        <v>66</v>
      </c>
      <c r="R20" s="29">
        <f t="shared" si="1"/>
        <v>56270.859829528075</v>
      </c>
      <c r="S20" s="29">
        <f t="shared" si="2"/>
        <v>243186.08027102251</v>
      </c>
      <c r="T20" s="35">
        <f t="shared" si="3"/>
        <v>9.6536393461661305</v>
      </c>
      <c r="U20" s="42">
        <v>0.7271372759570951</v>
      </c>
      <c r="V20" s="43">
        <f t="shared" si="15"/>
        <v>0.2728627240429049</v>
      </c>
      <c r="W20" s="29">
        <f t="shared" si="11"/>
        <v>176829.66395895477</v>
      </c>
      <c r="X20" s="29">
        <f t="shared" si="4"/>
        <v>377202.45405877335</v>
      </c>
      <c r="Y20" s="35">
        <f t="shared" si="12"/>
        <v>6.7033355310635709</v>
      </c>
      <c r="Z20" s="36">
        <f t="shared" si="13"/>
        <v>2.9503038151025596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185</v>
      </c>
      <c r="E21" s="51">
        <v>15</v>
      </c>
      <c r="F21" s="3">
        <f t="shared" si="5"/>
        <v>8.1081081081081086E-2</v>
      </c>
      <c r="G21" s="2">
        <v>0.5</v>
      </c>
      <c r="H21" s="3">
        <f t="shared" si="6"/>
        <v>0.3370786516853933</v>
      </c>
      <c r="I21" s="3">
        <f t="shared" si="7"/>
        <v>0.6629213483146067</v>
      </c>
      <c r="J21" s="5">
        <f t="shared" si="14"/>
        <v>41003.572278880922</v>
      </c>
      <c r="K21" s="5">
        <f t="shared" si="8"/>
        <v>13821.42885804975</v>
      </c>
      <c r="L21" s="5">
        <f t="shared" si="9"/>
        <v>170464.28924928023</v>
      </c>
      <c r="M21" s="5">
        <f>L21+M22</f>
        <v>300032.50622190884</v>
      </c>
      <c r="N21" s="33">
        <f t="shared" si="10"/>
        <v>7.3172284644194763</v>
      </c>
      <c r="O21" s="4"/>
      <c r="Q21" s="27" t="s">
        <v>68</v>
      </c>
      <c r="R21" s="29">
        <f t="shared" si="1"/>
        <v>41003.572278880922</v>
      </c>
      <c r="S21" s="29">
        <f t="shared" si="2"/>
        <v>170464.28924928023</v>
      </c>
      <c r="T21" s="35">
        <f t="shared" si="3"/>
        <v>7.3172284644194763</v>
      </c>
      <c r="U21" s="42">
        <v>0.68635947845240242</v>
      </c>
      <c r="V21" s="43">
        <f t="shared" si="15"/>
        <v>0.31364052154759758</v>
      </c>
      <c r="W21" s="29">
        <f t="shared" si="11"/>
        <v>116999.78066389545</v>
      </c>
      <c r="X21" s="29">
        <f>X22+W21</f>
        <v>200372.79009981861</v>
      </c>
      <c r="Y21" s="35">
        <f t="shared" si="12"/>
        <v>4.8867154485225557</v>
      </c>
      <c r="Z21" s="36">
        <f t="shared" si="13"/>
        <v>2.4305130158969206</v>
      </c>
    </row>
    <row r="22" spans="1:26" s="2" customFormat="1" x14ac:dyDescent="0.25">
      <c r="A22" s="12">
        <v>19</v>
      </c>
      <c r="B22" s="13" t="s">
        <v>69</v>
      </c>
      <c r="C22" s="12"/>
      <c r="D22" s="56">
        <v>143</v>
      </c>
      <c r="E22" s="57">
        <v>30</v>
      </c>
      <c r="F22" s="17">
        <f t="shared" si="5"/>
        <v>0.20979020979020979</v>
      </c>
      <c r="G22" s="12"/>
      <c r="H22" s="17">
        <v>1</v>
      </c>
      <c r="I22" s="17">
        <f t="shared" si="7"/>
        <v>0</v>
      </c>
      <c r="J22" s="21">
        <f t="shared" si="14"/>
        <v>27182.143420831169</v>
      </c>
      <c r="K22" s="21">
        <f t="shared" si="8"/>
        <v>27182.143420831169</v>
      </c>
      <c r="L22" s="21">
        <f>K22/F22</f>
        <v>129568.21697262858</v>
      </c>
      <c r="M22" s="21">
        <f>L22</f>
        <v>129568.21697262858</v>
      </c>
      <c r="N22" s="34">
        <f t="shared" si="10"/>
        <v>4.7666666666666666</v>
      </c>
      <c r="O22" s="4"/>
      <c r="Q22" s="30" t="s">
        <v>69</v>
      </c>
      <c r="R22" s="31">
        <f t="shared" si="1"/>
        <v>27182.143420831169</v>
      </c>
      <c r="S22" s="31">
        <f t="shared" si="2"/>
        <v>129568.21697262858</v>
      </c>
      <c r="T22" s="38">
        <f t="shared" si="3"/>
        <v>4.7666666666666666</v>
      </c>
      <c r="U22" s="44">
        <v>0.64346806172022719</v>
      </c>
      <c r="V22" s="45">
        <f t="shared" si="15"/>
        <v>0.35653193827977281</v>
      </c>
      <c r="W22" s="31">
        <f t="shared" si="11"/>
        <v>83373.009435923159</v>
      </c>
      <c r="X22" s="31">
        <f>W22</f>
        <v>83373.009435923159</v>
      </c>
      <c r="Y22" s="38">
        <f t="shared" si="12"/>
        <v>3.0671977608664167</v>
      </c>
      <c r="Z22" s="37">
        <f t="shared" si="13"/>
        <v>1.6994689058002499</v>
      </c>
    </row>
    <row r="23" spans="1:26" s="2" customFormat="1" ht="13.2" x14ac:dyDescent="0.25">
      <c r="B23" s="2" t="s">
        <v>70</v>
      </c>
      <c r="D23" s="25">
        <f>SUM(D4:D22)</f>
        <v>24162</v>
      </c>
      <c r="E23" s="58">
        <f>SUM(E4:E22)</f>
        <v>229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139</v>
      </c>
      <c r="E29" s="51">
        <v>1</v>
      </c>
      <c r="F29" s="3">
        <f>E29/D29</f>
        <v>7.1942446043165471E-3</v>
      </c>
      <c r="G29" s="2">
        <v>0.3</v>
      </c>
      <c r="H29" s="18">
        <f>C29*F29/(1+(1-G29)*C29*F29)</f>
        <v>7.1581961345740866E-3</v>
      </c>
      <c r="I29" s="18">
        <f>1-H29</f>
        <v>0.99284180386542586</v>
      </c>
      <c r="J29" s="19">
        <v>100000</v>
      </c>
      <c r="K29" s="20">
        <f>J29*H29</f>
        <v>715.81961345740865</v>
      </c>
      <c r="L29" s="20">
        <f>C29*(J30+G29*K29)</f>
        <v>99498.926270579817</v>
      </c>
      <c r="M29" s="5">
        <f t="shared" ref="M29:M45" si="16">L29+M30</f>
        <v>7905572.4990966124</v>
      </c>
      <c r="N29" s="32">
        <f>M29/J29</f>
        <v>79.055724990966127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99498.926270579817</v>
      </c>
      <c r="T29" s="35">
        <f t="shared" ref="T29:T47" si="19">N29</f>
        <v>79.055724990966127</v>
      </c>
      <c r="U29" s="42">
        <v>0.95864674002964168</v>
      </c>
      <c r="V29" s="43">
        <f>1-U29</f>
        <v>4.1353259970358325E-2</v>
      </c>
      <c r="W29" s="29">
        <f>S29*U29</f>
        <v>95384.321305741018</v>
      </c>
      <c r="X29" s="29">
        <f t="shared" ref="X29:X45" si="20">X30+W29</f>
        <v>6988034.0491490746</v>
      </c>
      <c r="Y29" s="40">
        <f>X29/R29</f>
        <v>69.880340491490742</v>
      </c>
      <c r="Z29" s="36">
        <f>T29-Y29</f>
        <v>9.1753844994753848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754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99284.18038654259</v>
      </c>
      <c r="K30" s="5">
        <f t="shared" ref="K30:K47" si="24">J30*H30</f>
        <v>0</v>
      </c>
      <c r="L30" s="5">
        <f t="shared" ref="L30:L46" si="25">C30*(J31+G30*K30)</f>
        <v>397136.72154617036</v>
      </c>
      <c r="M30" s="5">
        <f t="shared" si="16"/>
        <v>7806073.5728260325</v>
      </c>
      <c r="N30" s="33">
        <f t="shared" ref="N30:N47" si="26">M30/J30</f>
        <v>78.623538437187946</v>
      </c>
      <c r="O30" s="4"/>
      <c r="Q30" s="27" t="s">
        <v>36</v>
      </c>
      <c r="R30" s="29">
        <f t="shared" si="17"/>
        <v>99284.18038654259</v>
      </c>
      <c r="S30" s="29">
        <f t="shared" si="18"/>
        <v>397136.72154617036</v>
      </c>
      <c r="T30" s="35">
        <f t="shared" si="19"/>
        <v>78.623538437187946</v>
      </c>
      <c r="U30" s="42">
        <v>0.95864674002964168</v>
      </c>
      <c r="V30" s="43">
        <f>1-U30</f>
        <v>4.1353259970358325E-2</v>
      </c>
      <c r="W30" s="29">
        <f t="shared" ref="W30:W47" si="27">S30*U30</f>
        <v>380713.82345629577</v>
      </c>
      <c r="X30" s="29">
        <f t="shared" si="20"/>
        <v>6892649.727843334</v>
      </c>
      <c r="Y30" s="35">
        <f t="shared" ref="Y30:Y47" si="28">X30/R30</f>
        <v>69.42344390625189</v>
      </c>
      <c r="Z30" s="36">
        <f t="shared" ref="Z30:Z47" si="29">T30-Y30</f>
        <v>9.200094530936056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1150</v>
      </c>
      <c r="E31" s="51">
        <v>1</v>
      </c>
      <c r="F31" s="3">
        <f t="shared" si="21"/>
        <v>8.6956521739130438E-4</v>
      </c>
      <c r="G31" s="2">
        <v>0.5</v>
      </c>
      <c r="H31" s="3">
        <f t="shared" si="22"/>
        <v>4.3383947939262466E-3</v>
      </c>
      <c r="I31" s="3">
        <f t="shared" si="23"/>
        <v>0.99566160520607372</v>
      </c>
      <c r="J31" s="5">
        <f t="shared" ref="J31:J47" si="30">I30*J30</f>
        <v>99284.18038654259</v>
      </c>
      <c r="K31" s="5">
        <f t="shared" si="24"/>
        <v>430.73397130821076</v>
      </c>
      <c r="L31" s="5">
        <f t="shared" si="25"/>
        <v>495344.06700444239</v>
      </c>
      <c r="M31" s="5">
        <f t="shared" si="16"/>
        <v>7408936.8512798622</v>
      </c>
      <c r="N31" s="33">
        <f t="shared" si="26"/>
        <v>74.623538437187946</v>
      </c>
      <c r="O31" s="4"/>
      <c r="Q31" s="27" t="s">
        <v>38</v>
      </c>
      <c r="R31" s="29">
        <f t="shared" si="17"/>
        <v>99284.18038654259</v>
      </c>
      <c r="S31" s="29">
        <f t="shared" si="18"/>
        <v>495344.06700444239</v>
      </c>
      <c r="T31" s="35">
        <f t="shared" si="19"/>
        <v>74.623538437187946</v>
      </c>
      <c r="U31" s="42">
        <v>0.95864674002964168</v>
      </c>
      <c r="V31" s="43">
        <f>1-U31</f>
        <v>4.1353259970358325E-2</v>
      </c>
      <c r="W31" s="29">
        <f t="shared" si="27"/>
        <v>474859.97502683307</v>
      </c>
      <c r="X31" s="29">
        <f t="shared" si="20"/>
        <v>6511935.9043870382</v>
      </c>
      <c r="Y31" s="35">
        <f t="shared" si="28"/>
        <v>65.588856946133333</v>
      </c>
      <c r="Z31" s="36">
        <f t="shared" si="29"/>
        <v>9.0346814910546129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1367</v>
      </c>
      <c r="E32" s="51">
        <v>1</v>
      </c>
      <c r="F32" s="3">
        <f t="shared" si="21"/>
        <v>7.3152889539136799E-4</v>
      </c>
      <c r="G32" s="2">
        <v>0.5</v>
      </c>
      <c r="H32" s="3">
        <f t="shared" si="22"/>
        <v>3.6509675063891938E-3</v>
      </c>
      <c r="I32" s="3">
        <f t="shared" si="23"/>
        <v>0.99634903249361084</v>
      </c>
      <c r="J32" s="5">
        <f t="shared" si="30"/>
        <v>98853.446415234372</v>
      </c>
      <c r="K32" s="5">
        <f t="shared" si="24"/>
        <v>360.910720756606</v>
      </c>
      <c r="L32" s="5">
        <f t="shared" si="25"/>
        <v>493364.95527428039</v>
      </c>
      <c r="M32" s="5">
        <f t="shared" si="16"/>
        <v>6913592.78427542</v>
      </c>
      <c r="N32" s="33">
        <f t="shared" si="26"/>
        <v>69.937802221227983</v>
      </c>
      <c r="O32" s="4"/>
      <c r="Q32" s="27" t="s">
        <v>40</v>
      </c>
      <c r="R32" s="29">
        <f t="shared" si="17"/>
        <v>98853.446415234372</v>
      </c>
      <c r="S32" s="29">
        <f t="shared" si="18"/>
        <v>493364.95527428039</v>
      </c>
      <c r="T32" s="35">
        <f t="shared" si="19"/>
        <v>69.937802221227983</v>
      </c>
      <c r="U32" s="42">
        <v>0.95864674002964168</v>
      </c>
      <c r="V32" s="43">
        <f>1-U32</f>
        <v>4.1353259970358325E-2</v>
      </c>
      <c r="W32" s="29">
        <f t="shared" si="27"/>
        <v>472962.70601855888</v>
      </c>
      <c r="X32" s="29">
        <f t="shared" si="20"/>
        <v>6037075.9293602053</v>
      </c>
      <c r="Y32" s="35">
        <f t="shared" si="28"/>
        <v>61.070970697384077</v>
      </c>
      <c r="Z32" s="36">
        <f t="shared" si="29"/>
        <v>8.8668315238439064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1462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98492.535694477774</v>
      </c>
      <c r="K33" s="5">
        <f t="shared" si="24"/>
        <v>0</v>
      </c>
      <c r="L33" s="5">
        <f t="shared" si="25"/>
        <v>492462.67847238888</v>
      </c>
      <c r="M33" s="5">
        <f t="shared" si="16"/>
        <v>6420227.8290011398</v>
      </c>
      <c r="N33" s="33">
        <f t="shared" si="26"/>
        <v>65.184917656263622</v>
      </c>
      <c r="O33" s="4"/>
      <c r="Q33" s="27" t="s">
        <v>42</v>
      </c>
      <c r="R33" s="29">
        <f t="shared" si="17"/>
        <v>98492.535694477774</v>
      </c>
      <c r="S33" s="29">
        <f t="shared" si="18"/>
        <v>492462.67847238888</v>
      </c>
      <c r="T33" s="35">
        <f t="shared" si="19"/>
        <v>65.184917656263622</v>
      </c>
      <c r="U33" s="42">
        <v>0.95864674002964168</v>
      </c>
      <c r="V33" s="43">
        <f>1-U33</f>
        <v>4.1353259970358325E-2</v>
      </c>
      <c r="W33" s="29">
        <f t="shared" si="27"/>
        <v>472097.74130382121</v>
      </c>
      <c r="X33" s="29">
        <f t="shared" si="20"/>
        <v>5564113.2233416466</v>
      </c>
      <c r="Y33" s="35">
        <f t="shared" si="28"/>
        <v>56.492740126027769</v>
      </c>
      <c r="Z33" s="36">
        <f t="shared" si="29"/>
        <v>8.6921775302358526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1485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98492.535694477774</v>
      </c>
      <c r="K34" s="5">
        <f t="shared" si="24"/>
        <v>0</v>
      </c>
      <c r="L34" s="5">
        <f t="shared" si="25"/>
        <v>492462.67847238888</v>
      </c>
      <c r="M34" s="5">
        <f t="shared" si="16"/>
        <v>5927765.1505287513</v>
      </c>
      <c r="N34" s="33">
        <f t="shared" si="26"/>
        <v>60.184917656263629</v>
      </c>
      <c r="O34" s="4"/>
      <c r="Q34" s="27" t="s">
        <v>44</v>
      </c>
      <c r="R34" s="29">
        <f t="shared" si="17"/>
        <v>98492.535694477774</v>
      </c>
      <c r="S34" s="29">
        <f t="shared" si="18"/>
        <v>492462.67847238888</v>
      </c>
      <c r="T34" s="35">
        <f t="shared" si="19"/>
        <v>60.184917656263629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477285.08571625478</v>
      </c>
      <c r="X34" s="29">
        <f t="shared" si="20"/>
        <v>5092015.4820378255</v>
      </c>
      <c r="Y34" s="35">
        <f t="shared" si="28"/>
        <v>51.699506425879562</v>
      </c>
      <c r="Z34" s="36">
        <f t="shared" si="29"/>
        <v>8.4854112303840665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1786</v>
      </c>
      <c r="E35" s="51">
        <v>4</v>
      </c>
      <c r="F35" s="3">
        <f t="shared" si="21"/>
        <v>2.2396416573348264E-3</v>
      </c>
      <c r="G35" s="2">
        <v>0.5</v>
      </c>
      <c r="H35" s="3">
        <f t="shared" si="22"/>
        <v>1.1135857461024499E-2</v>
      </c>
      <c r="I35" s="3">
        <f t="shared" si="23"/>
        <v>0.98886414253897548</v>
      </c>
      <c r="J35" s="5">
        <f t="shared" si="30"/>
        <v>98492.535694477774</v>
      </c>
      <c r="K35" s="5">
        <f t="shared" si="24"/>
        <v>1096.7988384685721</v>
      </c>
      <c r="L35" s="5">
        <f t="shared" si="25"/>
        <v>489720.6813762174</v>
      </c>
      <c r="M35" s="5">
        <f t="shared" si="16"/>
        <v>5435302.4720563628</v>
      </c>
      <c r="N35" s="33">
        <f t="shared" si="26"/>
        <v>55.184917656263636</v>
      </c>
      <c r="O35" s="4"/>
      <c r="Q35" s="27" t="s">
        <v>46</v>
      </c>
      <c r="R35" s="29">
        <f t="shared" si="17"/>
        <v>98492.535694477774</v>
      </c>
      <c r="S35" s="29">
        <f t="shared" si="18"/>
        <v>489720.6813762174</v>
      </c>
      <c r="T35" s="35">
        <f t="shared" si="19"/>
        <v>55.184917656263636</v>
      </c>
      <c r="U35" s="42">
        <v>0.96192878092594225</v>
      </c>
      <c r="V35" s="43">
        <f t="shared" si="31"/>
        <v>3.8071219074057749E-2</v>
      </c>
      <c r="W35" s="29">
        <f t="shared" si="27"/>
        <v>471076.41803044657</v>
      </c>
      <c r="X35" s="29">
        <f t="shared" si="20"/>
        <v>4614730.3963215705</v>
      </c>
      <c r="Y35" s="35">
        <f t="shared" si="28"/>
        <v>46.853605339559827</v>
      </c>
      <c r="Z35" s="36">
        <f t="shared" si="29"/>
        <v>8.3313123167038086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1818</v>
      </c>
      <c r="E36" s="51">
        <v>1</v>
      </c>
      <c r="F36" s="3">
        <f t="shared" si="21"/>
        <v>5.5005500550055003E-4</v>
      </c>
      <c r="G36" s="2">
        <v>0.5</v>
      </c>
      <c r="H36" s="3">
        <f t="shared" si="22"/>
        <v>2.74649821477616E-3</v>
      </c>
      <c r="I36" s="3">
        <f t="shared" si="23"/>
        <v>0.99725350178522387</v>
      </c>
      <c r="J36" s="5">
        <f t="shared" si="30"/>
        <v>97395.7368560092</v>
      </c>
      <c r="K36" s="5">
        <f t="shared" si="24"/>
        <v>267.49721740183793</v>
      </c>
      <c r="L36" s="5">
        <f t="shared" si="25"/>
        <v>486309.94123654143</v>
      </c>
      <c r="M36" s="5">
        <f t="shared" si="16"/>
        <v>4945581.7906801458</v>
      </c>
      <c r="N36" s="33">
        <f t="shared" si="26"/>
        <v>50.778216278518862</v>
      </c>
      <c r="O36" s="4"/>
      <c r="Q36" s="27" t="s">
        <v>48</v>
      </c>
      <c r="R36" s="29">
        <f t="shared" si="17"/>
        <v>97395.7368560092</v>
      </c>
      <c r="S36" s="29">
        <f t="shared" si="18"/>
        <v>486309.94123654143</v>
      </c>
      <c r="T36" s="35">
        <f t="shared" si="19"/>
        <v>50.778216278518862</v>
      </c>
      <c r="U36" s="42">
        <v>0.95558309086652893</v>
      </c>
      <c r="V36" s="43">
        <f t="shared" si="31"/>
        <v>4.4416909133471072E-2</v>
      </c>
      <c r="W36" s="29">
        <f t="shared" si="27"/>
        <v>464709.55676593434</v>
      </c>
      <c r="X36" s="29">
        <f t="shared" si="20"/>
        <v>4143653.9782911236</v>
      </c>
      <c r="Y36" s="35">
        <f t="shared" si="28"/>
        <v>42.544510797399084</v>
      </c>
      <c r="Z36" s="36">
        <f t="shared" si="29"/>
        <v>8.2337054811197774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1692</v>
      </c>
      <c r="E37" s="51">
        <v>1</v>
      </c>
      <c r="F37" s="3">
        <f t="shared" si="21"/>
        <v>5.9101654846335696E-4</v>
      </c>
      <c r="G37" s="2">
        <v>0.5</v>
      </c>
      <c r="H37" s="3">
        <f t="shared" si="22"/>
        <v>2.9507229271171437E-3</v>
      </c>
      <c r="I37" s="3">
        <f t="shared" si="23"/>
        <v>0.99704927707288282</v>
      </c>
      <c r="J37" s="5">
        <f t="shared" si="30"/>
        <v>97128.239638607367</v>
      </c>
      <c r="K37" s="5">
        <f t="shared" si="24"/>
        <v>286.59852357216693</v>
      </c>
      <c r="L37" s="5">
        <f t="shared" si="25"/>
        <v>484924.70188410638</v>
      </c>
      <c r="M37" s="5">
        <f t="shared" si="16"/>
        <v>4459271.8494436042</v>
      </c>
      <c r="N37" s="33">
        <f t="shared" si="26"/>
        <v>45.911177491073303</v>
      </c>
      <c r="O37" s="4"/>
      <c r="Q37" s="27" t="s">
        <v>50</v>
      </c>
      <c r="R37" s="29">
        <f t="shared" si="17"/>
        <v>97128.239638607367</v>
      </c>
      <c r="S37" s="29">
        <f t="shared" si="18"/>
        <v>484924.70188410638</v>
      </c>
      <c r="T37" s="35">
        <f t="shared" si="19"/>
        <v>45.911177491073303</v>
      </c>
      <c r="U37" s="42">
        <v>0.95343645724036619</v>
      </c>
      <c r="V37" s="43">
        <f t="shared" si="31"/>
        <v>4.6563542759633814E-2</v>
      </c>
      <c r="W37" s="29">
        <f t="shared" si="27"/>
        <v>462344.88979272312</v>
      </c>
      <c r="X37" s="29">
        <f t="shared" si="20"/>
        <v>3678944.4215251892</v>
      </c>
      <c r="Y37" s="35">
        <f t="shared" si="28"/>
        <v>37.877186235576033</v>
      </c>
      <c r="Z37" s="36">
        <f t="shared" si="29"/>
        <v>8.0339912554972699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1837</v>
      </c>
      <c r="E38" s="51">
        <v>5</v>
      </c>
      <c r="F38" s="3">
        <f t="shared" si="21"/>
        <v>2.7218290691344584E-3</v>
      </c>
      <c r="G38" s="2">
        <v>0.5</v>
      </c>
      <c r="H38" s="3">
        <f t="shared" si="22"/>
        <v>1.3517166801838336E-2</v>
      </c>
      <c r="I38" s="3">
        <f t="shared" si="23"/>
        <v>0.98648283319816166</v>
      </c>
      <c r="J38" s="5">
        <f t="shared" si="30"/>
        <v>96841.641115035192</v>
      </c>
      <c r="K38" s="5">
        <f t="shared" si="24"/>
        <v>1309.0246163156962</v>
      </c>
      <c r="L38" s="5">
        <f t="shared" si="25"/>
        <v>480935.64403438673</v>
      </c>
      <c r="M38" s="5">
        <f t="shared" si="16"/>
        <v>3974347.1475594975</v>
      </c>
      <c r="N38" s="33">
        <f t="shared" si="26"/>
        <v>41.039650937332766</v>
      </c>
      <c r="O38" s="4"/>
      <c r="Q38" s="27" t="s">
        <v>52</v>
      </c>
      <c r="R38" s="29">
        <f t="shared" si="17"/>
        <v>96841.641115035192</v>
      </c>
      <c r="S38" s="29">
        <f t="shared" si="18"/>
        <v>480935.64403438673</v>
      </c>
      <c r="T38" s="35">
        <f t="shared" si="19"/>
        <v>41.039650937332766</v>
      </c>
      <c r="U38" s="42">
        <v>0.93748024841036759</v>
      </c>
      <c r="V38" s="43">
        <f t="shared" si="31"/>
        <v>6.2519751589632411E-2</v>
      </c>
      <c r="W38" s="29">
        <f t="shared" si="27"/>
        <v>450867.667038757</v>
      </c>
      <c r="X38" s="29">
        <f t="shared" si="20"/>
        <v>3216599.5317324661</v>
      </c>
      <c r="Y38" s="35">
        <f t="shared" si="28"/>
        <v>33.215045663172589</v>
      </c>
      <c r="Z38" s="36">
        <f t="shared" si="29"/>
        <v>7.8246052741601773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2100</v>
      </c>
      <c r="E39" s="51">
        <v>6</v>
      </c>
      <c r="F39" s="3">
        <f t="shared" si="21"/>
        <v>2.8571428571428571E-3</v>
      </c>
      <c r="G39" s="2">
        <v>0.5</v>
      </c>
      <c r="H39" s="3">
        <f t="shared" si="22"/>
        <v>1.4184397163120567E-2</v>
      </c>
      <c r="I39" s="3">
        <f t="shared" si="23"/>
        <v>0.98581560283687941</v>
      </c>
      <c r="J39" s="5">
        <f t="shared" si="30"/>
        <v>95532.616498719493</v>
      </c>
      <c r="K39" s="5">
        <f t="shared" si="24"/>
        <v>1355.0725744499218</v>
      </c>
      <c r="L39" s="5">
        <f t="shared" si="25"/>
        <v>474275.40105747269</v>
      </c>
      <c r="M39" s="5">
        <f t="shared" si="16"/>
        <v>3493411.5035251109</v>
      </c>
      <c r="N39" s="33">
        <f t="shared" si="26"/>
        <v>36.567736041982435</v>
      </c>
      <c r="O39" s="4"/>
      <c r="Q39" s="27" t="s">
        <v>54</v>
      </c>
      <c r="R39" s="29">
        <f t="shared" si="17"/>
        <v>95532.616498719493</v>
      </c>
      <c r="S39" s="29">
        <f t="shared" si="18"/>
        <v>474275.40105747269</v>
      </c>
      <c r="T39" s="35">
        <f t="shared" si="19"/>
        <v>36.567736041982435</v>
      </c>
      <c r="U39" s="42">
        <v>0.91788799906018037</v>
      </c>
      <c r="V39" s="43">
        <f t="shared" si="31"/>
        <v>8.2112000939819629E-2</v>
      </c>
      <c r="W39" s="29">
        <f t="shared" si="27"/>
        <v>435331.69888010813</v>
      </c>
      <c r="X39" s="29">
        <f t="shared" si="20"/>
        <v>2765731.8646937092</v>
      </c>
      <c r="Y39" s="35">
        <f t="shared" si="28"/>
        <v>28.950655452117559</v>
      </c>
      <c r="Z39" s="36">
        <f t="shared" si="29"/>
        <v>7.6170805898648766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2173</v>
      </c>
      <c r="E40" s="51">
        <v>7</v>
      </c>
      <c r="F40" s="3">
        <f t="shared" si="21"/>
        <v>3.2213529682466636E-3</v>
      </c>
      <c r="G40" s="2">
        <v>0.5</v>
      </c>
      <c r="H40" s="3">
        <f t="shared" si="22"/>
        <v>1.5978087194704407E-2</v>
      </c>
      <c r="I40" s="3">
        <f t="shared" si="23"/>
        <v>0.98402191280529561</v>
      </c>
      <c r="J40" s="5">
        <f t="shared" si="30"/>
        <v>94177.543924269572</v>
      </c>
      <c r="K40" s="5">
        <f t="shared" si="24"/>
        <v>1504.7770086050834</v>
      </c>
      <c r="L40" s="5">
        <f t="shared" si="25"/>
        <v>467125.7770998351</v>
      </c>
      <c r="M40" s="5">
        <f t="shared" si="16"/>
        <v>3019136.1024676384</v>
      </c>
      <c r="N40" s="33">
        <f t="shared" si="26"/>
        <v>32.057919294385066</v>
      </c>
      <c r="O40" s="4"/>
      <c r="Q40" s="27" t="s">
        <v>56</v>
      </c>
      <c r="R40" s="29">
        <f t="shared" si="17"/>
        <v>94177.543924269572</v>
      </c>
      <c r="S40" s="29">
        <f t="shared" si="18"/>
        <v>467125.7770998351</v>
      </c>
      <c r="T40" s="35">
        <f t="shared" si="19"/>
        <v>32.057919294385066</v>
      </c>
      <c r="U40" s="42">
        <v>0.89571782863194893</v>
      </c>
      <c r="V40" s="43">
        <f t="shared" si="31"/>
        <v>0.10428217136805107</v>
      </c>
      <c r="W40" s="29">
        <f t="shared" si="27"/>
        <v>418412.88676187606</v>
      </c>
      <c r="X40" s="29">
        <f t="shared" si="20"/>
        <v>2330400.1658136011</v>
      </c>
      <c r="Y40" s="35">
        <f t="shared" si="28"/>
        <v>24.744754096449277</v>
      </c>
      <c r="Z40" s="36">
        <f t="shared" si="29"/>
        <v>7.3131651979357883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1957</v>
      </c>
      <c r="E41" s="51">
        <v>7</v>
      </c>
      <c r="F41" s="3">
        <f t="shared" si="21"/>
        <v>3.5769034236075624E-3</v>
      </c>
      <c r="G41" s="2">
        <v>0.5</v>
      </c>
      <c r="H41" s="3">
        <f t="shared" si="22"/>
        <v>1.7726006583945301E-2</v>
      </c>
      <c r="I41" s="3">
        <f t="shared" si="23"/>
        <v>0.9822739934160547</v>
      </c>
      <c r="J41" s="5">
        <f t="shared" si="30"/>
        <v>92672.766915664484</v>
      </c>
      <c r="K41" s="5">
        <f t="shared" si="24"/>
        <v>1642.7180764994969</v>
      </c>
      <c r="L41" s="5">
        <f t="shared" si="25"/>
        <v>459257.03938707366</v>
      </c>
      <c r="M41" s="5">
        <f t="shared" si="16"/>
        <v>2552010.3253678032</v>
      </c>
      <c r="N41" s="33">
        <f t="shared" si="26"/>
        <v>27.53786695168197</v>
      </c>
      <c r="O41" s="4"/>
      <c r="Q41" s="27" t="s">
        <v>58</v>
      </c>
      <c r="R41" s="29">
        <f t="shared" si="17"/>
        <v>92672.766915664484</v>
      </c>
      <c r="S41" s="29">
        <f t="shared" si="18"/>
        <v>459257.03938707366</v>
      </c>
      <c r="T41" s="35">
        <f t="shared" si="19"/>
        <v>27.53786695168197</v>
      </c>
      <c r="U41" s="42">
        <v>0.86473435856680392</v>
      </c>
      <c r="V41" s="43">
        <f t="shared" si="31"/>
        <v>0.13526564143319608</v>
      </c>
      <c r="W41" s="29">
        <f t="shared" si="27"/>
        <v>397135.34137167054</v>
      </c>
      <c r="X41" s="29">
        <f t="shared" si="20"/>
        <v>1911987.2790517251</v>
      </c>
      <c r="Y41" s="35">
        <f t="shared" si="28"/>
        <v>20.631598070139649</v>
      </c>
      <c r="Z41" s="36">
        <f t="shared" si="29"/>
        <v>6.9062688815423208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1373</v>
      </c>
      <c r="E42" s="51">
        <v>10</v>
      </c>
      <c r="F42" s="3">
        <f t="shared" si="21"/>
        <v>7.2833211944646759E-3</v>
      </c>
      <c r="G42" s="2">
        <v>0.5</v>
      </c>
      <c r="H42" s="3">
        <f t="shared" si="22"/>
        <v>3.5765379113018594E-2</v>
      </c>
      <c r="I42" s="3">
        <f t="shared" si="23"/>
        <v>0.96423462088698142</v>
      </c>
      <c r="J42" s="5">
        <f t="shared" si="30"/>
        <v>91030.048839164985</v>
      </c>
      <c r="K42" s="5">
        <f t="shared" si="24"/>
        <v>3255.7242074093338</v>
      </c>
      <c r="L42" s="5">
        <f t="shared" si="25"/>
        <v>447010.93367730157</v>
      </c>
      <c r="M42" s="5">
        <f t="shared" si="16"/>
        <v>2092753.2859807296</v>
      </c>
      <c r="N42" s="33">
        <f t="shared" si="26"/>
        <v>22.98969749734264</v>
      </c>
      <c r="O42" s="4"/>
      <c r="Q42" s="27" t="s">
        <v>60</v>
      </c>
      <c r="R42" s="29">
        <f t="shared" si="17"/>
        <v>91030.048839164985</v>
      </c>
      <c r="S42" s="29">
        <f t="shared" si="18"/>
        <v>447010.93367730157</v>
      </c>
      <c r="T42" s="35">
        <f t="shared" si="19"/>
        <v>22.98969749734264</v>
      </c>
      <c r="U42" s="42">
        <v>0.81758889711164551</v>
      </c>
      <c r="V42" s="43">
        <f t="shared" si="31"/>
        <v>0.18241110288835449</v>
      </c>
      <c r="W42" s="29">
        <f t="shared" si="27"/>
        <v>365471.17626207188</v>
      </c>
      <c r="X42" s="29">
        <f t="shared" si="20"/>
        <v>1514851.9376800545</v>
      </c>
      <c r="Y42" s="35">
        <f t="shared" si="28"/>
        <v>16.641229539012407</v>
      </c>
      <c r="Z42" s="36">
        <f t="shared" si="29"/>
        <v>6.3484679583302324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1064</v>
      </c>
      <c r="E43" s="51">
        <v>21</v>
      </c>
      <c r="F43" s="3">
        <f t="shared" si="21"/>
        <v>1.9736842105263157E-2</v>
      </c>
      <c r="G43" s="2">
        <v>0.5</v>
      </c>
      <c r="H43" s="3">
        <f t="shared" si="22"/>
        <v>9.4043887147335414E-2</v>
      </c>
      <c r="I43" s="3">
        <f t="shared" si="23"/>
        <v>0.90595611285266453</v>
      </c>
      <c r="J43" s="5">
        <f t="shared" si="30"/>
        <v>87774.324631755648</v>
      </c>
      <c r="K43" s="5">
        <f t="shared" si="24"/>
        <v>8254.6386801024109</v>
      </c>
      <c r="L43" s="5">
        <f t="shared" si="25"/>
        <v>418235.02645852219</v>
      </c>
      <c r="M43" s="5">
        <f t="shared" si="16"/>
        <v>1645742.3523034281</v>
      </c>
      <c r="N43" s="33">
        <f t="shared" si="26"/>
        <v>18.74970111371292</v>
      </c>
      <c r="O43" s="4"/>
      <c r="Q43" s="27" t="s">
        <v>62</v>
      </c>
      <c r="R43" s="29">
        <f t="shared" si="17"/>
        <v>87774.324631755648</v>
      </c>
      <c r="S43" s="29">
        <f t="shared" si="18"/>
        <v>418235.02645852219</v>
      </c>
      <c r="T43" s="35">
        <f t="shared" si="19"/>
        <v>18.74970111371292</v>
      </c>
      <c r="U43" s="42">
        <v>0.77888026534586052</v>
      </c>
      <c r="V43" s="43">
        <f t="shared" si="31"/>
        <v>0.22111973465413948</v>
      </c>
      <c r="W43" s="29">
        <f t="shared" si="27"/>
        <v>325755.00838494673</v>
      </c>
      <c r="X43" s="29">
        <f t="shared" si="20"/>
        <v>1149380.7614179826</v>
      </c>
      <c r="Y43" s="35">
        <f t="shared" si="28"/>
        <v>13.094726347824853</v>
      </c>
      <c r="Z43" s="36">
        <f t="shared" si="29"/>
        <v>5.6549747658880669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858</v>
      </c>
      <c r="E44" s="51">
        <v>27</v>
      </c>
      <c r="F44" s="3">
        <f t="shared" si="21"/>
        <v>3.1468531468531472E-2</v>
      </c>
      <c r="G44" s="2">
        <v>0.5</v>
      </c>
      <c r="H44" s="3">
        <f t="shared" si="22"/>
        <v>0.14586709886547811</v>
      </c>
      <c r="I44" s="3">
        <f t="shared" si="23"/>
        <v>0.85413290113452189</v>
      </c>
      <c r="J44" s="5">
        <f t="shared" si="30"/>
        <v>79519.685951653228</v>
      </c>
      <c r="K44" s="5">
        <f t="shared" si="24"/>
        <v>11599.305892461573</v>
      </c>
      <c r="L44" s="5">
        <f t="shared" si="25"/>
        <v>368600.16502711218</v>
      </c>
      <c r="M44" s="5">
        <f t="shared" si="16"/>
        <v>1227507.3258449058</v>
      </c>
      <c r="N44" s="33">
        <f t="shared" si="26"/>
        <v>15.436521298527408</v>
      </c>
      <c r="O44" s="4"/>
      <c r="Q44" s="27" t="s">
        <v>64</v>
      </c>
      <c r="R44" s="29">
        <f t="shared" si="17"/>
        <v>79519.685951653228</v>
      </c>
      <c r="S44" s="29">
        <f t="shared" si="18"/>
        <v>368600.16502711218</v>
      </c>
      <c r="T44" s="35">
        <f t="shared" si="19"/>
        <v>15.436521298527408</v>
      </c>
      <c r="U44" s="42">
        <v>0.71980976748499381</v>
      </c>
      <c r="V44" s="43">
        <f t="shared" si="31"/>
        <v>0.28019023251500619</v>
      </c>
      <c r="W44" s="29">
        <f t="shared" si="27"/>
        <v>265321.99908309599</v>
      </c>
      <c r="X44" s="29">
        <f t="shared" si="20"/>
        <v>823625.7530330359</v>
      </c>
      <c r="Y44" s="35">
        <f t="shared" si="28"/>
        <v>10.357507618098341</v>
      </c>
      <c r="Z44" s="36">
        <f t="shared" si="29"/>
        <v>5.0790136804290675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588</v>
      </c>
      <c r="E45" s="51">
        <v>21</v>
      </c>
      <c r="F45" s="3">
        <f t="shared" si="21"/>
        <v>3.5714285714285712E-2</v>
      </c>
      <c r="G45" s="2">
        <v>0.5</v>
      </c>
      <c r="H45" s="3">
        <f t="shared" si="22"/>
        <v>0.16393442622950818</v>
      </c>
      <c r="I45" s="3">
        <f t="shared" si="23"/>
        <v>0.83606557377049184</v>
      </c>
      <c r="J45" s="5">
        <f t="shared" si="30"/>
        <v>67920.380059191652</v>
      </c>
      <c r="K45" s="5">
        <f t="shared" si="24"/>
        <v>11134.488534293712</v>
      </c>
      <c r="L45" s="5">
        <f t="shared" si="25"/>
        <v>311765.67896022397</v>
      </c>
      <c r="M45" s="5">
        <f t="shared" si="16"/>
        <v>858907.16081779357</v>
      </c>
      <c r="N45" s="33">
        <f t="shared" si="26"/>
        <v>12.64579438556245</v>
      </c>
      <c r="O45" s="4"/>
      <c r="Q45" s="27" t="s">
        <v>66</v>
      </c>
      <c r="R45" s="29">
        <f t="shared" si="17"/>
        <v>67920.380059191652</v>
      </c>
      <c r="S45" s="29">
        <f t="shared" si="18"/>
        <v>311765.67896022397</v>
      </c>
      <c r="T45" s="35">
        <f t="shared" si="19"/>
        <v>12.64579438556245</v>
      </c>
      <c r="U45" s="42">
        <v>0.68480776711742686</v>
      </c>
      <c r="V45" s="43">
        <f t="shared" si="31"/>
        <v>0.31519223288257314</v>
      </c>
      <c r="W45" s="29">
        <f t="shared" si="27"/>
        <v>213499.55847259951</v>
      </c>
      <c r="X45" s="29">
        <f t="shared" si="20"/>
        <v>558303.75394993986</v>
      </c>
      <c r="Y45" s="35">
        <f t="shared" si="28"/>
        <v>8.2199739380637453</v>
      </c>
      <c r="Z45" s="36">
        <f t="shared" si="29"/>
        <v>4.4258204474987046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300</v>
      </c>
      <c r="E46" s="51">
        <v>22</v>
      </c>
      <c r="F46" s="3">
        <f t="shared" si="21"/>
        <v>7.3333333333333334E-2</v>
      </c>
      <c r="G46" s="2">
        <v>0.5</v>
      </c>
      <c r="H46" s="3">
        <f t="shared" si="22"/>
        <v>0.3098591549295775</v>
      </c>
      <c r="I46" s="3">
        <f t="shared" si="23"/>
        <v>0.6901408450704225</v>
      </c>
      <c r="J46" s="5">
        <f t="shared" si="30"/>
        <v>56785.891524897939</v>
      </c>
      <c r="K46" s="5">
        <f t="shared" si="24"/>
        <v>17595.628359827533</v>
      </c>
      <c r="L46" s="5">
        <f t="shared" si="25"/>
        <v>239940.38672492086</v>
      </c>
      <c r="M46" s="5">
        <f>L46+M47</f>
        <v>547141.48185756954</v>
      </c>
      <c r="N46" s="33">
        <f t="shared" si="26"/>
        <v>9.6351658337119481</v>
      </c>
      <c r="O46" s="4"/>
      <c r="Q46" s="27" t="s">
        <v>68</v>
      </c>
      <c r="R46" s="29">
        <f t="shared" si="17"/>
        <v>56785.891524897939</v>
      </c>
      <c r="S46" s="29">
        <f t="shared" si="18"/>
        <v>239940.38672492086</v>
      </c>
      <c r="T46" s="35">
        <f t="shared" si="19"/>
        <v>9.6351658337119481</v>
      </c>
      <c r="U46" s="42">
        <v>0.65629805890441617</v>
      </c>
      <c r="V46" s="43">
        <f t="shared" si="31"/>
        <v>0.34370194109558383</v>
      </c>
      <c r="W46" s="29">
        <f t="shared" si="27"/>
        <v>157472.41006034051</v>
      </c>
      <c r="X46" s="29">
        <f>X47+W46</f>
        <v>344804.19547734037</v>
      </c>
      <c r="Y46" s="35">
        <f t="shared" si="28"/>
        <v>6.0720046162550778</v>
      </c>
      <c r="Z46" s="36">
        <f t="shared" si="29"/>
        <v>3.5631612174568703</v>
      </c>
    </row>
    <row r="47" spans="1:26" s="2" customFormat="1" x14ac:dyDescent="0.25">
      <c r="A47" s="12">
        <v>19</v>
      </c>
      <c r="B47" s="13" t="s">
        <v>69</v>
      </c>
      <c r="C47" s="12"/>
      <c r="D47" s="56">
        <v>243</v>
      </c>
      <c r="E47" s="57">
        <v>31</v>
      </c>
      <c r="F47" s="17">
        <f t="shared" si="21"/>
        <v>0.12757201646090535</v>
      </c>
      <c r="G47" s="12"/>
      <c r="H47" s="17">
        <v>1</v>
      </c>
      <c r="I47" s="17">
        <f t="shared" si="23"/>
        <v>0</v>
      </c>
      <c r="J47" s="21">
        <f t="shared" si="30"/>
        <v>39190.263165070406</v>
      </c>
      <c r="K47" s="21">
        <f t="shared" si="24"/>
        <v>39190.263165070406</v>
      </c>
      <c r="L47" s="21">
        <f>K47/F47</f>
        <v>307201.09513264865</v>
      </c>
      <c r="M47" s="21">
        <f>L47</f>
        <v>307201.09513264865</v>
      </c>
      <c r="N47" s="34">
        <f t="shared" si="26"/>
        <v>7.8387096774193541</v>
      </c>
      <c r="O47" s="4"/>
      <c r="Q47" s="30" t="s">
        <v>69</v>
      </c>
      <c r="R47" s="31">
        <f t="shared" si="17"/>
        <v>39190.263165070406</v>
      </c>
      <c r="S47" s="31">
        <f t="shared" si="18"/>
        <v>307201.09513264865</v>
      </c>
      <c r="T47" s="38">
        <f t="shared" si="19"/>
        <v>7.8387096774193541</v>
      </c>
      <c r="U47" s="44">
        <v>0.6098018151143324</v>
      </c>
      <c r="V47" s="45">
        <f t="shared" si="31"/>
        <v>0.3901981848856676</v>
      </c>
      <c r="W47" s="31">
        <f t="shared" si="27"/>
        <v>187331.78541699986</v>
      </c>
      <c r="X47" s="31">
        <f>W47</f>
        <v>187331.78541699986</v>
      </c>
      <c r="Y47" s="38">
        <f t="shared" si="28"/>
        <v>4.780059389444606</v>
      </c>
      <c r="Z47" s="37">
        <f t="shared" si="29"/>
        <v>3.0586502879747481</v>
      </c>
    </row>
    <row r="48" spans="1:26" s="2" customFormat="1" ht="13.2" x14ac:dyDescent="0.25">
      <c r="B48" s="2" t="s">
        <v>70</v>
      </c>
      <c r="D48" s="25">
        <f>SUM(D29:D47)</f>
        <v>24146</v>
      </c>
      <c r="E48" s="58">
        <f>SUM(E29:E47)</f>
        <v>166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308</v>
      </c>
      <c r="E54" s="49">
        <f>E4+E29</f>
        <v>3</v>
      </c>
      <c r="F54" s="3">
        <f>E54/D54</f>
        <v>9.74025974025974E-3</v>
      </c>
      <c r="G54" s="2">
        <v>0.3</v>
      </c>
      <c r="H54" s="18">
        <f>C54*F54/(1+(1-G54)*C54*F54)</f>
        <v>9.6742986133505314E-3</v>
      </c>
      <c r="I54" s="18">
        <f>1-H54</f>
        <v>0.99032570138664944</v>
      </c>
      <c r="J54" s="19">
        <v>100000</v>
      </c>
      <c r="K54" s="20">
        <f>J54*H54</f>
        <v>967.42986133505315</v>
      </c>
      <c r="L54" s="20">
        <f>C54*(J55+G54*K54)</f>
        <v>99322.799097065465</v>
      </c>
      <c r="M54" s="5">
        <f t="shared" ref="M54:M70" si="32">L54+M55</f>
        <v>7508260.8053644346</v>
      </c>
      <c r="N54" s="32">
        <f>M54/J54</f>
        <v>75.08260805364435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99322.799097065465</v>
      </c>
      <c r="T54" s="35">
        <f t="shared" ref="T54:T72" si="35">N54</f>
        <v>75.08260805364435</v>
      </c>
      <c r="U54" s="42">
        <v>0.96170886472285344</v>
      </c>
      <c r="V54" s="43">
        <f>1-U54</f>
        <v>3.829113527714656E-2</v>
      </c>
      <c r="W54" s="29">
        <f>S54*U54</f>
        <v>95519.616360734886</v>
      </c>
      <c r="X54" s="29">
        <f t="shared" ref="X54:X70" si="36">X55+W54</f>
        <v>6663460.7925890209</v>
      </c>
      <c r="Y54" s="40">
        <f>X54/R54</f>
        <v>66.634607925890208</v>
      </c>
      <c r="Z54" s="36">
        <f>T54-Y54</f>
        <v>8.4480001277541419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1504</v>
      </c>
      <c r="E55" s="49">
        <f t="shared" si="37"/>
        <v>2</v>
      </c>
      <c r="F55" s="3">
        <f t="shared" ref="F55:F72" si="38">E55/D55</f>
        <v>1.3297872340425532E-3</v>
      </c>
      <c r="G55" s="2">
        <v>0.4</v>
      </c>
      <c r="H55" s="3">
        <f t="shared" ref="H55:H71" si="39">C55*F55/(1+(1-G55)*C55*F55)</f>
        <v>5.3022269353128308E-3</v>
      </c>
      <c r="I55" s="3">
        <f t="shared" ref="I55:I72" si="40">1-H55</f>
        <v>0.99469777306468721</v>
      </c>
      <c r="J55" s="5">
        <f>I54*J54</f>
        <v>99032.570138664945</v>
      </c>
      <c r="K55" s="5">
        <f t="shared" ref="K55:K72" si="41">J55*H55</f>
        <v>525.09316086248634</v>
      </c>
      <c r="L55" s="5">
        <f t="shared" ref="L55:L71" si="42">C55*(J56+G55*K55)</f>
        <v>394870.05696858984</v>
      </c>
      <c r="M55" s="5">
        <f t="shared" si="32"/>
        <v>7408938.0062673688</v>
      </c>
      <c r="N55" s="33">
        <f t="shared" ref="N55:N72" si="43">M55/J55</f>
        <v>74.813144765337384</v>
      </c>
      <c r="O55" s="4"/>
      <c r="Q55" s="27" t="s">
        <v>36</v>
      </c>
      <c r="R55" s="29">
        <f t="shared" si="33"/>
        <v>99032.570138664945</v>
      </c>
      <c r="S55" s="29">
        <f t="shared" si="34"/>
        <v>394870.05696858984</v>
      </c>
      <c r="T55" s="35">
        <f t="shared" si="35"/>
        <v>74.813144765337384</v>
      </c>
      <c r="U55" s="42">
        <v>0.96170886472285344</v>
      </c>
      <c r="V55" s="43">
        <f>1-U55</f>
        <v>3.829113527714656E-2</v>
      </c>
      <c r="W55" s="29">
        <f t="shared" ref="W55:W72" si="44">S55*U55</f>
        <v>379750.034200311</v>
      </c>
      <c r="X55" s="29">
        <f t="shared" si="36"/>
        <v>6567941.1762282858</v>
      </c>
      <c r="Y55" s="35">
        <f t="shared" ref="Y55:Y72" si="45">X55/R55</f>
        <v>66.32102112498832</v>
      </c>
      <c r="Z55" s="36">
        <f t="shared" ref="Z55:Z72" si="46">T55-Y55</f>
        <v>8.4921236403490639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2343</v>
      </c>
      <c r="E56" s="49">
        <f t="shared" si="37"/>
        <v>1</v>
      </c>
      <c r="F56" s="3">
        <f t="shared" si="38"/>
        <v>4.2680324370465217E-4</v>
      </c>
      <c r="G56" s="2">
        <v>0.5</v>
      </c>
      <c r="H56" s="3">
        <f t="shared" si="39"/>
        <v>2.1317416329140909E-3</v>
      </c>
      <c r="I56" s="3">
        <f t="shared" si="40"/>
        <v>0.99786825836708593</v>
      </c>
      <c r="J56" s="5">
        <f t="shared" ref="J56:J72" si="47">I55*J55</f>
        <v>98507.476977802464</v>
      </c>
      <c r="K56" s="5">
        <f t="shared" si="41"/>
        <v>209.99248982690784</v>
      </c>
      <c r="L56" s="5">
        <f t="shared" si="42"/>
        <v>492012.40366444504</v>
      </c>
      <c r="M56" s="5">
        <f t="shared" si="32"/>
        <v>7014067.9492987785</v>
      </c>
      <c r="N56" s="33">
        <f t="shared" si="43"/>
        <v>71.203406731037475</v>
      </c>
      <c r="O56" s="4"/>
      <c r="Q56" s="27" t="s">
        <v>38</v>
      </c>
      <c r="R56" s="29">
        <f t="shared" si="33"/>
        <v>98507.476977802464</v>
      </c>
      <c r="S56" s="29">
        <f t="shared" si="34"/>
        <v>492012.40366444504</v>
      </c>
      <c r="T56" s="35">
        <f t="shared" si="35"/>
        <v>71.203406731037475</v>
      </c>
      <c r="U56" s="42">
        <v>0.96170886472285344</v>
      </c>
      <c r="V56" s="43">
        <f>1-U56</f>
        <v>3.829113527714656E-2</v>
      </c>
      <c r="W56" s="29">
        <f t="shared" si="44"/>
        <v>473172.69015769573</v>
      </c>
      <c r="X56" s="29">
        <f t="shared" si="36"/>
        <v>6188191.1420279751</v>
      </c>
      <c r="Y56" s="35">
        <f t="shared" si="45"/>
        <v>62.819507025059764</v>
      </c>
      <c r="Z56" s="36">
        <f t="shared" si="46"/>
        <v>8.3838997059777114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2818</v>
      </c>
      <c r="E57" s="49">
        <f t="shared" si="37"/>
        <v>3</v>
      </c>
      <c r="F57" s="3">
        <f t="shared" si="38"/>
        <v>1.0645848119233499E-3</v>
      </c>
      <c r="G57" s="2">
        <v>0.5</v>
      </c>
      <c r="H57" s="3">
        <f t="shared" si="39"/>
        <v>5.308794903556892E-3</v>
      </c>
      <c r="I57" s="3">
        <f t="shared" si="40"/>
        <v>0.99469120509644315</v>
      </c>
      <c r="J57" s="5">
        <f t="shared" si="47"/>
        <v>98297.484487975555</v>
      </c>
      <c r="K57" s="5">
        <f t="shared" si="41"/>
        <v>521.84118468222732</v>
      </c>
      <c r="L57" s="5">
        <f t="shared" si="42"/>
        <v>490182.81947817217</v>
      </c>
      <c r="M57" s="5">
        <f t="shared" si="32"/>
        <v>6522055.545634334</v>
      </c>
      <c r="N57" s="33">
        <f t="shared" si="43"/>
        <v>66.350177520892288</v>
      </c>
      <c r="O57" s="4"/>
      <c r="Q57" s="27" t="s">
        <v>40</v>
      </c>
      <c r="R57" s="29">
        <f t="shared" si="33"/>
        <v>98297.484487975555</v>
      </c>
      <c r="S57" s="29">
        <f t="shared" si="34"/>
        <v>490182.81947817217</v>
      </c>
      <c r="T57" s="35">
        <f t="shared" si="35"/>
        <v>66.350177520892288</v>
      </c>
      <c r="U57" s="42">
        <v>0.96170886472285344</v>
      </c>
      <c r="V57" s="43">
        <f>1-U57</f>
        <v>3.829113527714656E-2</v>
      </c>
      <c r="W57" s="29">
        <f t="shared" si="44"/>
        <v>471413.16282700037</v>
      </c>
      <c r="X57" s="29">
        <f t="shared" si="36"/>
        <v>5715018.4518702794</v>
      </c>
      <c r="Y57" s="35">
        <f t="shared" si="45"/>
        <v>58.140027505682312</v>
      </c>
      <c r="Z57" s="36">
        <f t="shared" si="46"/>
        <v>8.210150015209976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2884</v>
      </c>
      <c r="E58" s="49">
        <f t="shared" si="37"/>
        <v>1</v>
      </c>
      <c r="F58" s="3">
        <f t="shared" si="38"/>
        <v>3.4674063800277393E-4</v>
      </c>
      <c r="G58" s="2">
        <v>0.5</v>
      </c>
      <c r="H58" s="3">
        <f t="shared" si="39"/>
        <v>1.7322016282695306E-3</v>
      </c>
      <c r="I58" s="3">
        <f t="shared" si="40"/>
        <v>0.99826779837173052</v>
      </c>
      <c r="J58" s="5">
        <f t="shared" si="47"/>
        <v>97775.643303293327</v>
      </c>
      <c r="K58" s="5">
        <f t="shared" si="41"/>
        <v>169.36712853506552</v>
      </c>
      <c r="L58" s="5">
        <f t="shared" si="42"/>
        <v>488454.79869512899</v>
      </c>
      <c r="M58" s="5">
        <f t="shared" si="32"/>
        <v>6031872.7261561621</v>
      </c>
      <c r="N58" s="33">
        <f t="shared" si="43"/>
        <v>61.6909541310376</v>
      </c>
      <c r="O58" s="4"/>
      <c r="Q58" s="27" t="s">
        <v>42</v>
      </c>
      <c r="R58" s="29">
        <f t="shared" si="33"/>
        <v>97775.643303293327</v>
      </c>
      <c r="S58" s="29">
        <f t="shared" si="34"/>
        <v>488454.79869512899</v>
      </c>
      <c r="T58" s="35">
        <f t="shared" si="35"/>
        <v>61.6909541310376</v>
      </c>
      <c r="U58" s="42">
        <v>0.96170886472285344</v>
      </c>
      <c r="V58" s="43">
        <f>1-U58</f>
        <v>3.829113527714656E-2</v>
      </c>
      <c r="W58" s="29">
        <f t="shared" si="44"/>
        <v>469751.30992152239</v>
      </c>
      <c r="X58" s="29">
        <f t="shared" si="36"/>
        <v>5243605.2890432794</v>
      </c>
      <c r="Y58" s="35">
        <f t="shared" si="45"/>
        <v>53.628952077338688</v>
      </c>
      <c r="Z58" s="36">
        <f t="shared" si="46"/>
        <v>8.0620020536989117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3000</v>
      </c>
      <c r="E59" s="49">
        <f t="shared" si="37"/>
        <v>3</v>
      </c>
      <c r="F59" s="3">
        <f t="shared" si="38"/>
        <v>1E-3</v>
      </c>
      <c r="G59" s="2">
        <v>0.5</v>
      </c>
      <c r="H59" s="3">
        <f t="shared" si="39"/>
        <v>4.9875311720698262E-3</v>
      </c>
      <c r="I59" s="3">
        <f t="shared" si="40"/>
        <v>0.99501246882793015</v>
      </c>
      <c r="J59" s="5">
        <f t="shared" si="47"/>
        <v>97606.27617475827</v>
      </c>
      <c r="K59" s="5">
        <f t="shared" si="41"/>
        <v>486.81434501126324</v>
      </c>
      <c r="L59" s="5">
        <f t="shared" si="42"/>
        <v>486814.34501126315</v>
      </c>
      <c r="M59" s="5">
        <f t="shared" si="32"/>
        <v>5543417.9274610328</v>
      </c>
      <c r="N59" s="33">
        <f t="shared" si="43"/>
        <v>56.793662710130143</v>
      </c>
      <c r="O59" s="4"/>
      <c r="Q59" s="27" t="s">
        <v>44</v>
      </c>
      <c r="R59" s="29">
        <f t="shared" si="33"/>
        <v>97606.27617475827</v>
      </c>
      <c r="S59" s="29">
        <f t="shared" si="34"/>
        <v>486814.34501126315</v>
      </c>
      <c r="T59" s="35">
        <f t="shared" si="35"/>
        <v>56.793662710130143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468846.84981999936</v>
      </c>
      <c r="X59" s="29">
        <f t="shared" si="36"/>
        <v>4773853.9791217567</v>
      </c>
      <c r="Y59" s="35">
        <f t="shared" si="45"/>
        <v>48.90929319518812</v>
      </c>
      <c r="Z59" s="36">
        <f t="shared" si="46"/>
        <v>7.8843695149420228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3658</v>
      </c>
      <c r="E60" s="49">
        <f t="shared" si="37"/>
        <v>7</v>
      </c>
      <c r="F60" s="3">
        <f t="shared" si="38"/>
        <v>1.9136139967195188E-3</v>
      </c>
      <c r="G60" s="2">
        <v>0.5</v>
      </c>
      <c r="H60" s="3">
        <f t="shared" si="39"/>
        <v>9.522513943681133E-3</v>
      </c>
      <c r="I60" s="3">
        <f t="shared" si="40"/>
        <v>0.99047748605631891</v>
      </c>
      <c r="J60" s="5">
        <f t="shared" si="47"/>
        <v>97119.461829747001</v>
      </c>
      <c r="K60" s="5">
        <f t="shared" si="41"/>
        <v>924.82142947657337</v>
      </c>
      <c r="L60" s="5">
        <f t="shared" si="42"/>
        <v>483285.25557504361</v>
      </c>
      <c r="M60" s="5">
        <f t="shared" si="32"/>
        <v>5056603.5824497696</v>
      </c>
      <c r="N60" s="33">
        <f t="shared" si="43"/>
        <v>52.065811395393958</v>
      </c>
      <c r="O60" s="4"/>
      <c r="Q60" s="27" t="s">
        <v>46</v>
      </c>
      <c r="R60" s="29">
        <f t="shared" si="33"/>
        <v>97119.461829747001</v>
      </c>
      <c r="S60" s="29">
        <f t="shared" si="34"/>
        <v>483285.25557504361</v>
      </c>
      <c r="T60" s="35">
        <f t="shared" si="35"/>
        <v>52.065811395393958</v>
      </c>
      <c r="U60" s="42">
        <v>0.95736753435116873</v>
      </c>
      <c r="V60" s="43">
        <f t="shared" si="48"/>
        <v>4.2632465648831275E-2</v>
      </c>
      <c r="W60" s="29">
        <f t="shared" si="44"/>
        <v>462681.6135181539</v>
      </c>
      <c r="X60" s="29">
        <f t="shared" si="36"/>
        <v>4305007.1293017576</v>
      </c>
      <c r="Y60" s="35">
        <f t="shared" si="45"/>
        <v>44.326925295864484</v>
      </c>
      <c r="Z60" s="36">
        <f t="shared" si="46"/>
        <v>7.7388860995294735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3746</v>
      </c>
      <c r="E61" s="49">
        <f t="shared" si="37"/>
        <v>3</v>
      </c>
      <c r="F61" s="3">
        <f t="shared" si="38"/>
        <v>8.0085424452749595E-4</v>
      </c>
      <c r="G61" s="2">
        <v>0.5</v>
      </c>
      <c r="H61" s="3">
        <f t="shared" si="39"/>
        <v>3.9962701478619958E-3</v>
      </c>
      <c r="I61" s="3">
        <f t="shared" si="40"/>
        <v>0.99600372985213803</v>
      </c>
      <c r="J61" s="5">
        <f t="shared" si="47"/>
        <v>96194.640400270437</v>
      </c>
      <c r="K61" s="5">
        <f t="shared" si="41"/>
        <v>384.41976981592023</v>
      </c>
      <c r="L61" s="5">
        <f t="shared" si="42"/>
        <v>480012.15257681243</v>
      </c>
      <c r="M61" s="5">
        <f t="shared" si="32"/>
        <v>4573318.3268747255</v>
      </c>
      <c r="N61" s="33">
        <f t="shared" si="43"/>
        <v>47.542340278470114</v>
      </c>
      <c r="O61" s="4"/>
      <c r="Q61" s="27" t="s">
        <v>48</v>
      </c>
      <c r="R61" s="29">
        <f t="shared" si="33"/>
        <v>96194.640400270437</v>
      </c>
      <c r="S61" s="29">
        <f t="shared" si="34"/>
        <v>480012.15257681243</v>
      </c>
      <c r="T61" s="35">
        <f t="shared" si="35"/>
        <v>47.542340278470114</v>
      </c>
      <c r="U61" s="42">
        <v>0.95681081085376496</v>
      </c>
      <c r="V61" s="43">
        <f t="shared" si="48"/>
        <v>4.3189189146235041E-2</v>
      </c>
      <c r="W61" s="29">
        <f t="shared" si="44"/>
        <v>459280.81692668103</v>
      </c>
      <c r="X61" s="29">
        <f t="shared" si="36"/>
        <v>3842325.5157836038</v>
      </c>
      <c r="Y61" s="35">
        <f t="shared" si="45"/>
        <v>39.943239039051512</v>
      </c>
      <c r="Z61" s="36">
        <f t="shared" si="46"/>
        <v>7.5991012394186015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3456</v>
      </c>
      <c r="E62" s="49">
        <f t="shared" si="37"/>
        <v>9</v>
      </c>
      <c r="F62" s="3">
        <f t="shared" si="38"/>
        <v>2.6041666666666665E-3</v>
      </c>
      <c r="G62" s="2">
        <v>0.5</v>
      </c>
      <c r="H62" s="3">
        <f t="shared" si="39"/>
        <v>1.2936610608020696E-2</v>
      </c>
      <c r="I62" s="3">
        <f t="shared" si="40"/>
        <v>0.98706338939197935</v>
      </c>
      <c r="J62" s="5">
        <f t="shared" si="47"/>
        <v>95810.220630454525</v>
      </c>
      <c r="K62" s="5">
        <f t="shared" si="41"/>
        <v>1239.4595165647413</v>
      </c>
      <c r="L62" s="5">
        <f t="shared" si="42"/>
        <v>475952.45436086081</v>
      </c>
      <c r="M62" s="5">
        <f t="shared" si="32"/>
        <v>4093306.1742979134</v>
      </c>
      <c r="N62" s="33">
        <f t="shared" si="43"/>
        <v>42.723063858562945</v>
      </c>
      <c r="O62" s="4"/>
      <c r="Q62" s="27" t="s">
        <v>50</v>
      </c>
      <c r="R62" s="29">
        <f t="shared" si="33"/>
        <v>95810.220630454525</v>
      </c>
      <c r="S62" s="29">
        <f t="shared" si="34"/>
        <v>475952.45436086081</v>
      </c>
      <c r="T62" s="35">
        <f t="shared" si="35"/>
        <v>42.723063858562945</v>
      </c>
      <c r="U62" s="42">
        <v>0.94800928093814252</v>
      </c>
      <c r="V62" s="43">
        <f t="shared" si="48"/>
        <v>5.1990719061857482E-2</v>
      </c>
      <c r="W62" s="29">
        <f t="shared" si="44"/>
        <v>451207.34401938377</v>
      </c>
      <c r="X62" s="29">
        <f t="shared" si="36"/>
        <v>3383044.6988569228</v>
      </c>
      <c r="Y62" s="35">
        <f t="shared" si="45"/>
        <v>35.309851877969457</v>
      </c>
      <c r="Z62" s="36">
        <f t="shared" si="46"/>
        <v>7.4132119805934877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3780</v>
      </c>
      <c r="E63" s="49">
        <f t="shared" si="37"/>
        <v>9</v>
      </c>
      <c r="F63" s="3">
        <f t="shared" si="38"/>
        <v>2.3809523809523812E-3</v>
      </c>
      <c r="G63" s="2">
        <v>0.5</v>
      </c>
      <c r="H63" s="3">
        <f t="shared" si="39"/>
        <v>1.183431952662722E-2</v>
      </c>
      <c r="I63" s="3">
        <f t="shared" si="40"/>
        <v>0.98816568047337283</v>
      </c>
      <c r="J63" s="5">
        <f t="shared" si="47"/>
        <v>94570.761113889792</v>
      </c>
      <c r="K63" s="5">
        <f t="shared" si="41"/>
        <v>1119.1806048981041</v>
      </c>
      <c r="L63" s="5">
        <f t="shared" si="42"/>
        <v>470055.85405720375</v>
      </c>
      <c r="M63" s="5">
        <f t="shared" si="32"/>
        <v>3617353.7199370526</v>
      </c>
      <c r="N63" s="33">
        <f t="shared" si="43"/>
        <v>38.250233764966126</v>
      </c>
      <c r="O63" s="4"/>
      <c r="Q63" s="27" t="s">
        <v>52</v>
      </c>
      <c r="R63" s="29">
        <f t="shared" si="33"/>
        <v>94570.761113889792</v>
      </c>
      <c r="S63" s="29">
        <f t="shared" si="34"/>
        <v>470055.85405720375</v>
      </c>
      <c r="T63" s="35">
        <f t="shared" si="35"/>
        <v>38.250233764966126</v>
      </c>
      <c r="U63" s="42">
        <v>0.94216194080535964</v>
      </c>
      <c r="V63" s="43">
        <f t="shared" si="48"/>
        <v>5.7838059194640357E-2</v>
      </c>
      <c r="W63" s="29">
        <f t="shared" si="44"/>
        <v>442868.73574545595</v>
      </c>
      <c r="X63" s="29">
        <f t="shared" si="36"/>
        <v>2931837.3548375391</v>
      </c>
      <c r="Y63" s="35">
        <f t="shared" si="45"/>
        <v>31.001520134820343</v>
      </c>
      <c r="Z63" s="36">
        <f t="shared" si="46"/>
        <v>7.2487136301457831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4271</v>
      </c>
      <c r="E64" s="49">
        <f t="shared" si="37"/>
        <v>32</v>
      </c>
      <c r="F64" s="3">
        <f t="shared" si="38"/>
        <v>7.4923905408569424E-3</v>
      </c>
      <c r="G64" s="2">
        <v>0.5</v>
      </c>
      <c r="H64" s="3">
        <f t="shared" si="39"/>
        <v>3.6773155596414621E-2</v>
      </c>
      <c r="I64" s="3">
        <f t="shared" si="40"/>
        <v>0.96322684440358541</v>
      </c>
      <c r="J64" s="5">
        <f t="shared" si="47"/>
        <v>93451.580508991698</v>
      </c>
      <c r="K64" s="5">
        <f t="shared" si="41"/>
        <v>3436.5095107880197</v>
      </c>
      <c r="L64" s="5">
        <f t="shared" si="42"/>
        <v>458666.62876798841</v>
      </c>
      <c r="M64" s="5">
        <f t="shared" si="32"/>
        <v>3147297.8658798486</v>
      </c>
      <c r="N64" s="33">
        <f t="shared" si="43"/>
        <v>33.678380277121398</v>
      </c>
      <c r="O64" s="4"/>
      <c r="Q64" s="27" t="s">
        <v>54</v>
      </c>
      <c r="R64" s="29">
        <f t="shared" si="33"/>
        <v>93451.580508991698</v>
      </c>
      <c r="S64" s="29">
        <f t="shared" si="34"/>
        <v>458666.62876798841</v>
      </c>
      <c r="T64" s="35">
        <f t="shared" si="35"/>
        <v>33.678380277121398</v>
      </c>
      <c r="U64" s="42">
        <v>0.92489605986448908</v>
      </c>
      <c r="V64" s="43">
        <f t="shared" si="48"/>
        <v>7.5103940135510916E-2</v>
      </c>
      <c r="W64" s="29">
        <f t="shared" si="44"/>
        <v>424218.95773884078</v>
      </c>
      <c r="X64" s="29">
        <f t="shared" si="36"/>
        <v>2488968.6190920831</v>
      </c>
      <c r="Y64" s="35">
        <f t="shared" si="45"/>
        <v>26.633777679689434</v>
      </c>
      <c r="Z64" s="36">
        <f t="shared" si="46"/>
        <v>7.0446025974319646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4307</v>
      </c>
      <c r="E65" s="49">
        <f t="shared" si="37"/>
        <v>29</v>
      </c>
      <c r="F65" s="3">
        <f t="shared" si="38"/>
        <v>6.7332249825864873E-3</v>
      </c>
      <c r="G65" s="2">
        <v>0.5</v>
      </c>
      <c r="H65" s="3">
        <f t="shared" si="39"/>
        <v>3.3108802374700305E-2</v>
      </c>
      <c r="I65" s="3">
        <f t="shared" si="40"/>
        <v>0.96689119762529974</v>
      </c>
      <c r="J65" s="5">
        <f t="shared" si="47"/>
        <v>90015.070998203679</v>
      </c>
      <c r="K65" s="5">
        <f t="shared" si="41"/>
        <v>2980.2911964241425</v>
      </c>
      <c r="L65" s="5">
        <f t="shared" si="42"/>
        <v>442624.62699995807</v>
      </c>
      <c r="M65" s="5">
        <f t="shared" si="32"/>
        <v>2688631.2371118604</v>
      </c>
      <c r="N65" s="33">
        <f t="shared" si="43"/>
        <v>29.868678736758582</v>
      </c>
      <c r="O65" s="4"/>
      <c r="Q65" s="27" t="s">
        <v>56</v>
      </c>
      <c r="R65" s="29">
        <f t="shared" si="33"/>
        <v>90015.070998203679</v>
      </c>
      <c r="S65" s="29">
        <f t="shared" si="34"/>
        <v>442624.62699995807</v>
      </c>
      <c r="T65" s="35">
        <f t="shared" si="35"/>
        <v>29.868678736758582</v>
      </c>
      <c r="U65" s="42">
        <v>0.89970667843387275</v>
      </c>
      <c r="V65" s="43">
        <f t="shared" si="48"/>
        <v>0.10029332156612725</v>
      </c>
      <c r="W65" s="29">
        <f t="shared" si="44"/>
        <v>398232.33295116416</v>
      </c>
      <c r="X65" s="29">
        <f t="shared" si="36"/>
        <v>2064749.6613532421</v>
      </c>
      <c r="Y65" s="35">
        <f t="shared" si="45"/>
        <v>22.937821838683501</v>
      </c>
      <c r="Z65" s="36">
        <f t="shared" si="46"/>
        <v>6.9308568980750813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3889</v>
      </c>
      <c r="E66" s="49">
        <f t="shared" si="37"/>
        <v>26</v>
      </c>
      <c r="F66" s="3">
        <f t="shared" si="38"/>
        <v>6.6855232707636924E-3</v>
      </c>
      <c r="G66" s="2">
        <v>0.5</v>
      </c>
      <c r="H66" s="3">
        <f t="shared" si="39"/>
        <v>3.2878098128477494E-2</v>
      </c>
      <c r="I66" s="3">
        <f t="shared" si="40"/>
        <v>0.96712190187152247</v>
      </c>
      <c r="J66" s="5">
        <f t="shared" si="47"/>
        <v>87034.779801779543</v>
      </c>
      <c r="K66" s="5">
        <f t="shared" si="41"/>
        <v>2861.5380309133388</v>
      </c>
      <c r="L66" s="5">
        <f t="shared" si="42"/>
        <v>428020.05393161433</v>
      </c>
      <c r="M66" s="5">
        <f t="shared" si="32"/>
        <v>2246006.6101119025</v>
      </c>
      <c r="N66" s="33">
        <f t="shared" si="43"/>
        <v>25.805851582863198</v>
      </c>
      <c r="O66" s="4"/>
      <c r="Q66" s="27" t="s">
        <v>58</v>
      </c>
      <c r="R66" s="29">
        <f t="shared" si="33"/>
        <v>87034.779801779543</v>
      </c>
      <c r="S66" s="29">
        <f t="shared" si="34"/>
        <v>428020.05393161433</v>
      </c>
      <c r="T66" s="35">
        <f t="shared" si="35"/>
        <v>25.805851582863198</v>
      </c>
      <c r="U66" s="42">
        <v>0.86438699185239576</v>
      </c>
      <c r="V66" s="43">
        <f t="shared" si="48"/>
        <v>0.13561300814760424</v>
      </c>
      <c r="W66" s="29">
        <f t="shared" si="44"/>
        <v>369974.96687044832</v>
      </c>
      <c r="X66" s="29">
        <f t="shared" si="36"/>
        <v>1666517.328402078</v>
      </c>
      <c r="Y66" s="35">
        <f t="shared" si="45"/>
        <v>19.147716949448796</v>
      </c>
      <c r="Z66" s="36">
        <f t="shared" si="46"/>
        <v>6.6581346334144023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2739</v>
      </c>
      <c r="E67" s="49">
        <f t="shared" si="37"/>
        <v>30</v>
      </c>
      <c r="F67" s="3">
        <f t="shared" si="38"/>
        <v>1.0952902519167579E-2</v>
      </c>
      <c r="G67" s="2">
        <v>0.5</v>
      </c>
      <c r="H67" s="3">
        <f t="shared" si="39"/>
        <v>5.3304904051172705E-2</v>
      </c>
      <c r="I67" s="3">
        <f t="shared" si="40"/>
        <v>0.94669509594882728</v>
      </c>
      <c r="J67" s="5">
        <f t="shared" si="47"/>
        <v>84173.241770866196</v>
      </c>
      <c r="K67" s="5">
        <f t="shared" si="41"/>
        <v>4486.8465762721853</v>
      </c>
      <c r="L67" s="5">
        <f t="shared" si="42"/>
        <v>409649.09241365048</v>
      </c>
      <c r="M67" s="5">
        <f t="shared" si="32"/>
        <v>1817986.5561802881</v>
      </c>
      <c r="N67" s="33">
        <f t="shared" si="43"/>
        <v>21.59815302265719</v>
      </c>
      <c r="O67" s="4"/>
      <c r="Q67" s="27" t="s">
        <v>60</v>
      </c>
      <c r="R67" s="29">
        <f t="shared" si="33"/>
        <v>84173.241770866196</v>
      </c>
      <c r="S67" s="29">
        <f t="shared" si="34"/>
        <v>409649.09241365048</v>
      </c>
      <c r="T67" s="35">
        <f t="shared" si="35"/>
        <v>21.59815302265719</v>
      </c>
      <c r="U67" s="42">
        <v>0.82345390469096191</v>
      </c>
      <c r="V67" s="43">
        <f t="shared" si="48"/>
        <v>0.17654609530903809</v>
      </c>
      <c r="W67" s="29">
        <f t="shared" si="44"/>
        <v>337327.14470112917</v>
      </c>
      <c r="X67" s="29">
        <f t="shared" si="36"/>
        <v>1296542.3615316297</v>
      </c>
      <c r="Y67" s="35">
        <f t="shared" si="45"/>
        <v>15.403260397895062</v>
      </c>
      <c r="Z67" s="36">
        <f t="shared" si="46"/>
        <v>6.1948926247621277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2108</v>
      </c>
      <c r="E68" s="49">
        <f t="shared" si="37"/>
        <v>38</v>
      </c>
      <c r="F68" s="3">
        <f t="shared" si="38"/>
        <v>1.8026565464895637E-2</v>
      </c>
      <c r="G68" s="2">
        <v>0.5</v>
      </c>
      <c r="H68" s="3">
        <f t="shared" si="39"/>
        <v>8.6246028143440776E-2</v>
      </c>
      <c r="I68" s="3">
        <f t="shared" si="40"/>
        <v>0.91375397185655927</v>
      </c>
      <c r="J68" s="5">
        <f t="shared" si="47"/>
        <v>79686.395194594006</v>
      </c>
      <c r="K68" s="5">
        <f t="shared" si="41"/>
        <v>6872.6350826022981</v>
      </c>
      <c r="L68" s="5">
        <f t="shared" si="42"/>
        <v>381250.38826646429</v>
      </c>
      <c r="M68" s="5">
        <f t="shared" si="32"/>
        <v>1408337.4637666375</v>
      </c>
      <c r="N68" s="33">
        <f t="shared" si="43"/>
        <v>17.673499476635634</v>
      </c>
      <c r="O68" s="4"/>
      <c r="Q68" s="27" t="s">
        <v>62</v>
      </c>
      <c r="R68" s="29">
        <f t="shared" si="33"/>
        <v>79686.395194594006</v>
      </c>
      <c r="S68" s="29">
        <f t="shared" si="34"/>
        <v>381250.38826646429</v>
      </c>
      <c r="T68" s="35">
        <f t="shared" si="35"/>
        <v>17.673499476635634</v>
      </c>
      <c r="U68" s="42">
        <v>0.7557222850963411</v>
      </c>
      <c r="V68" s="43">
        <f t="shared" si="48"/>
        <v>0.2442777149036589</v>
      </c>
      <c r="W68" s="29">
        <f t="shared" si="44"/>
        <v>288119.41461459966</v>
      </c>
      <c r="X68" s="29">
        <f t="shared" si="36"/>
        <v>959215.2168305004</v>
      </c>
      <c r="Y68" s="35">
        <f t="shared" si="45"/>
        <v>12.037377453053296</v>
      </c>
      <c r="Z68" s="36">
        <f t="shared" si="46"/>
        <v>5.6361220235823382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1592</v>
      </c>
      <c r="E69" s="49">
        <f t="shared" si="37"/>
        <v>52</v>
      </c>
      <c r="F69" s="3">
        <f t="shared" si="38"/>
        <v>3.2663316582914576E-2</v>
      </c>
      <c r="G69" s="2">
        <v>0.5</v>
      </c>
      <c r="H69" s="3">
        <f t="shared" si="39"/>
        <v>0.15098722415795587</v>
      </c>
      <c r="I69" s="3">
        <f t="shared" si="40"/>
        <v>0.84901277584204415</v>
      </c>
      <c r="J69" s="5">
        <f t="shared" si="47"/>
        <v>72813.760111991709</v>
      </c>
      <c r="K69" s="5">
        <f t="shared" si="41"/>
        <v>10993.947519812918</v>
      </c>
      <c r="L69" s="5">
        <f t="shared" si="42"/>
        <v>336583.93176042626</v>
      </c>
      <c r="M69" s="5">
        <f t="shared" si="32"/>
        <v>1027087.0755001731</v>
      </c>
      <c r="N69" s="33">
        <f t="shared" si="43"/>
        <v>14.105672800312121</v>
      </c>
      <c r="O69" s="4"/>
      <c r="Q69" s="27" t="s">
        <v>64</v>
      </c>
      <c r="R69" s="29">
        <f t="shared" si="33"/>
        <v>72813.760111991709</v>
      </c>
      <c r="S69" s="29">
        <f t="shared" si="34"/>
        <v>336583.93176042626</v>
      </c>
      <c r="T69" s="35">
        <f t="shared" si="35"/>
        <v>14.105672800312121</v>
      </c>
      <c r="U69" s="42">
        <v>0.69850988448397933</v>
      </c>
      <c r="V69" s="43">
        <f t="shared" si="48"/>
        <v>0.30149011551602067</v>
      </c>
      <c r="W69" s="29">
        <f t="shared" si="44"/>
        <v>235107.20329313894</v>
      </c>
      <c r="X69" s="29">
        <f t="shared" si="36"/>
        <v>671095.80221590074</v>
      </c>
      <c r="Y69" s="35">
        <f t="shared" si="45"/>
        <v>9.2166068773775347</v>
      </c>
      <c r="Z69" s="36">
        <f t="shared" si="46"/>
        <v>4.8890659229345861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1034</v>
      </c>
      <c r="E70" s="49">
        <f t="shared" si="37"/>
        <v>49</v>
      </c>
      <c r="F70" s="3">
        <f t="shared" si="38"/>
        <v>4.7388781431334626E-2</v>
      </c>
      <c r="G70" s="2">
        <v>0.5</v>
      </c>
      <c r="H70" s="3">
        <f t="shared" si="39"/>
        <v>0.21184608733246868</v>
      </c>
      <c r="I70" s="3">
        <f t="shared" si="40"/>
        <v>0.78815391266753132</v>
      </c>
      <c r="J70" s="5">
        <f t="shared" si="47"/>
        <v>61819.812592178794</v>
      </c>
      <c r="K70" s="5">
        <f t="shared" si="41"/>
        <v>13096.285417279556</v>
      </c>
      <c r="L70" s="5">
        <f t="shared" si="42"/>
        <v>276358.34941769508</v>
      </c>
      <c r="M70" s="5">
        <f t="shared" si="32"/>
        <v>690503.14373974688</v>
      </c>
      <c r="N70" s="33">
        <f t="shared" si="43"/>
        <v>11.169609139628914</v>
      </c>
      <c r="O70" s="4"/>
      <c r="Q70" s="27" t="s">
        <v>66</v>
      </c>
      <c r="R70" s="29">
        <f t="shared" si="33"/>
        <v>61819.812592178794</v>
      </c>
      <c r="S70" s="29">
        <f t="shared" si="34"/>
        <v>276358.34941769508</v>
      </c>
      <c r="T70" s="35">
        <f t="shared" si="35"/>
        <v>11.169609139628914</v>
      </c>
      <c r="U70" s="42">
        <v>0.67065690345363116</v>
      </c>
      <c r="V70" s="43">
        <f t="shared" si="48"/>
        <v>0.32934309654636884</v>
      </c>
      <c r="W70" s="29">
        <f t="shared" si="44"/>
        <v>185341.63486402799</v>
      </c>
      <c r="X70" s="29">
        <f t="shared" si="36"/>
        <v>435988.59892276186</v>
      </c>
      <c r="Y70" s="35">
        <f t="shared" si="45"/>
        <v>7.052570699282926</v>
      </c>
      <c r="Z70" s="36">
        <f t="shared" si="46"/>
        <v>4.1170384403459881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485</v>
      </c>
      <c r="E71" s="49">
        <f t="shared" si="49"/>
        <v>37</v>
      </c>
      <c r="F71" s="3">
        <f t="shared" si="38"/>
        <v>7.628865979381444E-2</v>
      </c>
      <c r="G71" s="2">
        <v>0.5</v>
      </c>
      <c r="H71" s="3">
        <f t="shared" si="39"/>
        <v>0.32034632034632038</v>
      </c>
      <c r="I71" s="3">
        <f t="shared" si="40"/>
        <v>0.67965367965367962</v>
      </c>
      <c r="J71" s="5">
        <f t="shared" si="47"/>
        <v>48723.527174899238</v>
      </c>
      <c r="K71" s="5">
        <f t="shared" si="41"/>
        <v>15608.402644772917</v>
      </c>
      <c r="L71" s="5">
        <f t="shared" si="42"/>
        <v>204596.62926256389</v>
      </c>
      <c r="M71" s="5">
        <f>L71+M72</f>
        <v>414144.79432205175</v>
      </c>
      <c r="N71" s="33">
        <f t="shared" si="43"/>
        <v>8.4998935490738763</v>
      </c>
      <c r="O71" s="4"/>
      <c r="Q71" s="27" t="s">
        <v>68</v>
      </c>
      <c r="R71" s="29">
        <f t="shared" si="33"/>
        <v>48723.527174899238</v>
      </c>
      <c r="S71" s="29">
        <f t="shared" si="34"/>
        <v>204596.62926256389</v>
      </c>
      <c r="T71" s="35">
        <f t="shared" si="35"/>
        <v>8.4998935490738763</v>
      </c>
      <c r="U71" s="42">
        <v>0.63527807449444496</v>
      </c>
      <c r="V71" s="43">
        <f t="shared" si="48"/>
        <v>0.36472192550555504</v>
      </c>
      <c r="W71" s="29">
        <f t="shared" si="44"/>
        <v>129975.7526859754</v>
      </c>
      <c r="X71" s="29">
        <f>X72+W71</f>
        <v>250646.96405873389</v>
      </c>
      <c r="Y71" s="35">
        <f t="shared" si="45"/>
        <v>5.1442696904722238</v>
      </c>
      <c r="Z71" s="36">
        <f t="shared" si="46"/>
        <v>3.3556238586016525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386</v>
      </c>
      <c r="E72" s="50">
        <f t="shared" si="49"/>
        <v>61</v>
      </c>
      <c r="F72" s="17">
        <f t="shared" si="38"/>
        <v>0.15803108808290156</v>
      </c>
      <c r="G72" s="12"/>
      <c r="H72" s="17">
        <v>1</v>
      </c>
      <c r="I72" s="17">
        <f t="shared" si="40"/>
        <v>0</v>
      </c>
      <c r="J72" s="21">
        <f t="shared" si="47"/>
        <v>33115.124530126319</v>
      </c>
      <c r="K72" s="21">
        <f t="shared" si="41"/>
        <v>33115.124530126319</v>
      </c>
      <c r="L72" s="21">
        <f>K72/F72</f>
        <v>209548.16505948786</v>
      </c>
      <c r="M72" s="21">
        <f>L72</f>
        <v>209548.16505948786</v>
      </c>
      <c r="N72" s="34">
        <f t="shared" si="43"/>
        <v>6.3278688524590168</v>
      </c>
      <c r="O72" s="4"/>
      <c r="Q72" s="30" t="s">
        <v>69</v>
      </c>
      <c r="R72" s="31">
        <f t="shared" si="33"/>
        <v>33115.124530126319</v>
      </c>
      <c r="S72" s="31">
        <f t="shared" si="34"/>
        <v>209548.16505948786</v>
      </c>
      <c r="T72" s="38">
        <f t="shared" si="35"/>
        <v>6.3278688524590168</v>
      </c>
      <c r="U72" s="44">
        <v>0.57586384179742911</v>
      </c>
      <c r="V72" s="45">
        <f t="shared" si="48"/>
        <v>0.42413615820257089</v>
      </c>
      <c r="W72" s="31">
        <f t="shared" si="44"/>
        <v>120671.21137275848</v>
      </c>
      <c r="X72" s="31">
        <f>W72</f>
        <v>120671.21137275848</v>
      </c>
      <c r="Y72" s="38">
        <f t="shared" si="45"/>
        <v>3.6439908677673385</v>
      </c>
      <c r="Z72" s="37">
        <f t="shared" si="46"/>
        <v>2.6838779846916783</v>
      </c>
    </row>
    <row r="73" spans="1:26" s="2" customFormat="1" ht="13.2" x14ac:dyDescent="0.25">
      <c r="B73" s="2" t="s">
        <v>70</v>
      </c>
      <c r="D73" s="25">
        <f>SUM(D54:D72)</f>
        <v>48308</v>
      </c>
      <c r="E73" s="25">
        <f>SUM(E54:E72)</f>
        <v>395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71.507022415709471</v>
      </c>
      <c r="F78" s="55">
        <f>$Y$4</f>
        <v>64.944552925244722</v>
      </c>
      <c r="G78" s="55">
        <f>E78-F78</f>
        <v>6.5624694904647498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79.055724990966127</v>
      </c>
      <c r="F79" s="55">
        <f>$Y$29</f>
        <v>69.880340491490742</v>
      </c>
      <c r="G79" s="55">
        <f t="shared" ref="G79:G80" si="50">E79-F79</f>
        <v>9.1753844994753848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75.08260805364435</v>
      </c>
      <c r="F80" s="55">
        <f>$Y$54</f>
        <v>66.634607925890208</v>
      </c>
      <c r="G80" s="55">
        <f t="shared" si="50"/>
        <v>8.4480001277541419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20F90-60F7-4AD8-A6F7-B8C774DC71CC}">
  <dimension ref="A1:Z80"/>
  <sheetViews>
    <sheetView topLeftCell="A52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171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7370761.1942599742</v>
      </c>
      <c r="N4" s="32">
        <f>M4/J4</f>
        <v>73.70761194259974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73.70761194259974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6693963.1246761978</v>
      </c>
      <c r="Y4" s="40">
        <f>X4/R4</f>
        <v>66.939631246761977</v>
      </c>
      <c r="Z4" s="36">
        <f>T4-Y4</f>
        <v>6.767980695837764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750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7270761.1942599742</v>
      </c>
      <c r="N5" s="33">
        <f t="shared" ref="N5:N22" si="10">M5/J5</f>
        <v>72.70761194259974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72.70761194259974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6597282.9305013241</v>
      </c>
      <c r="Y5" s="35">
        <f t="shared" ref="Y5:Y22" si="12">X5/R5</f>
        <v>65.972829305013235</v>
      </c>
      <c r="Z5" s="36">
        <f t="shared" ref="Z5:Z22" si="13">T5-Y5</f>
        <v>6.7347826375865054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1191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6870761.1942599742</v>
      </c>
      <c r="N6" s="33">
        <f t="shared" si="10"/>
        <v>68.70761194259974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68.70761194259974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6210562.1538018296</v>
      </c>
      <c r="Y6" s="35">
        <f t="shared" si="12"/>
        <v>62.105621538018298</v>
      </c>
      <c r="Z6" s="36">
        <f t="shared" si="13"/>
        <v>6.6019904045814428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1450</v>
      </c>
      <c r="E7" s="51">
        <v>1</v>
      </c>
      <c r="F7" s="3">
        <f t="shared" si="5"/>
        <v>6.8965517241379305E-4</v>
      </c>
      <c r="G7" s="2">
        <v>0.5</v>
      </c>
      <c r="H7" s="3">
        <f t="shared" si="6"/>
        <v>3.4423407917383822E-3</v>
      </c>
      <c r="I7" s="3">
        <f t="shared" si="7"/>
        <v>0.99655765920826167</v>
      </c>
      <c r="J7" s="5">
        <f t="shared" si="14"/>
        <v>100000</v>
      </c>
      <c r="K7" s="5">
        <f t="shared" si="8"/>
        <v>344.23407917383821</v>
      </c>
      <c r="L7" s="5">
        <f t="shared" si="9"/>
        <v>499139.41480206535</v>
      </c>
      <c r="M7" s="5">
        <f t="shared" si="0"/>
        <v>6370761.1942599742</v>
      </c>
      <c r="N7" s="33">
        <f t="shared" si="10"/>
        <v>63.70761194259974</v>
      </c>
      <c r="O7" s="4"/>
      <c r="Q7" s="27" t="s">
        <v>40</v>
      </c>
      <c r="R7" s="29">
        <f t="shared" si="1"/>
        <v>100000</v>
      </c>
      <c r="S7" s="29">
        <f t="shared" si="2"/>
        <v>499139.41480206535</v>
      </c>
      <c r="T7" s="35">
        <f t="shared" si="3"/>
        <v>63.70761194259974</v>
      </c>
      <c r="U7" s="42">
        <v>0.96680194174873568</v>
      </c>
      <c r="V7" s="43">
        <f>1-U7</f>
        <v>3.3198058251264317E-2</v>
      </c>
      <c r="W7" s="29">
        <f t="shared" si="11"/>
        <v>482568.95543396438</v>
      </c>
      <c r="X7" s="29">
        <f t="shared" si="4"/>
        <v>5727161.1829274613</v>
      </c>
      <c r="Y7" s="35">
        <f t="shared" si="12"/>
        <v>57.271611829274612</v>
      </c>
      <c r="Z7" s="36">
        <f t="shared" si="13"/>
        <v>6.4360001133251288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1422</v>
      </c>
      <c r="E8" s="51">
        <v>1</v>
      </c>
      <c r="F8" s="3">
        <f t="shared" si="5"/>
        <v>7.0323488045007034E-4</v>
      </c>
      <c r="G8" s="2">
        <v>0.5</v>
      </c>
      <c r="H8" s="3">
        <f t="shared" si="6"/>
        <v>3.5100035100035102E-3</v>
      </c>
      <c r="I8" s="3">
        <f t="shared" si="7"/>
        <v>0.99648999648999648</v>
      </c>
      <c r="J8" s="5">
        <f t="shared" si="14"/>
        <v>99655.765920826161</v>
      </c>
      <c r="K8" s="5">
        <f t="shared" si="8"/>
        <v>349.792088174188</v>
      </c>
      <c r="L8" s="5">
        <f t="shared" si="9"/>
        <v>497404.34938369528</v>
      </c>
      <c r="M8" s="5">
        <f t="shared" si="0"/>
        <v>5871621.7794579091</v>
      </c>
      <c r="N8" s="33">
        <f t="shared" si="10"/>
        <v>58.919037199741716</v>
      </c>
      <c r="O8" s="4"/>
      <c r="Q8" s="27" t="s">
        <v>42</v>
      </c>
      <c r="R8" s="29">
        <f t="shared" si="1"/>
        <v>99655.765920826161</v>
      </c>
      <c r="S8" s="29">
        <f t="shared" si="2"/>
        <v>497404.34938369528</v>
      </c>
      <c r="T8" s="35">
        <f t="shared" si="3"/>
        <v>58.919037199741716</v>
      </c>
      <c r="U8" s="42">
        <v>0.96680194174873568</v>
      </c>
      <c r="V8" s="43">
        <f>1-U8</f>
        <v>3.3198058251264317E-2</v>
      </c>
      <c r="W8" s="29">
        <f t="shared" si="11"/>
        <v>480891.49081842316</v>
      </c>
      <c r="X8" s="29">
        <f t="shared" si="4"/>
        <v>5244592.2274934966</v>
      </c>
      <c r="Y8" s="35">
        <f t="shared" si="12"/>
        <v>52.627082628216264</v>
      </c>
      <c r="Z8" s="36">
        <f t="shared" si="13"/>
        <v>6.2919545715254515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1513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99305.973832651973</v>
      </c>
      <c r="K9" s="5">
        <f t="shared" si="8"/>
        <v>0</v>
      </c>
      <c r="L9" s="5">
        <f t="shared" si="9"/>
        <v>496529.86916325986</v>
      </c>
      <c r="M9" s="5">
        <f t="shared" si="0"/>
        <v>5374217.430074214</v>
      </c>
      <c r="N9" s="33">
        <f t="shared" si="10"/>
        <v>54.1177657562748</v>
      </c>
      <c r="O9" s="4"/>
      <c r="Q9" s="27" t="s">
        <v>44</v>
      </c>
      <c r="R9" s="29">
        <f t="shared" si="1"/>
        <v>99305.973832651973</v>
      </c>
      <c r="S9" s="29">
        <f t="shared" si="2"/>
        <v>496529.86916325986</v>
      </c>
      <c r="T9" s="35">
        <f t="shared" si="3"/>
        <v>54.1177657562748</v>
      </c>
      <c r="U9" s="42">
        <v>0.9555940589531835</v>
      </c>
      <c r="V9" s="43">
        <f t="shared" ref="V9:V22" si="15">1-U9</f>
        <v>4.4405941046816499E-2</v>
      </c>
      <c r="W9" s="29">
        <f t="shared" si="11"/>
        <v>474480.99306521262</v>
      </c>
      <c r="X9" s="29">
        <f t="shared" si="4"/>
        <v>4763700.7366750734</v>
      </c>
      <c r="Y9" s="35">
        <f t="shared" si="12"/>
        <v>47.969931242029276</v>
      </c>
      <c r="Z9" s="36">
        <f t="shared" si="13"/>
        <v>6.147834514245524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1869</v>
      </c>
      <c r="E10" s="51">
        <v>3</v>
      </c>
      <c r="F10" s="3">
        <f t="shared" si="5"/>
        <v>1.6051364365971107E-3</v>
      </c>
      <c r="G10" s="2">
        <v>0.5</v>
      </c>
      <c r="H10" s="3">
        <f t="shared" si="6"/>
        <v>7.9936051159072725E-3</v>
      </c>
      <c r="I10" s="3">
        <f t="shared" si="7"/>
        <v>0.9920063948840927</v>
      </c>
      <c r="J10" s="5">
        <f t="shared" si="14"/>
        <v>99305.973832651973</v>
      </c>
      <c r="K10" s="5">
        <f t="shared" si="8"/>
        <v>793.8127404688405</v>
      </c>
      <c r="L10" s="5">
        <f t="shared" si="9"/>
        <v>494545.33731208771</v>
      </c>
      <c r="M10" s="5">
        <f t="shared" si="0"/>
        <v>4877687.5609109541</v>
      </c>
      <c r="N10" s="33">
        <f t="shared" si="10"/>
        <v>49.1177657562748</v>
      </c>
      <c r="O10" s="4"/>
      <c r="Q10" s="27" t="s">
        <v>46</v>
      </c>
      <c r="R10" s="29">
        <f t="shared" si="1"/>
        <v>99305.973832651973</v>
      </c>
      <c r="S10" s="29">
        <f t="shared" si="2"/>
        <v>494545.33731208771</v>
      </c>
      <c r="T10" s="35">
        <f t="shared" si="3"/>
        <v>49.1177657562748</v>
      </c>
      <c r="U10" s="42">
        <v>0.96363095511775332</v>
      </c>
      <c r="V10" s="43">
        <f t="shared" si="15"/>
        <v>3.6369044882246682E-2</v>
      </c>
      <c r="W10" s="29">
        <f t="shared" si="11"/>
        <v>476559.19574307854</v>
      </c>
      <c r="X10" s="29">
        <f t="shared" si="4"/>
        <v>4289219.7436098605</v>
      </c>
      <c r="Y10" s="35">
        <f t="shared" si="12"/>
        <v>43.191960947263354</v>
      </c>
      <c r="Z10" s="36">
        <f t="shared" si="13"/>
        <v>5.9258048090114457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1924</v>
      </c>
      <c r="E11" s="51">
        <v>7</v>
      </c>
      <c r="F11" s="3">
        <f t="shared" si="5"/>
        <v>3.6382536382536385E-3</v>
      </c>
      <c r="G11" s="2">
        <v>0.5</v>
      </c>
      <c r="H11" s="3">
        <f t="shared" si="6"/>
        <v>1.8027298480556272E-2</v>
      </c>
      <c r="I11" s="3">
        <f t="shared" si="7"/>
        <v>0.98197270151944371</v>
      </c>
      <c r="J11" s="5">
        <f t="shared" si="14"/>
        <v>98512.161092183131</v>
      </c>
      <c r="K11" s="5">
        <f t="shared" si="8"/>
        <v>1775.9081319734278</v>
      </c>
      <c r="L11" s="5">
        <f t="shared" si="9"/>
        <v>488121.03513098211</v>
      </c>
      <c r="M11" s="5">
        <f t="shared" si="0"/>
        <v>4383142.2235988667</v>
      </c>
      <c r="N11" s="33">
        <f t="shared" si="10"/>
        <v>44.493412539161788</v>
      </c>
      <c r="O11" s="4"/>
      <c r="Q11" s="27" t="s">
        <v>48</v>
      </c>
      <c r="R11" s="29">
        <f t="shared" si="1"/>
        <v>98512.161092183131</v>
      </c>
      <c r="S11" s="29">
        <f t="shared" si="2"/>
        <v>488121.03513098211</v>
      </c>
      <c r="T11" s="35">
        <f t="shared" si="3"/>
        <v>44.493412539161788</v>
      </c>
      <c r="U11" s="42">
        <v>0.96005435016735896</v>
      </c>
      <c r="V11" s="43">
        <f t="shared" si="15"/>
        <v>3.9945649832641039E-2</v>
      </c>
      <c r="W11" s="29">
        <f t="shared" si="11"/>
        <v>468622.72318569361</v>
      </c>
      <c r="X11" s="29">
        <f t="shared" si="4"/>
        <v>3812660.5478667822</v>
      </c>
      <c r="Y11" s="35">
        <f t="shared" si="12"/>
        <v>38.702435370381032</v>
      </c>
      <c r="Z11" s="36">
        <f t="shared" si="13"/>
        <v>5.7909771687807563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1761</v>
      </c>
      <c r="E12" s="51">
        <v>5</v>
      </c>
      <c r="F12" s="3">
        <f t="shared" si="5"/>
        <v>2.8392958546280523E-3</v>
      </c>
      <c r="G12" s="2">
        <v>0.5</v>
      </c>
      <c r="H12" s="3">
        <f t="shared" si="6"/>
        <v>1.40964195094446E-2</v>
      </c>
      <c r="I12" s="3">
        <f t="shared" si="7"/>
        <v>0.98590358049055538</v>
      </c>
      <c r="J12" s="5">
        <f t="shared" si="14"/>
        <v>96736.252960209706</v>
      </c>
      <c r="K12" s="5">
        <f t="shared" si="8"/>
        <v>1363.634803498868</v>
      </c>
      <c r="L12" s="5">
        <f t="shared" si="9"/>
        <v>480272.17779230129</v>
      </c>
      <c r="M12" s="5">
        <f t="shared" si="0"/>
        <v>3895021.1884678844</v>
      </c>
      <c r="N12" s="33">
        <f t="shared" si="10"/>
        <v>40.264338025062997</v>
      </c>
      <c r="O12" s="4"/>
      <c r="Q12" s="27" t="s">
        <v>50</v>
      </c>
      <c r="R12" s="29">
        <f t="shared" si="1"/>
        <v>96736.252960209706</v>
      </c>
      <c r="S12" s="29">
        <f t="shared" si="2"/>
        <v>480272.17779230129</v>
      </c>
      <c r="T12" s="35">
        <f t="shared" si="3"/>
        <v>40.264338025062997</v>
      </c>
      <c r="U12" s="42">
        <v>0.94127750867207383</v>
      </c>
      <c r="V12" s="43">
        <f t="shared" si="15"/>
        <v>5.8722491327926174E-2</v>
      </c>
      <c r="W12" s="29">
        <f t="shared" si="11"/>
        <v>452069.39899684867</v>
      </c>
      <c r="X12" s="29">
        <f t="shared" si="4"/>
        <v>3344037.8246810883</v>
      </c>
      <c r="Y12" s="35">
        <f t="shared" si="12"/>
        <v>34.568610240222796</v>
      </c>
      <c r="Z12" s="36">
        <f t="shared" si="13"/>
        <v>5.6957277848402015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1942</v>
      </c>
      <c r="E13" s="51">
        <v>12</v>
      </c>
      <c r="F13" s="3">
        <f t="shared" si="5"/>
        <v>6.1791967044284241E-3</v>
      </c>
      <c r="G13" s="2">
        <v>0.5</v>
      </c>
      <c r="H13" s="3">
        <f t="shared" si="6"/>
        <v>3.0425963488843813E-2</v>
      </c>
      <c r="I13" s="3">
        <f t="shared" si="7"/>
        <v>0.96957403651115615</v>
      </c>
      <c r="J13" s="5">
        <f t="shared" si="14"/>
        <v>95372.618156710829</v>
      </c>
      <c r="K13" s="5">
        <f t="shared" si="8"/>
        <v>2901.8037978715261</v>
      </c>
      <c r="L13" s="5">
        <f t="shared" si="9"/>
        <v>469608.58128887531</v>
      </c>
      <c r="M13" s="5">
        <f t="shared" si="0"/>
        <v>3414749.010675583</v>
      </c>
      <c r="N13" s="33">
        <f t="shared" si="10"/>
        <v>35.804291385444223</v>
      </c>
      <c r="O13" s="4"/>
      <c r="Q13" s="27" t="s">
        <v>52</v>
      </c>
      <c r="R13" s="29">
        <f t="shared" si="1"/>
        <v>95372.618156710829</v>
      </c>
      <c r="S13" s="29">
        <f t="shared" si="2"/>
        <v>469608.58128887531</v>
      </c>
      <c r="T13" s="35">
        <f t="shared" si="3"/>
        <v>35.804291385444223</v>
      </c>
      <c r="U13" s="42">
        <v>0.95386474178345915</v>
      </c>
      <c r="V13" s="43">
        <f t="shared" si="15"/>
        <v>4.6135258216540853E-2</v>
      </c>
      <c r="W13" s="29">
        <f t="shared" si="11"/>
        <v>447943.06813040964</v>
      </c>
      <c r="X13" s="29">
        <f t="shared" si="4"/>
        <v>2891968.4256842397</v>
      </c>
      <c r="Y13" s="35">
        <f t="shared" si="12"/>
        <v>30.322837745025755</v>
      </c>
      <c r="Z13" s="36">
        <f t="shared" si="13"/>
        <v>5.4814536404184686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2170</v>
      </c>
      <c r="E14" s="51">
        <v>12</v>
      </c>
      <c r="F14" s="3">
        <f t="shared" si="5"/>
        <v>5.5299539170506912E-3</v>
      </c>
      <c r="G14" s="2">
        <v>0.5</v>
      </c>
      <c r="H14" s="3">
        <f t="shared" si="6"/>
        <v>2.7272727272727268E-2</v>
      </c>
      <c r="I14" s="3">
        <f t="shared" si="7"/>
        <v>0.97272727272727277</v>
      </c>
      <c r="J14" s="5">
        <f t="shared" si="14"/>
        <v>92470.8143588393</v>
      </c>
      <c r="K14" s="5">
        <f t="shared" si="8"/>
        <v>2521.9313006956168</v>
      </c>
      <c r="L14" s="5">
        <f t="shared" si="9"/>
        <v>456049.24354245747</v>
      </c>
      <c r="M14" s="5">
        <f t="shared" si="0"/>
        <v>2945140.429386708</v>
      </c>
      <c r="N14" s="33">
        <f t="shared" si="10"/>
        <v>31.849405131849384</v>
      </c>
      <c r="O14" s="4"/>
      <c r="Q14" s="27" t="s">
        <v>54</v>
      </c>
      <c r="R14" s="29">
        <f t="shared" si="1"/>
        <v>92470.8143588393</v>
      </c>
      <c r="S14" s="29">
        <f t="shared" si="2"/>
        <v>456049.24354245747</v>
      </c>
      <c r="T14" s="35">
        <f t="shared" si="3"/>
        <v>31.849405131849384</v>
      </c>
      <c r="U14" s="42">
        <v>0.94210046609890041</v>
      </c>
      <c r="V14" s="43">
        <f t="shared" si="15"/>
        <v>5.7899533901099587E-2</v>
      </c>
      <c r="W14" s="29">
        <f t="shared" si="11"/>
        <v>429644.20490540011</v>
      </c>
      <c r="X14" s="29">
        <f t="shared" si="4"/>
        <v>2444025.3575538299</v>
      </c>
      <c r="Y14" s="35">
        <f t="shared" si="12"/>
        <v>26.430235036858473</v>
      </c>
      <c r="Z14" s="36">
        <f t="shared" si="13"/>
        <v>5.4191700949909105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2131</v>
      </c>
      <c r="E15" s="51">
        <v>15</v>
      </c>
      <c r="F15" s="3">
        <f t="shared" si="5"/>
        <v>7.0389488503050214E-3</v>
      </c>
      <c r="G15" s="2">
        <v>0.5</v>
      </c>
      <c r="H15" s="3">
        <f t="shared" si="6"/>
        <v>3.4586119437399129E-2</v>
      </c>
      <c r="I15" s="3">
        <f t="shared" si="7"/>
        <v>0.96541388056260091</v>
      </c>
      <c r="J15" s="5">
        <f t="shared" si="14"/>
        <v>89948.883058143692</v>
      </c>
      <c r="K15" s="5">
        <f t="shared" si="8"/>
        <v>3110.9828127096048</v>
      </c>
      <c r="L15" s="5">
        <f t="shared" si="9"/>
        <v>441966.95825894451</v>
      </c>
      <c r="M15" s="5">
        <f t="shared" si="0"/>
        <v>2489091.1858442505</v>
      </c>
      <c r="N15" s="33">
        <f t="shared" si="10"/>
        <v>27.672285649564781</v>
      </c>
      <c r="O15" s="4"/>
      <c r="Q15" s="27" t="s">
        <v>56</v>
      </c>
      <c r="R15" s="29">
        <f t="shared" si="1"/>
        <v>89948.883058143692</v>
      </c>
      <c r="S15" s="29">
        <f t="shared" si="2"/>
        <v>441966.95825894451</v>
      </c>
      <c r="T15" s="35">
        <f t="shared" si="3"/>
        <v>27.672285649564781</v>
      </c>
      <c r="U15" s="42">
        <v>0.91645683631107144</v>
      </c>
      <c r="V15" s="43">
        <f t="shared" si="15"/>
        <v>8.3543163688928557E-2</v>
      </c>
      <c r="W15" s="29">
        <f t="shared" si="11"/>
        <v>405043.64032001962</v>
      </c>
      <c r="X15" s="29">
        <f t="shared" si="4"/>
        <v>2014381.1526484299</v>
      </c>
      <c r="Y15" s="35">
        <f t="shared" si="12"/>
        <v>22.394732254166151</v>
      </c>
      <c r="Z15" s="36">
        <f t="shared" si="13"/>
        <v>5.2775533953986304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1929</v>
      </c>
      <c r="E16" s="51">
        <v>21</v>
      </c>
      <c r="F16" s="3">
        <f t="shared" si="5"/>
        <v>1.088646967340591E-2</v>
      </c>
      <c r="G16" s="2">
        <v>0.5</v>
      </c>
      <c r="H16" s="3">
        <f t="shared" si="6"/>
        <v>5.299015897047691E-2</v>
      </c>
      <c r="I16" s="3">
        <f t="shared" si="7"/>
        <v>0.94700984102952313</v>
      </c>
      <c r="J16" s="5">
        <f t="shared" si="14"/>
        <v>86837.900245434095</v>
      </c>
      <c r="K16" s="5">
        <f t="shared" si="8"/>
        <v>4601.5541386679688</v>
      </c>
      <c r="L16" s="5">
        <f t="shared" si="9"/>
        <v>422685.61588050053</v>
      </c>
      <c r="M16" s="5">
        <f t="shared" si="0"/>
        <v>2047124.2275853059</v>
      </c>
      <c r="N16" s="33">
        <f t="shared" si="10"/>
        <v>23.574087141667651</v>
      </c>
      <c r="O16" s="4"/>
      <c r="Q16" s="27" t="s">
        <v>58</v>
      </c>
      <c r="R16" s="29">
        <f t="shared" si="1"/>
        <v>86837.900245434095</v>
      </c>
      <c r="S16" s="29">
        <f t="shared" si="2"/>
        <v>422685.61588050053</v>
      </c>
      <c r="T16" s="35">
        <f t="shared" si="3"/>
        <v>23.574087141667651</v>
      </c>
      <c r="U16" s="42">
        <v>0.8859396016463057</v>
      </c>
      <c r="V16" s="43">
        <f t="shared" si="15"/>
        <v>0.1140603983536943</v>
      </c>
      <c r="W16" s="29">
        <f t="shared" si="11"/>
        <v>374473.926154794</v>
      </c>
      <c r="X16" s="29">
        <f t="shared" si="4"/>
        <v>1609337.5123284103</v>
      </c>
      <c r="Y16" s="35">
        <f t="shared" si="12"/>
        <v>18.532662671251412</v>
      </c>
      <c r="Z16" s="36">
        <f t="shared" si="13"/>
        <v>5.0414244704162385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1365</v>
      </c>
      <c r="E17" s="51">
        <v>17</v>
      </c>
      <c r="F17" s="3">
        <f t="shared" si="5"/>
        <v>1.2454212454212455E-2</v>
      </c>
      <c r="G17" s="2">
        <v>0.5</v>
      </c>
      <c r="H17" s="3">
        <f t="shared" si="6"/>
        <v>6.0390763765541748E-2</v>
      </c>
      <c r="I17" s="3">
        <f t="shared" si="7"/>
        <v>0.93960923623445824</v>
      </c>
      <c r="J17" s="5">
        <f t="shared" si="14"/>
        <v>82236.346106766126</v>
      </c>
      <c r="K17" s="5">
        <f t="shared" si="8"/>
        <v>4966.3157506750422</v>
      </c>
      <c r="L17" s="5">
        <f t="shared" si="9"/>
        <v>398765.94115714304</v>
      </c>
      <c r="M17" s="5">
        <f t="shared" si="0"/>
        <v>1624438.6117048054</v>
      </c>
      <c r="N17" s="33">
        <f t="shared" si="10"/>
        <v>19.75329265718862</v>
      </c>
      <c r="O17" s="4"/>
      <c r="Q17" s="27" t="s">
        <v>60</v>
      </c>
      <c r="R17" s="29">
        <f t="shared" si="1"/>
        <v>82236.346106766126</v>
      </c>
      <c r="S17" s="29">
        <f t="shared" si="2"/>
        <v>398765.94115714304</v>
      </c>
      <c r="T17" s="35">
        <f t="shared" si="3"/>
        <v>19.75329265718862</v>
      </c>
      <c r="U17" s="42">
        <v>0.85631920960893304</v>
      </c>
      <c r="V17" s="43">
        <f t="shared" si="15"/>
        <v>0.14368079039106696</v>
      </c>
      <c r="W17" s="29">
        <f t="shared" si="11"/>
        <v>341470.93555064703</v>
      </c>
      <c r="X17" s="29">
        <f t="shared" si="4"/>
        <v>1234863.5861736163</v>
      </c>
      <c r="Y17" s="35">
        <f t="shared" si="12"/>
        <v>15.016031774690145</v>
      </c>
      <c r="Z17" s="36">
        <f t="shared" si="13"/>
        <v>4.7372608824984752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1041</v>
      </c>
      <c r="E18" s="51">
        <v>23</v>
      </c>
      <c r="F18" s="3">
        <f t="shared" si="5"/>
        <v>2.2094140249759846E-2</v>
      </c>
      <c r="G18" s="2">
        <v>0.5</v>
      </c>
      <c r="H18" s="3">
        <f t="shared" si="6"/>
        <v>0.10468821119708693</v>
      </c>
      <c r="I18" s="3">
        <f t="shared" si="7"/>
        <v>0.89531178880291307</v>
      </c>
      <c r="J18" s="5">
        <f t="shared" si="14"/>
        <v>77270.030356091083</v>
      </c>
      <c r="K18" s="5">
        <f t="shared" si="8"/>
        <v>8089.2612571237814</v>
      </c>
      <c r="L18" s="5">
        <f t="shared" si="9"/>
        <v>366126.99863764597</v>
      </c>
      <c r="M18" s="5">
        <f t="shared" si="0"/>
        <v>1225672.6705476623</v>
      </c>
      <c r="N18" s="33">
        <f t="shared" si="10"/>
        <v>15.862199935722483</v>
      </c>
      <c r="O18" s="4"/>
      <c r="Q18" s="27" t="s">
        <v>62</v>
      </c>
      <c r="R18" s="29">
        <f t="shared" si="1"/>
        <v>77270.030356091083</v>
      </c>
      <c r="S18" s="29">
        <f t="shared" si="2"/>
        <v>366126.99863764597</v>
      </c>
      <c r="T18" s="35">
        <f t="shared" si="3"/>
        <v>15.862199935722483</v>
      </c>
      <c r="U18" s="42">
        <v>0.77613843304153718</v>
      </c>
      <c r="V18" s="43">
        <f t="shared" si="15"/>
        <v>0.22386156695846282</v>
      </c>
      <c r="W18" s="29">
        <f t="shared" si="11"/>
        <v>284165.23501682357</v>
      </c>
      <c r="X18" s="29">
        <f t="shared" si="4"/>
        <v>893392.65062296926</v>
      </c>
      <c r="Y18" s="35">
        <f t="shared" si="12"/>
        <v>11.561955476215811</v>
      </c>
      <c r="Z18" s="36">
        <f t="shared" si="13"/>
        <v>4.300244459506672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730</v>
      </c>
      <c r="E19" s="51">
        <v>30</v>
      </c>
      <c r="F19" s="3">
        <f t="shared" si="5"/>
        <v>4.1095890410958902E-2</v>
      </c>
      <c r="G19" s="2">
        <v>0.5</v>
      </c>
      <c r="H19" s="3">
        <f t="shared" si="6"/>
        <v>0.18633540372670807</v>
      </c>
      <c r="I19" s="3">
        <f t="shared" si="7"/>
        <v>0.81366459627329191</v>
      </c>
      <c r="J19" s="5">
        <f t="shared" si="14"/>
        <v>69180.769098967299</v>
      </c>
      <c r="K19" s="5">
        <f t="shared" si="8"/>
        <v>12890.826540180242</v>
      </c>
      <c r="L19" s="5">
        <f t="shared" si="9"/>
        <v>313676.77914438589</v>
      </c>
      <c r="M19" s="5">
        <f t="shared" si="0"/>
        <v>859545.67191001633</v>
      </c>
      <c r="N19" s="33">
        <f t="shared" si="10"/>
        <v>12.424633075130807</v>
      </c>
      <c r="O19" s="4"/>
      <c r="Q19" s="27" t="s">
        <v>64</v>
      </c>
      <c r="R19" s="29">
        <f t="shared" si="1"/>
        <v>69180.769098967299</v>
      </c>
      <c r="S19" s="29">
        <f t="shared" si="2"/>
        <v>313676.77914438589</v>
      </c>
      <c r="T19" s="35">
        <f t="shared" si="3"/>
        <v>12.424633075130807</v>
      </c>
      <c r="U19" s="42">
        <v>0.73716277889453141</v>
      </c>
      <c r="V19" s="43">
        <f t="shared" si="15"/>
        <v>0.26283722110546859</v>
      </c>
      <c r="W19" s="29">
        <f t="shared" si="11"/>
        <v>231230.8461887617</v>
      </c>
      <c r="X19" s="29">
        <f t="shared" si="4"/>
        <v>609227.41560614575</v>
      </c>
      <c r="Y19" s="35">
        <f t="shared" si="12"/>
        <v>8.80631168951893</v>
      </c>
      <c r="Z19" s="36">
        <f t="shared" si="13"/>
        <v>3.6183213856118766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442</v>
      </c>
      <c r="E20" s="51">
        <v>32</v>
      </c>
      <c r="F20" s="3">
        <f t="shared" si="5"/>
        <v>7.2398190045248875E-2</v>
      </c>
      <c r="G20" s="2">
        <v>0.5</v>
      </c>
      <c r="H20" s="3">
        <f t="shared" si="6"/>
        <v>0.30651340996168586</v>
      </c>
      <c r="I20" s="3">
        <f t="shared" si="7"/>
        <v>0.69348659003831414</v>
      </c>
      <c r="J20" s="5">
        <f t="shared" si="14"/>
        <v>56289.942558787057</v>
      </c>
      <c r="K20" s="5">
        <f t="shared" si="8"/>
        <v>17253.622240241246</v>
      </c>
      <c r="L20" s="5">
        <f t="shared" si="9"/>
        <v>238315.65719333215</v>
      </c>
      <c r="M20" s="5">
        <f t="shared" si="0"/>
        <v>545868.8927656305</v>
      </c>
      <c r="N20" s="33">
        <f t="shared" si="10"/>
        <v>9.6974498098935875</v>
      </c>
      <c r="O20" s="4"/>
      <c r="Q20" s="27" t="s">
        <v>66</v>
      </c>
      <c r="R20" s="29">
        <f t="shared" si="1"/>
        <v>56289.942558787057</v>
      </c>
      <c r="S20" s="29">
        <f t="shared" si="2"/>
        <v>238315.65719333215</v>
      </c>
      <c r="T20" s="35">
        <f t="shared" si="3"/>
        <v>9.6974498098935875</v>
      </c>
      <c r="U20" s="42">
        <v>0.7271372759570951</v>
      </c>
      <c r="V20" s="43">
        <f t="shared" si="15"/>
        <v>0.2728627240429049</v>
      </c>
      <c r="W20" s="29">
        <f t="shared" si="11"/>
        <v>173288.19778948443</v>
      </c>
      <c r="X20" s="29">
        <f t="shared" si="4"/>
        <v>377996.5694173841</v>
      </c>
      <c r="Y20" s="35">
        <f t="shared" si="12"/>
        <v>6.7151706367903818</v>
      </c>
      <c r="Z20" s="36">
        <f t="shared" si="13"/>
        <v>2.9822791731032057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185</v>
      </c>
      <c r="E21" s="51">
        <v>17</v>
      </c>
      <c r="F21" s="3">
        <f t="shared" si="5"/>
        <v>9.1891891891891897E-2</v>
      </c>
      <c r="G21" s="2">
        <v>0.5</v>
      </c>
      <c r="H21" s="3">
        <f t="shared" si="6"/>
        <v>0.37362637362637363</v>
      </c>
      <c r="I21" s="3">
        <f t="shared" si="7"/>
        <v>0.62637362637362637</v>
      </c>
      <c r="J21" s="5">
        <f t="shared" si="14"/>
        <v>39036.320318545811</v>
      </c>
      <c r="K21" s="5">
        <f t="shared" si="8"/>
        <v>14584.998800335798</v>
      </c>
      <c r="L21" s="5">
        <f t="shared" si="9"/>
        <v>158719.10459188954</v>
      </c>
      <c r="M21" s="5">
        <f>L21+M22</f>
        <v>307553.23557229829</v>
      </c>
      <c r="N21" s="33">
        <f t="shared" si="10"/>
        <v>7.8786430960343994</v>
      </c>
      <c r="O21" s="4"/>
      <c r="Q21" s="27" t="s">
        <v>68</v>
      </c>
      <c r="R21" s="29">
        <f t="shared" si="1"/>
        <v>39036.320318545811</v>
      </c>
      <c r="S21" s="29">
        <f t="shared" si="2"/>
        <v>158719.10459188954</v>
      </c>
      <c r="T21" s="35">
        <f t="shared" si="3"/>
        <v>7.8786430960343994</v>
      </c>
      <c r="U21" s="42">
        <v>0.68635947845240242</v>
      </c>
      <c r="V21" s="43">
        <f t="shared" si="15"/>
        <v>0.31364052154759758</v>
      </c>
      <c r="W21" s="29">
        <f t="shared" si="11"/>
        <v>108938.36184812161</v>
      </c>
      <c r="X21" s="29">
        <f>X22+W21</f>
        <v>204708.37162789964</v>
      </c>
      <c r="Y21" s="35">
        <f t="shared" si="12"/>
        <v>5.2440488744182296</v>
      </c>
      <c r="Z21" s="36">
        <f t="shared" si="13"/>
        <v>2.6345942216161697</v>
      </c>
    </row>
    <row r="22" spans="1:26" s="2" customFormat="1" x14ac:dyDescent="0.25">
      <c r="A22" s="12">
        <v>19</v>
      </c>
      <c r="B22" s="13" t="s">
        <v>69</v>
      </c>
      <c r="C22" s="12"/>
      <c r="D22" s="56">
        <v>140</v>
      </c>
      <c r="E22" s="57">
        <v>23</v>
      </c>
      <c r="F22" s="17">
        <f t="shared" si="5"/>
        <v>0.16428571428571428</v>
      </c>
      <c r="G22" s="12"/>
      <c r="H22" s="17">
        <v>1</v>
      </c>
      <c r="I22" s="17">
        <f t="shared" si="7"/>
        <v>0</v>
      </c>
      <c r="J22" s="21">
        <f t="shared" si="14"/>
        <v>24451.321518210014</v>
      </c>
      <c r="K22" s="21">
        <f t="shared" si="8"/>
        <v>24451.321518210014</v>
      </c>
      <c r="L22" s="21">
        <f>K22/F22</f>
        <v>148834.13098040878</v>
      </c>
      <c r="M22" s="21">
        <f>L22</f>
        <v>148834.13098040878</v>
      </c>
      <c r="N22" s="34">
        <f t="shared" si="10"/>
        <v>6.0869565217391308</v>
      </c>
      <c r="O22" s="4"/>
      <c r="Q22" s="30" t="s">
        <v>69</v>
      </c>
      <c r="R22" s="31">
        <f t="shared" si="1"/>
        <v>24451.321518210014</v>
      </c>
      <c r="S22" s="31">
        <f t="shared" si="2"/>
        <v>148834.13098040878</v>
      </c>
      <c r="T22" s="38">
        <f t="shared" si="3"/>
        <v>6.0869565217391308</v>
      </c>
      <c r="U22" s="44">
        <v>0.64346806172022719</v>
      </c>
      <c r="V22" s="45">
        <f t="shared" si="15"/>
        <v>0.35653193827977281</v>
      </c>
      <c r="W22" s="31">
        <f t="shared" si="11"/>
        <v>95770.009779778047</v>
      </c>
      <c r="X22" s="31">
        <f>W22</f>
        <v>95770.009779778047</v>
      </c>
      <c r="Y22" s="38">
        <f t="shared" si="12"/>
        <v>3.9167621148187739</v>
      </c>
      <c r="Z22" s="37">
        <f t="shared" si="13"/>
        <v>2.1701944069203569</v>
      </c>
    </row>
    <row r="23" spans="1:26" s="2" customFormat="1" ht="13.2" x14ac:dyDescent="0.25">
      <c r="B23" s="2" t="s">
        <v>70</v>
      </c>
      <c r="D23" s="25">
        <f>SUM(D4:D22)</f>
        <v>24126</v>
      </c>
      <c r="E23" s="58">
        <f>SUM(E4:E22)</f>
        <v>219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144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7969926.0061307717</v>
      </c>
      <c r="N29" s="32">
        <f>M29/J29</f>
        <v>79.699260061307712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79.699260061307712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7051225.0612812601</v>
      </c>
      <c r="Y29" s="40">
        <f>X29/R29</f>
        <v>70.512250612812608</v>
      </c>
      <c r="Z29" s="36">
        <f>T29-Y29</f>
        <v>9.1870094484951039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751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7869926.0061307717</v>
      </c>
      <c r="N30" s="33">
        <f t="shared" ref="N30:N47" si="26">M30/J30</f>
        <v>78.699260061307712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78.699260061307712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6955360.3872782961</v>
      </c>
      <c r="Y30" s="35">
        <f t="shared" ref="Y30:Y47" si="28">X30/R30</f>
        <v>69.553603872782958</v>
      </c>
      <c r="Z30" s="36">
        <f t="shared" ref="Z30:Z47" si="29">T30-Y30</f>
        <v>9.1456561885247538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1148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7469926.0061307717</v>
      </c>
      <c r="N31" s="33">
        <f t="shared" si="26"/>
        <v>74.699260061307712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74.699260061307712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6571901.6912664389</v>
      </c>
      <c r="Y31" s="35">
        <f t="shared" si="28"/>
        <v>65.719016912664387</v>
      </c>
      <c r="Z31" s="36">
        <f t="shared" si="29"/>
        <v>8.980243148643325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1367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6969926.0061307717</v>
      </c>
      <c r="N32" s="33">
        <f t="shared" si="26"/>
        <v>69.699260061307712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69.699260061307712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6092578.3212516177</v>
      </c>
      <c r="Y32" s="35">
        <f t="shared" si="28"/>
        <v>60.92578321251618</v>
      </c>
      <c r="Z32" s="36">
        <f t="shared" si="29"/>
        <v>8.7734768487915318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1461</v>
      </c>
      <c r="E33" s="51">
        <v>2</v>
      </c>
      <c r="F33" s="3">
        <f t="shared" si="21"/>
        <v>1.3689253935660506E-3</v>
      </c>
      <c r="G33" s="2">
        <v>0.5</v>
      </c>
      <c r="H33" s="3">
        <f t="shared" si="22"/>
        <v>6.8212824010914054E-3</v>
      </c>
      <c r="I33" s="3">
        <f t="shared" si="23"/>
        <v>0.99317871759890863</v>
      </c>
      <c r="J33" s="5">
        <f t="shared" si="30"/>
        <v>100000</v>
      </c>
      <c r="K33" s="5">
        <f t="shared" si="24"/>
        <v>682.12824010914051</v>
      </c>
      <c r="L33" s="5">
        <f t="shared" si="25"/>
        <v>498294.67939972715</v>
      </c>
      <c r="M33" s="5">
        <f t="shared" si="16"/>
        <v>6469926.0061307717</v>
      </c>
      <c r="N33" s="33">
        <f t="shared" si="26"/>
        <v>64.699260061307712</v>
      </c>
      <c r="O33" s="4"/>
      <c r="Q33" s="27" t="s">
        <v>42</v>
      </c>
      <c r="R33" s="29">
        <f t="shared" si="17"/>
        <v>100000</v>
      </c>
      <c r="S33" s="29">
        <f t="shared" si="18"/>
        <v>498294.67939972715</v>
      </c>
      <c r="T33" s="35">
        <f t="shared" si="19"/>
        <v>64.699260061307712</v>
      </c>
      <c r="U33" s="42">
        <v>0.95864674002964168</v>
      </c>
      <c r="V33" s="43">
        <f>1-U33</f>
        <v>4.1353259970358325E-2</v>
      </c>
      <c r="W33" s="29">
        <f t="shared" si="27"/>
        <v>477688.56998066389</v>
      </c>
      <c r="X33" s="29">
        <f t="shared" si="20"/>
        <v>5613254.9512367966</v>
      </c>
      <c r="Y33" s="35">
        <f t="shared" si="28"/>
        <v>56.132549512367966</v>
      </c>
      <c r="Z33" s="36">
        <f t="shared" si="29"/>
        <v>8.5667105489397457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1484</v>
      </c>
      <c r="E34" s="51">
        <v>1</v>
      </c>
      <c r="F34" s="3">
        <f t="shared" si="21"/>
        <v>6.7385444743935314E-4</v>
      </c>
      <c r="G34" s="2">
        <v>0.5</v>
      </c>
      <c r="H34" s="3">
        <f t="shared" si="22"/>
        <v>3.3636057854019509E-3</v>
      </c>
      <c r="I34" s="3">
        <f t="shared" si="23"/>
        <v>0.99663639421459804</v>
      </c>
      <c r="J34" s="5">
        <f t="shared" si="30"/>
        <v>99317.87175989087</v>
      </c>
      <c r="K34" s="5">
        <f t="shared" si="24"/>
        <v>334.06616804537799</v>
      </c>
      <c r="L34" s="5">
        <f t="shared" si="25"/>
        <v>495754.19337934093</v>
      </c>
      <c r="M34" s="5">
        <f t="shared" si="16"/>
        <v>5971631.3267310448</v>
      </c>
      <c r="N34" s="33">
        <f t="shared" si="26"/>
        <v>60.126452781509002</v>
      </c>
      <c r="O34" s="4"/>
      <c r="Q34" s="27" t="s">
        <v>44</v>
      </c>
      <c r="R34" s="29">
        <f t="shared" si="17"/>
        <v>99317.87175989087</v>
      </c>
      <c r="S34" s="29">
        <f t="shared" si="18"/>
        <v>495754.19337934093</v>
      </c>
      <c r="T34" s="35">
        <f t="shared" si="19"/>
        <v>60.126452781509002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480475.15684890212</v>
      </c>
      <c r="X34" s="29">
        <f t="shared" si="20"/>
        <v>5135566.3812561324</v>
      </c>
      <c r="Y34" s="35">
        <f t="shared" si="28"/>
        <v>51.708381283801437</v>
      </c>
      <c r="Z34" s="36">
        <f t="shared" si="29"/>
        <v>8.4180714977075652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1785</v>
      </c>
      <c r="E35" s="51">
        <v>1</v>
      </c>
      <c r="F35" s="3">
        <f t="shared" si="21"/>
        <v>5.602240896358543E-4</v>
      </c>
      <c r="G35" s="2">
        <v>0.5</v>
      </c>
      <c r="H35" s="3">
        <f t="shared" si="22"/>
        <v>2.7972027972027968E-3</v>
      </c>
      <c r="I35" s="3">
        <f t="shared" si="23"/>
        <v>0.99720279720279725</v>
      </c>
      <c r="J35" s="5">
        <f t="shared" si="30"/>
        <v>98983.805591845492</v>
      </c>
      <c r="K35" s="5">
        <f t="shared" si="24"/>
        <v>276.87777787928803</v>
      </c>
      <c r="L35" s="5">
        <f t="shared" si="25"/>
        <v>494226.83351452928</v>
      </c>
      <c r="M35" s="5">
        <f t="shared" si="16"/>
        <v>5475877.1333517041</v>
      </c>
      <c r="N35" s="33">
        <f t="shared" si="26"/>
        <v>55.320939628561007</v>
      </c>
      <c r="O35" s="4"/>
      <c r="Q35" s="27" t="s">
        <v>46</v>
      </c>
      <c r="R35" s="29">
        <f t="shared" si="17"/>
        <v>98983.805591845492</v>
      </c>
      <c r="S35" s="29">
        <f t="shared" si="18"/>
        <v>494226.83351452928</v>
      </c>
      <c r="T35" s="35">
        <f t="shared" si="19"/>
        <v>55.320939628561007</v>
      </c>
      <c r="U35" s="42">
        <v>0.96192878092594225</v>
      </c>
      <c r="V35" s="43">
        <f t="shared" si="31"/>
        <v>3.8071219074057749E-2</v>
      </c>
      <c r="W35" s="29">
        <f t="shared" si="27"/>
        <v>475411.01546351978</v>
      </c>
      <c r="X35" s="29">
        <f t="shared" si="20"/>
        <v>4655091.2244072305</v>
      </c>
      <c r="Y35" s="35">
        <f t="shared" si="28"/>
        <v>47.028816447028255</v>
      </c>
      <c r="Z35" s="36">
        <f t="shared" si="29"/>
        <v>8.2921231815327516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1817</v>
      </c>
      <c r="E36" s="51">
        <v>2</v>
      </c>
      <c r="F36" s="3">
        <f t="shared" si="21"/>
        <v>1.1007154650522839E-3</v>
      </c>
      <c r="G36" s="2">
        <v>0.5</v>
      </c>
      <c r="H36" s="3">
        <f t="shared" si="22"/>
        <v>5.4884742041712399E-3</v>
      </c>
      <c r="I36" s="3">
        <f t="shared" si="23"/>
        <v>0.9945115257958288</v>
      </c>
      <c r="J36" s="5">
        <f t="shared" si="30"/>
        <v>98706.927813966206</v>
      </c>
      <c r="K36" s="5">
        <f t="shared" si="24"/>
        <v>541.75042707994623</v>
      </c>
      <c r="L36" s="5">
        <f t="shared" si="25"/>
        <v>492180.26300213119</v>
      </c>
      <c r="M36" s="5">
        <f t="shared" si="16"/>
        <v>4981650.2998371748</v>
      </c>
      <c r="N36" s="33">
        <f t="shared" si="26"/>
        <v>50.469104957112371</v>
      </c>
      <c r="O36" s="4"/>
      <c r="Q36" s="27" t="s">
        <v>48</v>
      </c>
      <c r="R36" s="29">
        <f t="shared" si="17"/>
        <v>98706.927813966206</v>
      </c>
      <c r="S36" s="29">
        <f t="shared" si="18"/>
        <v>492180.26300213119</v>
      </c>
      <c r="T36" s="35">
        <f t="shared" si="19"/>
        <v>50.469104957112371</v>
      </c>
      <c r="U36" s="42">
        <v>0.95558309086652893</v>
      </c>
      <c r="V36" s="43">
        <f t="shared" si="31"/>
        <v>4.4416909133471072E-2</v>
      </c>
      <c r="W36" s="29">
        <f t="shared" si="27"/>
        <v>470319.13698307762</v>
      </c>
      <c r="X36" s="29">
        <f t="shared" si="20"/>
        <v>4179680.2089437111</v>
      </c>
      <c r="Y36" s="35">
        <f t="shared" si="28"/>
        <v>42.344345037474881</v>
      </c>
      <c r="Z36" s="36">
        <f t="shared" si="29"/>
        <v>8.1247599196374907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1690</v>
      </c>
      <c r="E37" s="51">
        <v>3</v>
      </c>
      <c r="F37" s="3">
        <f t="shared" si="21"/>
        <v>1.7751479289940828E-3</v>
      </c>
      <c r="G37" s="2">
        <v>0.5</v>
      </c>
      <c r="H37" s="3">
        <f t="shared" si="22"/>
        <v>8.836524300441826E-3</v>
      </c>
      <c r="I37" s="3">
        <f t="shared" si="23"/>
        <v>0.99116347569955821</v>
      </c>
      <c r="J37" s="5">
        <f t="shared" si="30"/>
        <v>98165.177386886266</v>
      </c>
      <c r="K37" s="5">
        <f t="shared" si="24"/>
        <v>867.43897543640287</v>
      </c>
      <c r="L37" s="5">
        <f t="shared" si="25"/>
        <v>488657.28949584038</v>
      </c>
      <c r="M37" s="5">
        <f t="shared" si="16"/>
        <v>4489470.0368350437</v>
      </c>
      <c r="N37" s="33">
        <f t="shared" si="26"/>
        <v>45.733835116919835</v>
      </c>
      <c r="O37" s="4"/>
      <c r="Q37" s="27" t="s">
        <v>50</v>
      </c>
      <c r="R37" s="29">
        <f t="shared" si="17"/>
        <v>98165.177386886266</v>
      </c>
      <c r="S37" s="29">
        <f t="shared" si="18"/>
        <v>488657.28949584038</v>
      </c>
      <c r="T37" s="35">
        <f t="shared" si="19"/>
        <v>45.733835116919835</v>
      </c>
      <c r="U37" s="42">
        <v>0.95343645724036619</v>
      </c>
      <c r="V37" s="43">
        <f t="shared" si="31"/>
        <v>4.6563542759633814E-2</v>
      </c>
      <c r="W37" s="29">
        <f t="shared" si="27"/>
        <v>465903.67490159406</v>
      </c>
      <c r="X37" s="29">
        <f t="shared" si="20"/>
        <v>3709361.0719606336</v>
      </c>
      <c r="Y37" s="35">
        <f t="shared" si="28"/>
        <v>37.786933928121861</v>
      </c>
      <c r="Z37" s="36">
        <f t="shared" si="29"/>
        <v>7.9469011887979732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1836</v>
      </c>
      <c r="E38" s="51">
        <v>3</v>
      </c>
      <c r="F38" s="3">
        <f t="shared" si="21"/>
        <v>1.6339869281045752E-3</v>
      </c>
      <c r="G38" s="2">
        <v>0.5</v>
      </c>
      <c r="H38" s="3">
        <f t="shared" si="22"/>
        <v>8.1366965012205049E-3</v>
      </c>
      <c r="I38" s="3">
        <f t="shared" si="23"/>
        <v>0.99186330349877949</v>
      </c>
      <c r="J38" s="5">
        <f t="shared" si="30"/>
        <v>97297.738411449871</v>
      </c>
      <c r="K38" s="5">
        <f t="shared" si="24"/>
        <v>791.68216770911204</v>
      </c>
      <c r="L38" s="5">
        <f t="shared" si="25"/>
        <v>484509.4866379766</v>
      </c>
      <c r="M38" s="5">
        <f t="shared" si="16"/>
        <v>4000812.7473392035</v>
      </c>
      <c r="N38" s="33">
        <f t="shared" si="26"/>
        <v>41.119277926283154</v>
      </c>
      <c r="O38" s="4"/>
      <c r="Q38" s="27" t="s">
        <v>52</v>
      </c>
      <c r="R38" s="29">
        <f t="shared" si="17"/>
        <v>97297.738411449871</v>
      </c>
      <c r="S38" s="29">
        <f t="shared" si="18"/>
        <v>484509.4866379766</v>
      </c>
      <c r="T38" s="35">
        <f t="shared" si="19"/>
        <v>41.119277926283154</v>
      </c>
      <c r="U38" s="42">
        <v>0.93748024841036759</v>
      </c>
      <c r="V38" s="43">
        <f t="shared" si="31"/>
        <v>6.2519751589632411E-2</v>
      </c>
      <c r="W38" s="29">
        <f t="shared" si="27"/>
        <v>454218.07389055</v>
      </c>
      <c r="X38" s="29">
        <f t="shared" si="20"/>
        <v>3243457.3970590397</v>
      </c>
      <c r="Y38" s="35">
        <f t="shared" si="28"/>
        <v>33.335383226927647</v>
      </c>
      <c r="Z38" s="36">
        <f t="shared" si="29"/>
        <v>7.7838946993555069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2097</v>
      </c>
      <c r="E39" s="51">
        <v>5</v>
      </c>
      <c r="F39" s="3">
        <f t="shared" si="21"/>
        <v>2.384358607534573E-3</v>
      </c>
      <c r="G39" s="2">
        <v>0.5</v>
      </c>
      <c r="H39" s="3">
        <f t="shared" si="22"/>
        <v>1.1851149561507464E-2</v>
      </c>
      <c r="I39" s="3">
        <f t="shared" si="23"/>
        <v>0.98814885043849254</v>
      </c>
      <c r="J39" s="5">
        <f t="shared" si="30"/>
        <v>96506.056243740764</v>
      </c>
      <c r="K39" s="5">
        <f t="shared" si="24"/>
        <v>1143.7077061358229</v>
      </c>
      <c r="L39" s="5">
        <f t="shared" si="25"/>
        <v>479671.01195336424</v>
      </c>
      <c r="M39" s="5">
        <f t="shared" si="16"/>
        <v>3516303.260701227</v>
      </c>
      <c r="N39" s="33">
        <f t="shared" si="26"/>
        <v>36.43608906595734</v>
      </c>
      <c r="O39" s="4"/>
      <c r="Q39" s="27" t="s">
        <v>54</v>
      </c>
      <c r="R39" s="29">
        <f t="shared" si="17"/>
        <v>96506.056243740764</v>
      </c>
      <c r="S39" s="29">
        <f t="shared" si="18"/>
        <v>479671.01195336424</v>
      </c>
      <c r="T39" s="35">
        <f t="shared" si="19"/>
        <v>36.43608906595734</v>
      </c>
      <c r="U39" s="42">
        <v>0.91788799906018037</v>
      </c>
      <c r="V39" s="43">
        <f t="shared" si="31"/>
        <v>8.2112000939819629E-2</v>
      </c>
      <c r="W39" s="29">
        <f t="shared" si="27"/>
        <v>440284.26536904537</v>
      </c>
      <c r="X39" s="29">
        <f t="shared" si="20"/>
        <v>2789239.3231684896</v>
      </c>
      <c r="Y39" s="35">
        <f t="shared" si="28"/>
        <v>28.902220562446779</v>
      </c>
      <c r="Z39" s="36">
        <f t="shared" si="29"/>
        <v>7.5338685035105613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2171</v>
      </c>
      <c r="E40" s="51">
        <v>5</v>
      </c>
      <c r="F40" s="3">
        <f t="shared" si="21"/>
        <v>2.3030861354214646E-3</v>
      </c>
      <c r="G40" s="2">
        <v>0.5</v>
      </c>
      <c r="H40" s="3">
        <f t="shared" si="22"/>
        <v>1.1449507671170138E-2</v>
      </c>
      <c r="I40" s="3">
        <f t="shared" si="23"/>
        <v>0.98855049232882986</v>
      </c>
      <c r="J40" s="5">
        <f t="shared" si="30"/>
        <v>95362.348537604936</v>
      </c>
      <c r="K40" s="5">
        <f t="shared" si="24"/>
        <v>1091.8519411221082</v>
      </c>
      <c r="L40" s="5">
        <f t="shared" si="25"/>
        <v>474082.11283521948</v>
      </c>
      <c r="M40" s="5">
        <f t="shared" si="16"/>
        <v>3036632.2487478629</v>
      </c>
      <c r="N40" s="33">
        <f t="shared" si="26"/>
        <v>31.843094211867122</v>
      </c>
      <c r="O40" s="4"/>
      <c r="Q40" s="27" t="s">
        <v>56</v>
      </c>
      <c r="R40" s="29">
        <f t="shared" si="17"/>
        <v>95362.348537604936</v>
      </c>
      <c r="S40" s="29">
        <f t="shared" si="18"/>
        <v>474082.11283521948</v>
      </c>
      <c r="T40" s="35">
        <f t="shared" si="19"/>
        <v>31.843094211867122</v>
      </c>
      <c r="U40" s="42">
        <v>0.89571782863194893</v>
      </c>
      <c r="V40" s="43">
        <f t="shared" si="31"/>
        <v>0.10428217136805107</v>
      </c>
      <c r="W40" s="29">
        <f t="shared" si="27"/>
        <v>424643.80070200941</v>
      </c>
      <c r="X40" s="29">
        <f t="shared" si="20"/>
        <v>2348955.0577994441</v>
      </c>
      <c r="Y40" s="35">
        <f t="shared" si="28"/>
        <v>24.631891871592941</v>
      </c>
      <c r="Z40" s="36">
        <f t="shared" si="29"/>
        <v>7.2112023402741805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1954</v>
      </c>
      <c r="E41" s="51">
        <v>11</v>
      </c>
      <c r="F41" s="3">
        <f t="shared" si="21"/>
        <v>5.6294779938587513E-3</v>
      </c>
      <c r="G41" s="2">
        <v>0.5</v>
      </c>
      <c r="H41" s="3">
        <f t="shared" si="22"/>
        <v>2.7756749936916476E-2</v>
      </c>
      <c r="I41" s="3">
        <f t="shared" si="23"/>
        <v>0.97224325006308354</v>
      </c>
      <c r="J41" s="5">
        <f t="shared" si="30"/>
        <v>94270.49659648283</v>
      </c>
      <c r="K41" s="5">
        <f t="shared" si="24"/>
        <v>2616.6426004575096</v>
      </c>
      <c r="L41" s="5">
        <f t="shared" si="25"/>
        <v>464810.87648127042</v>
      </c>
      <c r="M41" s="5">
        <f t="shared" si="16"/>
        <v>2562550.1359126433</v>
      </c>
      <c r="N41" s="33">
        <f t="shared" si="26"/>
        <v>27.182949368363147</v>
      </c>
      <c r="O41" s="4"/>
      <c r="Q41" s="27" t="s">
        <v>58</v>
      </c>
      <c r="R41" s="29">
        <f t="shared" si="17"/>
        <v>94270.49659648283</v>
      </c>
      <c r="S41" s="29">
        <f t="shared" si="18"/>
        <v>464810.87648127042</v>
      </c>
      <c r="T41" s="35">
        <f t="shared" si="19"/>
        <v>27.182949368363147</v>
      </c>
      <c r="U41" s="42">
        <v>0.86473435856680392</v>
      </c>
      <c r="V41" s="43">
        <f t="shared" si="31"/>
        <v>0.13526564143319608</v>
      </c>
      <c r="W41" s="29">
        <f t="shared" si="27"/>
        <v>401937.93512890529</v>
      </c>
      <c r="X41" s="29">
        <f t="shared" si="20"/>
        <v>1924311.2570974347</v>
      </c>
      <c r="Y41" s="35">
        <f t="shared" si="28"/>
        <v>20.412656415021257</v>
      </c>
      <c r="Z41" s="36">
        <f t="shared" si="29"/>
        <v>6.7702929533418903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1373</v>
      </c>
      <c r="E42" s="51">
        <v>8</v>
      </c>
      <c r="F42" s="3">
        <f t="shared" si="21"/>
        <v>5.826656955571741E-3</v>
      </c>
      <c r="G42" s="2">
        <v>0.5</v>
      </c>
      <c r="H42" s="3">
        <f t="shared" si="22"/>
        <v>2.8715003589375444E-2</v>
      </c>
      <c r="I42" s="3">
        <f t="shared" si="23"/>
        <v>0.9712849964106246</v>
      </c>
      <c r="J42" s="5">
        <f t="shared" si="30"/>
        <v>91653.853996025326</v>
      </c>
      <c r="K42" s="5">
        <f t="shared" si="24"/>
        <v>2631.8407464759603</v>
      </c>
      <c r="L42" s="5">
        <f t="shared" si="25"/>
        <v>451689.66811393679</v>
      </c>
      <c r="M42" s="5">
        <f t="shared" si="16"/>
        <v>2097739.2594313729</v>
      </c>
      <c r="N42" s="33">
        <f t="shared" si="26"/>
        <v>22.887627393413741</v>
      </c>
      <c r="O42" s="4"/>
      <c r="Q42" s="27" t="s">
        <v>60</v>
      </c>
      <c r="R42" s="29">
        <f t="shared" si="17"/>
        <v>91653.853996025326</v>
      </c>
      <c r="S42" s="29">
        <f t="shared" si="18"/>
        <v>451689.66811393679</v>
      </c>
      <c r="T42" s="35">
        <f t="shared" si="19"/>
        <v>22.887627393413741</v>
      </c>
      <c r="U42" s="42">
        <v>0.81758889711164551</v>
      </c>
      <c r="V42" s="43">
        <f t="shared" si="31"/>
        <v>0.18241110288835449</v>
      </c>
      <c r="W42" s="29">
        <f t="shared" si="27"/>
        <v>369296.45758999878</v>
      </c>
      <c r="X42" s="29">
        <f t="shared" si="20"/>
        <v>1522373.3219685294</v>
      </c>
      <c r="Y42" s="35">
        <f t="shared" si="28"/>
        <v>16.610030627130516</v>
      </c>
      <c r="Z42" s="36">
        <f t="shared" si="29"/>
        <v>6.2775967662832244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1064</v>
      </c>
      <c r="E43" s="51">
        <v>22</v>
      </c>
      <c r="F43" s="3">
        <f t="shared" si="21"/>
        <v>2.0676691729323307E-2</v>
      </c>
      <c r="G43" s="2">
        <v>0.5</v>
      </c>
      <c r="H43" s="3">
        <f t="shared" si="22"/>
        <v>9.8302055406613034E-2</v>
      </c>
      <c r="I43" s="3">
        <f t="shared" si="23"/>
        <v>0.90169794459338692</v>
      </c>
      <c r="J43" s="5">
        <f t="shared" si="30"/>
        <v>89022.013249549374</v>
      </c>
      <c r="K43" s="5">
        <f t="shared" si="24"/>
        <v>8751.0468788654416</v>
      </c>
      <c r="L43" s="5">
        <f t="shared" si="25"/>
        <v>423232.44905058329</v>
      </c>
      <c r="M43" s="5">
        <f t="shared" si="16"/>
        <v>1646049.5913174362</v>
      </c>
      <c r="N43" s="33">
        <f t="shared" si="26"/>
        <v>18.490365823374237</v>
      </c>
      <c r="O43" s="4"/>
      <c r="Q43" s="27" t="s">
        <v>62</v>
      </c>
      <c r="R43" s="29">
        <f t="shared" si="17"/>
        <v>89022.013249549374</v>
      </c>
      <c r="S43" s="29">
        <f t="shared" si="18"/>
        <v>423232.44905058329</v>
      </c>
      <c r="T43" s="35">
        <f t="shared" si="19"/>
        <v>18.490365823374237</v>
      </c>
      <c r="U43" s="42">
        <v>0.77888026534586052</v>
      </c>
      <c r="V43" s="43">
        <f t="shared" si="31"/>
        <v>0.22111973465413948</v>
      </c>
      <c r="W43" s="29">
        <f t="shared" si="27"/>
        <v>329647.40221949673</v>
      </c>
      <c r="X43" s="29">
        <f t="shared" si="20"/>
        <v>1153076.8643785305</v>
      </c>
      <c r="Y43" s="35">
        <f t="shared" si="28"/>
        <v>12.952716101198344</v>
      </c>
      <c r="Z43" s="36">
        <f t="shared" si="29"/>
        <v>5.5376497221758925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858</v>
      </c>
      <c r="E44" s="51">
        <v>17</v>
      </c>
      <c r="F44" s="3">
        <f t="shared" si="21"/>
        <v>1.9813519813519812E-2</v>
      </c>
      <c r="G44" s="2">
        <v>0.5</v>
      </c>
      <c r="H44" s="3">
        <f t="shared" si="22"/>
        <v>9.4392004441976679E-2</v>
      </c>
      <c r="I44" s="3">
        <f t="shared" si="23"/>
        <v>0.90560799555802329</v>
      </c>
      <c r="J44" s="5">
        <f t="shared" si="30"/>
        <v>80270.966370683935</v>
      </c>
      <c r="K44" s="5">
        <f t="shared" si="24"/>
        <v>7576.9374142233582</v>
      </c>
      <c r="L44" s="5">
        <f t="shared" si="25"/>
        <v>382412.48831786128</v>
      </c>
      <c r="M44" s="5">
        <f t="shared" si="16"/>
        <v>1222817.142266853</v>
      </c>
      <c r="N44" s="33">
        <f t="shared" si="26"/>
        <v>15.233616805109783</v>
      </c>
      <c r="O44" s="4"/>
      <c r="Q44" s="27" t="s">
        <v>64</v>
      </c>
      <c r="R44" s="29">
        <f t="shared" si="17"/>
        <v>80270.966370683935</v>
      </c>
      <c r="S44" s="29">
        <f t="shared" si="18"/>
        <v>382412.48831786128</v>
      </c>
      <c r="T44" s="35">
        <f t="shared" si="19"/>
        <v>15.233616805109783</v>
      </c>
      <c r="U44" s="42">
        <v>0.71980976748499381</v>
      </c>
      <c r="V44" s="43">
        <f t="shared" si="31"/>
        <v>0.28019023251500619</v>
      </c>
      <c r="W44" s="29">
        <f t="shared" si="27"/>
        <v>275264.24429943762</v>
      </c>
      <c r="X44" s="29">
        <f t="shared" si="20"/>
        <v>823429.46215903386</v>
      </c>
      <c r="Y44" s="35">
        <f t="shared" si="28"/>
        <v>10.258123196829503</v>
      </c>
      <c r="Z44" s="36">
        <f t="shared" si="29"/>
        <v>4.9754936082802796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588</v>
      </c>
      <c r="E45" s="51">
        <v>28</v>
      </c>
      <c r="F45" s="3">
        <f t="shared" si="21"/>
        <v>4.7619047619047616E-2</v>
      </c>
      <c r="G45" s="2">
        <v>0.5</v>
      </c>
      <c r="H45" s="3">
        <f t="shared" si="22"/>
        <v>0.21276595744680848</v>
      </c>
      <c r="I45" s="3">
        <f t="shared" si="23"/>
        <v>0.78723404255319152</v>
      </c>
      <c r="J45" s="5">
        <f t="shared" si="30"/>
        <v>72694.028956460577</v>
      </c>
      <c r="K45" s="5">
        <f t="shared" si="24"/>
        <v>15466.814671587355</v>
      </c>
      <c r="L45" s="5">
        <f t="shared" si="25"/>
        <v>324803.10810333455</v>
      </c>
      <c r="M45" s="5">
        <f t="shared" si="16"/>
        <v>840404.65394899179</v>
      </c>
      <c r="N45" s="33">
        <f t="shared" si="26"/>
        <v>11.560848477009639</v>
      </c>
      <c r="O45" s="4"/>
      <c r="Q45" s="27" t="s">
        <v>66</v>
      </c>
      <c r="R45" s="29">
        <f t="shared" si="17"/>
        <v>72694.028956460577</v>
      </c>
      <c r="S45" s="29">
        <f t="shared" si="18"/>
        <v>324803.10810333455</v>
      </c>
      <c r="T45" s="35">
        <f t="shared" si="19"/>
        <v>11.560848477009639</v>
      </c>
      <c r="U45" s="42">
        <v>0.68480776711742686</v>
      </c>
      <c r="V45" s="43">
        <f t="shared" si="31"/>
        <v>0.31519223288257314</v>
      </c>
      <c r="W45" s="29">
        <f t="shared" si="27"/>
        <v>222427.69121304475</v>
      </c>
      <c r="X45" s="29">
        <f t="shared" si="20"/>
        <v>548165.21785959625</v>
      </c>
      <c r="Y45" s="35">
        <f t="shared" si="28"/>
        <v>7.5407186219918394</v>
      </c>
      <c r="Z45" s="36">
        <f t="shared" si="29"/>
        <v>4.0201298550177995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300</v>
      </c>
      <c r="E46" s="51">
        <v>21</v>
      </c>
      <c r="F46" s="3">
        <f t="shared" si="21"/>
        <v>7.0000000000000007E-2</v>
      </c>
      <c r="G46" s="2">
        <v>0.5</v>
      </c>
      <c r="H46" s="3">
        <f t="shared" si="22"/>
        <v>0.29787234042553196</v>
      </c>
      <c r="I46" s="3">
        <f t="shared" si="23"/>
        <v>0.7021276595744681</v>
      </c>
      <c r="J46" s="5">
        <f t="shared" si="30"/>
        <v>57227.214284873226</v>
      </c>
      <c r="K46" s="5">
        <f t="shared" si="24"/>
        <v>17046.404255068624</v>
      </c>
      <c r="L46" s="5">
        <f t="shared" si="25"/>
        <v>243520.06078669458</v>
      </c>
      <c r="M46" s="5">
        <f>L46+M47</f>
        <v>515601.54584565718</v>
      </c>
      <c r="N46" s="33">
        <f t="shared" si="26"/>
        <v>9.0097264437689972</v>
      </c>
      <c r="O46" s="4"/>
      <c r="Q46" s="27" t="s">
        <v>68</v>
      </c>
      <c r="R46" s="29">
        <f t="shared" si="17"/>
        <v>57227.214284873226</v>
      </c>
      <c r="S46" s="29">
        <f t="shared" si="18"/>
        <v>243520.06078669458</v>
      </c>
      <c r="T46" s="35">
        <f t="shared" si="19"/>
        <v>9.0097264437689972</v>
      </c>
      <c r="U46" s="42">
        <v>0.65629805890441617</v>
      </c>
      <c r="V46" s="43">
        <f t="shared" si="31"/>
        <v>0.34370194109558383</v>
      </c>
      <c r="W46" s="29">
        <f t="shared" si="27"/>
        <v>159821.74319859309</v>
      </c>
      <c r="X46" s="29">
        <f>X47+W46</f>
        <v>325737.52664655156</v>
      </c>
      <c r="Y46" s="35">
        <f t="shared" si="28"/>
        <v>5.6920038956474803</v>
      </c>
      <c r="Z46" s="36">
        <f t="shared" si="29"/>
        <v>3.3177225481215169</v>
      </c>
    </row>
    <row r="47" spans="1:26" s="2" customFormat="1" x14ac:dyDescent="0.25">
      <c r="A47" s="12">
        <v>19</v>
      </c>
      <c r="B47" s="13" t="s">
        <v>69</v>
      </c>
      <c r="C47" s="12"/>
      <c r="D47" s="56">
        <v>237</v>
      </c>
      <c r="E47" s="57">
        <v>35</v>
      </c>
      <c r="F47" s="17">
        <f t="shared" si="21"/>
        <v>0.14767932489451477</v>
      </c>
      <c r="G47" s="12"/>
      <c r="H47" s="17">
        <v>1</v>
      </c>
      <c r="I47" s="17">
        <f t="shared" si="23"/>
        <v>0</v>
      </c>
      <c r="J47" s="21">
        <f t="shared" si="30"/>
        <v>40180.810029804605</v>
      </c>
      <c r="K47" s="21">
        <f t="shared" si="24"/>
        <v>40180.810029804605</v>
      </c>
      <c r="L47" s="21">
        <f>K47/F47</f>
        <v>272081.4850589626</v>
      </c>
      <c r="M47" s="21">
        <f>L47</f>
        <v>272081.4850589626</v>
      </c>
      <c r="N47" s="34">
        <f t="shared" si="26"/>
        <v>6.7714285714285714</v>
      </c>
      <c r="O47" s="4"/>
      <c r="Q47" s="30" t="s">
        <v>69</v>
      </c>
      <c r="R47" s="31">
        <f t="shared" si="17"/>
        <v>40180.810029804605</v>
      </c>
      <c r="S47" s="31">
        <f t="shared" si="18"/>
        <v>272081.4850589626</v>
      </c>
      <c r="T47" s="38">
        <f t="shared" si="19"/>
        <v>6.7714285714285714</v>
      </c>
      <c r="U47" s="44">
        <v>0.6098018151143324</v>
      </c>
      <c r="V47" s="45">
        <f t="shared" si="31"/>
        <v>0.3901981848856676</v>
      </c>
      <c r="W47" s="31">
        <f t="shared" si="27"/>
        <v>165915.7834479585</v>
      </c>
      <c r="X47" s="31">
        <f>W47</f>
        <v>165915.7834479585</v>
      </c>
      <c r="Y47" s="38">
        <f t="shared" si="28"/>
        <v>4.129229433774193</v>
      </c>
      <c r="Z47" s="37">
        <f t="shared" si="29"/>
        <v>2.6421991376543783</v>
      </c>
    </row>
    <row r="48" spans="1:26" s="2" customFormat="1" ht="13.2" x14ac:dyDescent="0.25">
      <c r="B48" s="2" t="s">
        <v>70</v>
      </c>
      <c r="D48" s="25">
        <f>SUM(D29:D47)</f>
        <v>24125</v>
      </c>
      <c r="E48" s="58">
        <f>SUM(E29:E47)</f>
        <v>164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315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7660768.7911514537</v>
      </c>
      <c r="N54" s="32">
        <f>M54/J54</f>
        <v>76.607687911514532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76.607687911514532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6800293.1090252521</v>
      </c>
      <c r="Y54" s="40">
        <f>X54/R54</f>
        <v>68.002931090252517</v>
      </c>
      <c r="Z54" s="36">
        <f>T54-Y54</f>
        <v>8.6047568212620149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1501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7560768.7911514537</v>
      </c>
      <c r="N55" s="33">
        <f t="shared" ref="N55:N72" si="42">M55/J55</f>
        <v>75.607687911514532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75.607687911514532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6704122.2225529663</v>
      </c>
      <c r="Y55" s="35">
        <f t="shared" ref="Y55:Y72" si="44">X55/R55</f>
        <v>67.041222225529665</v>
      </c>
      <c r="Z55" s="36">
        <f t="shared" ref="Z55:Z72" si="45">T55-Y55</f>
        <v>8.5664656859848662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2339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7160768.7911514537</v>
      </c>
      <c r="N56" s="33">
        <f t="shared" si="42"/>
        <v>71.607687911514532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71.607687911514532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6319438.6766638253</v>
      </c>
      <c r="Y56" s="35">
        <f t="shared" si="44"/>
        <v>63.194386766638253</v>
      </c>
      <c r="Z56" s="36">
        <f t="shared" si="45"/>
        <v>8.4133011448762787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2817</v>
      </c>
      <c r="E57" s="49">
        <v>1</v>
      </c>
      <c r="F57" s="3">
        <f t="shared" si="37"/>
        <v>3.5498757543485978E-4</v>
      </c>
      <c r="G57" s="2">
        <v>0.5</v>
      </c>
      <c r="H57" s="3">
        <f t="shared" si="38"/>
        <v>1.7733640716439084E-3</v>
      </c>
      <c r="I57" s="3">
        <f t="shared" si="39"/>
        <v>0.99822663592835614</v>
      </c>
      <c r="J57" s="5">
        <f t="shared" si="46"/>
        <v>100000</v>
      </c>
      <c r="K57" s="5">
        <f t="shared" si="40"/>
        <v>177.33640716439083</v>
      </c>
      <c r="L57" s="5">
        <f t="shared" si="41"/>
        <v>499556.65898208908</v>
      </c>
      <c r="M57" s="5">
        <f t="shared" si="32"/>
        <v>6660768.7911514537</v>
      </c>
      <c r="N57" s="33">
        <f t="shared" si="42"/>
        <v>66.607687911514532</v>
      </c>
      <c r="O57" s="4"/>
      <c r="Q57" s="27" t="s">
        <v>40</v>
      </c>
      <c r="R57" s="29">
        <f t="shared" si="33"/>
        <v>100000</v>
      </c>
      <c r="S57" s="29">
        <f t="shared" si="34"/>
        <v>499556.65898208908</v>
      </c>
      <c r="T57" s="35">
        <f t="shared" si="35"/>
        <v>66.607687911514532</v>
      </c>
      <c r="U57" s="42">
        <v>0.96170886472285344</v>
      </c>
      <c r="V57" s="43">
        <f>1-U57</f>
        <v>3.829113527714656E-2</v>
      </c>
      <c r="W57" s="29">
        <f t="shared" si="43"/>
        <v>480428.06737440656</v>
      </c>
      <c r="X57" s="29">
        <f t="shared" si="36"/>
        <v>5838584.2443023985</v>
      </c>
      <c r="Y57" s="35">
        <f t="shared" si="44"/>
        <v>58.385842443023982</v>
      </c>
      <c r="Z57" s="36">
        <f t="shared" si="45"/>
        <v>8.2218454684905495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2883</v>
      </c>
      <c r="E58" s="49">
        <v>3</v>
      </c>
      <c r="F58" s="3">
        <f t="shared" si="37"/>
        <v>1.0405827263267431E-3</v>
      </c>
      <c r="G58" s="2">
        <v>0.5</v>
      </c>
      <c r="H58" s="3">
        <f t="shared" si="38"/>
        <v>5.189413596263623E-3</v>
      </c>
      <c r="I58" s="3">
        <f t="shared" si="39"/>
        <v>0.99481058640373643</v>
      </c>
      <c r="J58" s="5">
        <f t="shared" si="46"/>
        <v>99822.663592835612</v>
      </c>
      <c r="K58" s="5">
        <f t="shared" si="40"/>
        <v>518.02108766391086</v>
      </c>
      <c r="L58" s="5">
        <f t="shared" si="41"/>
        <v>497818.26524501835</v>
      </c>
      <c r="M58" s="5">
        <f t="shared" si="32"/>
        <v>6161212.132169365</v>
      </c>
      <c r="N58" s="33">
        <f t="shared" si="42"/>
        <v>61.721576147278462</v>
      </c>
      <c r="O58" s="4"/>
      <c r="Q58" s="27" t="s">
        <v>42</v>
      </c>
      <c r="R58" s="29">
        <f t="shared" si="33"/>
        <v>99822.663592835612</v>
      </c>
      <c r="S58" s="29">
        <f t="shared" si="34"/>
        <v>497818.26524501835</v>
      </c>
      <c r="T58" s="35">
        <f t="shared" si="35"/>
        <v>61.721576147278462</v>
      </c>
      <c r="U58" s="42">
        <v>0.96170886472285344</v>
      </c>
      <c r="V58" s="43">
        <f>1-U58</f>
        <v>3.829113527714656E-2</v>
      </c>
      <c r="W58" s="29">
        <f t="shared" si="43"/>
        <v>478756.23870708694</v>
      </c>
      <c r="X58" s="29">
        <f t="shared" si="36"/>
        <v>5358156.1769279921</v>
      </c>
      <c r="Y58" s="35">
        <f t="shared" si="44"/>
        <v>53.67675018954867</v>
      </c>
      <c r="Z58" s="36">
        <f t="shared" si="45"/>
        <v>8.0448259577297918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2997</v>
      </c>
      <c r="E59" s="49">
        <v>1</v>
      </c>
      <c r="F59" s="3">
        <f t="shared" si="37"/>
        <v>3.3366700033366702E-4</v>
      </c>
      <c r="G59" s="2">
        <v>0.5</v>
      </c>
      <c r="H59" s="3">
        <f t="shared" si="38"/>
        <v>1.6669444907484584E-3</v>
      </c>
      <c r="I59" s="3">
        <f t="shared" si="39"/>
        <v>0.99833305550925155</v>
      </c>
      <c r="J59" s="5">
        <f t="shared" si="46"/>
        <v>99304.642505171709</v>
      </c>
      <c r="K59" s="5">
        <f t="shared" si="40"/>
        <v>165.53532672974117</v>
      </c>
      <c r="L59" s="5">
        <f t="shared" si="41"/>
        <v>496109.37420903414</v>
      </c>
      <c r="M59" s="5">
        <f t="shared" si="32"/>
        <v>5663393.8669243464</v>
      </c>
      <c r="N59" s="33">
        <f t="shared" si="42"/>
        <v>57.030504557019086</v>
      </c>
      <c r="O59" s="4"/>
      <c r="Q59" s="27" t="s">
        <v>44</v>
      </c>
      <c r="R59" s="29">
        <f t="shared" si="33"/>
        <v>99304.642505171709</v>
      </c>
      <c r="S59" s="29">
        <f t="shared" si="34"/>
        <v>496109.37420903414</v>
      </c>
      <c r="T59" s="35">
        <f t="shared" si="35"/>
        <v>57.030504557019086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477798.81519040978</v>
      </c>
      <c r="X59" s="29">
        <f t="shared" si="36"/>
        <v>4879399.9382209051</v>
      </c>
      <c r="Y59" s="35">
        <f t="shared" si="44"/>
        <v>49.135667931806815</v>
      </c>
      <c r="Z59" s="36">
        <f t="shared" si="45"/>
        <v>7.894836625212271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3654</v>
      </c>
      <c r="E60" s="49">
        <v>4</v>
      </c>
      <c r="F60" s="3">
        <f t="shared" si="37"/>
        <v>1.0946907498631637E-3</v>
      </c>
      <c r="G60" s="2">
        <v>0.5</v>
      </c>
      <c r="H60" s="3">
        <f t="shared" si="38"/>
        <v>5.4585152838427953E-3</v>
      </c>
      <c r="I60" s="3">
        <f t="shared" si="39"/>
        <v>0.99454148471615722</v>
      </c>
      <c r="J60" s="5">
        <f t="shared" si="46"/>
        <v>99139.107178441962</v>
      </c>
      <c r="K60" s="5">
        <f t="shared" si="40"/>
        <v>541.15233176005438</v>
      </c>
      <c r="L60" s="5">
        <f t="shared" si="41"/>
        <v>494342.6550628097</v>
      </c>
      <c r="M60" s="5">
        <f t="shared" si="32"/>
        <v>5167284.4927153122</v>
      </c>
      <c r="N60" s="33">
        <f t="shared" si="42"/>
        <v>52.121555658299805</v>
      </c>
      <c r="O60" s="4"/>
      <c r="Q60" s="27" t="s">
        <v>46</v>
      </c>
      <c r="R60" s="29">
        <f t="shared" si="33"/>
        <v>99139.107178441962</v>
      </c>
      <c r="S60" s="29">
        <f t="shared" si="34"/>
        <v>494342.6550628097</v>
      </c>
      <c r="T60" s="35">
        <f t="shared" si="35"/>
        <v>52.121555658299805</v>
      </c>
      <c r="U60" s="42">
        <v>0.95736753435116873</v>
      </c>
      <c r="V60" s="43">
        <f t="shared" si="47"/>
        <v>4.2632465648831275E-2</v>
      </c>
      <c r="W60" s="29">
        <f t="shared" si="43"/>
        <v>473267.60880209244</v>
      </c>
      <c r="X60" s="29">
        <f t="shared" si="36"/>
        <v>4401601.1230304949</v>
      </c>
      <c r="Y60" s="35">
        <f t="shared" si="44"/>
        <v>44.398232426160419</v>
      </c>
      <c r="Z60" s="36">
        <f t="shared" si="45"/>
        <v>7.7233232321393857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3741</v>
      </c>
      <c r="E61" s="49">
        <v>9</v>
      </c>
      <c r="F61" s="3">
        <f t="shared" si="37"/>
        <v>2.4057738572574178E-3</v>
      </c>
      <c r="G61" s="2">
        <v>0.5</v>
      </c>
      <c r="H61" s="3">
        <f t="shared" si="38"/>
        <v>1.195695496213631E-2</v>
      </c>
      <c r="I61" s="3">
        <f t="shared" si="39"/>
        <v>0.98804304503786367</v>
      </c>
      <c r="J61" s="5">
        <f t="shared" si="46"/>
        <v>98597.954846681911</v>
      </c>
      <c r="K61" s="5">
        <f t="shared" si="40"/>
        <v>1178.9313054605252</v>
      </c>
      <c r="L61" s="5">
        <f t="shared" si="41"/>
        <v>490042.44596975821</v>
      </c>
      <c r="M61" s="5">
        <f t="shared" si="32"/>
        <v>4672941.8376525026</v>
      </c>
      <c r="N61" s="33">
        <f t="shared" si="42"/>
        <v>47.39390228650123</v>
      </c>
      <c r="O61" s="4"/>
      <c r="Q61" s="27" t="s">
        <v>48</v>
      </c>
      <c r="R61" s="29">
        <f t="shared" si="33"/>
        <v>98597.954846681911</v>
      </c>
      <c r="S61" s="29">
        <f t="shared" si="34"/>
        <v>490042.44596975821</v>
      </c>
      <c r="T61" s="35">
        <f t="shared" si="35"/>
        <v>47.39390228650123</v>
      </c>
      <c r="U61" s="42">
        <v>0.95681081085376496</v>
      </c>
      <c r="V61" s="43">
        <f t="shared" si="47"/>
        <v>4.3189189146235041E-2</v>
      </c>
      <c r="W61" s="29">
        <f t="shared" si="43"/>
        <v>468877.91008108668</v>
      </c>
      <c r="X61" s="29">
        <f t="shared" si="36"/>
        <v>3928333.5142284026</v>
      </c>
      <c r="Y61" s="35">
        <f t="shared" si="44"/>
        <v>39.841937090245864</v>
      </c>
      <c r="Z61" s="36">
        <f t="shared" si="45"/>
        <v>7.5519651962553667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3451</v>
      </c>
      <c r="E62" s="49">
        <v>8</v>
      </c>
      <c r="F62" s="3">
        <f t="shared" si="37"/>
        <v>2.3181686467690526E-3</v>
      </c>
      <c r="G62" s="2">
        <v>0.5</v>
      </c>
      <c r="H62" s="3">
        <f t="shared" si="38"/>
        <v>1.1524056467876692E-2</v>
      </c>
      <c r="I62" s="3">
        <f t="shared" si="39"/>
        <v>0.98847594353212331</v>
      </c>
      <c r="J62" s="5">
        <f t="shared" si="46"/>
        <v>97419.023541221381</v>
      </c>
      <c r="K62" s="5">
        <f t="shared" si="40"/>
        <v>1122.6623283344441</v>
      </c>
      <c r="L62" s="5">
        <f t="shared" si="41"/>
        <v>484288.46188527078</v>
      </c>
      <c r="M62" s="5">
        <f t="shared" si="32"/>
        <v>4182899.3916827445</v>
      </c>
      <c r="N62" s="33">
        <f t="shared" si="42"/>
        <v>42.937192753865105</v>
      </c>
      <c r="O62" s="4"/>
      <c r="Q62" s="27" t="s">
        <v>50</v>
      </c>
      <c r="R62" s="29">
        <f t="shared" si="33"/>
        <v>97419.023541221381</v>
      </c>
      <c r="S62" s="29">
        <f t="shared" si="34"/>
        <v>484288.46188527078</v>
      </c>
      <c r="T62" s="35">
        <f t="shared" si="35"/>
        <v>42.937192753865105</v>
      </c>
      <c r="U62" s="42">
        <v>0.94800928093814252</v>
      </c>
      <c r="V62" s="43">
        <f t="shared" si="47"/>
        <v>5.1990719061857482E-2</v>
      </c>
      <c r="W62" s="29">
        <f t="shared" si="43"/>
        <v>459109.95651849458</v>
      </c>
      <c r="X62" s="29">
        <f t="shared" si="36"/>
        <v>3459455.604147316</v>
      </c>
      <c r="Y62" s="35">
        <f t="shared" si="44"/>
        <v>35.511088885873505</v>
      </c>
      <c r="Z62" s="36">
        <f t="shared" si="45"/>
        <v>7.4261038679915998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3778</v>
      </c>
      <c r="E63" s="49">
        <v>15</v>
      </c>
      <c r="F63" s="3">
        <f t="shared" si="37"/>
        <v>3.9703546850185286E-3</v>
      </c>
      <c r="G63" s="2">
        <v>0.5</v>
      </c>
      <c r="H63" s="3">
        <f t="shared" si="38"/>
        <v>1.9656663608963443E-2</v>
      </c>
      <c r="I63" s="3">
        <f t="shared" si="39"/>
        <v>0.98034333639103655</v>
      </c>
      <c r="J63" s="5">
        <f t="shared" si="46"/>
        <v>96296.361212886943</v>
      </c>
      <c r="K63" s="5">
        <f t="shared" si="40"/>
        <v>1892.8651791289535</v>
      </c>
      <c r="L63" s="5">
        <f t="shared" si="41"/>
        <v>476749.64311661228</v>
      </c>
      <c r="M63" s="5">
        <f t="shared" si="32"/>
        <v>3698610.9297974738</v>
      </c>
      <c r="N63" s="33">
        <f t="shared" si="42"/>
        <v>38.408626070727415</v>
      </c>
      <c r="O63" s="4"/>
      <c r="Q63" s="27" t="s">
        <v>52</v>
      </c>
      <c r="R63" s="29">
        <f t="shared" si="33"/>
        <v>96296.361212886943</v>
      </c>
      <c r="S63" s="29">
        <f t="shared" si="34"/>
        <v>476749.64311661228</v>
      </c>
      <c r="T63" s="35">
        <f t="shared" si="35"/>
        <v>38.408626070727415</v>
      </c>
      <c r="U63" s="42">
        <v>0.94216194080535964</v>
      </c>
      <c r="V63" s="43">
        <f t="shared" si="47"/>
        <v>5.7838059194640357E-2</v>
      </c>
      <c r="W63" s="29">
        <f t="shared" si="43"/>
        <v>449175.36903701001</v>
      </c>
      <c r="X63" s="29">
        <f t="shared" si="36"/>
        <v>3000345.6476288214</v>
      </c>
      <c r="Y63" s="35">
        <f t="shared" si="44"/>
        <v>31.157414567262979</v>
      </c>
      <c r="Z63" s="36">
        <f t="shared" si="45"/>
        <v>7.251211503464436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4267</v>
      </c>
      <c r="E64" s="49">
        <v>17</v>
      </c>
      <c r="F64" s="3">
        <f t="shared" si="37"/>
        <v>3.9840637450199202E-3</v>
      </c>
      <c r="G64" s="2">
        <v>0.5</v>
      </c>
      <c r="H64" s="3">
        <f t="shared" si="38"/>
        <v>1.9723865877712032E-2</v>
      </c>
      <c r="I64" s="3">
        <f t="shared" si="39"/>
        <v>0.98027613412228798</v>
      </c>
      <c r="J64" s="5">
        <f t="shared" si="46"/>
        <v>94403.496033757983</v>
      </c>
      <c r="K64" s="5">
        <f t="shared" si="40"/>
        <v>1862.0018941569622</v>
      </c>
      <c r="L64" s="5">
        <f t="shared" si="41"/>
        <v>467362.47543339757</v>
      </c>
      <c r="M64" s="5">
        <f t="shared" si="32"/>
        <v>3221861.2866808614</v>
      </c>
      <c r="N64" s="33">
        <f t="shared" si="42"/>
        <v>34.12862258330717</v>
      </c>
      <c r="O64" s="4"/>
      <c r="Q64" s="27" t="s">
        <v>54</v>
      </c>
      <c r="R64" s="29">
        <f t="shared" si="33"/>
        <v>94403.496033757983</v>
      </c>
      <c r="S64" s="29">
        <f t="shared" si="34"/>
        <v>467362.47543339757</v>
      </c>
      <c r="T64" s="35">
        <f t="shared" si="35"/>
        <v>34.12862258330717</v>
      </c>
      <c r="U64" s="42">
        <v>0.92489605986448908</v>
      </c>
      <c r="V64" s="43">
        <f t="shared" si="47"/>
        <v>7.5103940135510916E-2</v>
      </c>
      <c r="W64" s="29">
        <f t="shared" si="43"/>
        <v>432261.71205686347</v>
      </c>
      <c r="X64" s="29">
        <f t="shared" si="36"/>
        <v>2551170.2785918112</v>
      </c>
      <c r="Y64" s="35">
        <f t="shared" si="44"/>
        <v>27.024108065653966</v>
      </c>
      <c r="Z64" s="36">
        <f t="shared" si="45"/>
        <v>7.1045145176532039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4302</v>
      </c>
      <c r="E65" s="49">
        <v>20</v>
      </c>
      <c r="F65" s="3">
        <f t="shared" si="37"/>
        <v>4.6490004649000468E-3</v>
      </c>
      <c r="G65" s="2">
        <v>0.5</v>
      </c>
      <c r="H65" s="3">
        <f t="shared" si="38"/>
        <v>2.2977941176470586E-2</v>
      </c>
      <c r="I65" s="3">
        <f t="shared" si="39"/>
        <v>0.97702205882352944</v>
      </c>
      <c r="J65" s="5">
        <f t="shared" si="46"/>
        <v>92541.494139601025</v>
      </c>
      <c r="K65" s="5">
        <f t="shared" si="40"/>
        <v>2126.4130087224498</v>
      </c>
      <c r="L65" s="5">
        <f t="shared" si="41"/>
        <v>457391.43817619898</v>
      </c>
      <c r="M65" s="5">
        <f t="shared" si="32"/>
        <v>2754498.8112474638</v>
      </c>
      <c r="N65" s="33">
        <f t="shared" si="42"/>
        <v>29.765013379751977</v>
      </c>
      <c r="O65" s="4"/>
      <c r="Q65" s="27" t="s">
        <v>56</v>
      </c>
      <c r="R65" s="29">
        <f t="shared" si="33"/>
        <v>92541.494139601025</v>
      </c>
      <c r="S65" s="29">
        <f t="shared" si="34"/>
        <v>457391.43817619898</v>
      </c>
      <c r="T65" s="35">
        <f t="shared" si="35"/>
        <v>29.765013379751977</v>
      </c>
      <c r="U65" s="42">
        <v>0.89970667843387275</v>
      </c>
      <c r="V65" s="43">
        <f t="shared" si="47"/>
        <v>0.10029332156612725</v>
      </c>
      <c r="W65" s="29">
        <f t="shared" si="43"/>
        <v>411518.13158560003</v>
      </c>
      <c r="X65" s="29">
        <f t="shared" si="36"/>
        <v>2118908.5665349476</v>
      </c>
      <c r="Y65" s="35">
        <f t="shared" si="44"/>
        <v>22.896848448745857</v>
      </c>
      <c r="Z65" s="36">
        <f t="shared" si="45"/>
        <v>6.8681649310061204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3883</v>
      </c>
      <c r="E66" s="49">
        <v>32</v>
      </c>
      <c r="F66" s="3">
        <f t="shared" si="37"/>
        <v>8.2410507339685819E-3</v>
      </c>
      <c r="G66" s="2">
        <v>0.5</v>
      </c>
      <c r="H66" s="3">
        <f t="shared" si="38"/>
        <v>4.0373454453696694E-2</v>
      </c>
      <c r="I66" s="3">
        <f t="shared" si="39"/>
        <v>0.95962654554630333</v>
      </c>
      <c r="J66" s="5">
        <f t="shared" si="46"/>
        <v>90415.081130878578</v>
      </c>
      <c r="K66" s="5">
        <f t="shared" si="40"/>
        <v>3650.3691599648178</v>
      </c>
      <c r="L66" s="5">
        <f t="shared" si="41"/>
        <v>442949.48275448085</v>
      </c>
      <c r="M66" s="5">
        <f t="shared" si="32"/>
        <v>2297107.3730712649</v>
      </c>
      <c r="N66" s="33">
        <f t="shared" si="42"/>
        <v>25.406241351994499</v>
      </c>
      <c r="O66" s="4"/>
      <c r="Q66" s="27" t="s">
        <v>58</v>
      </c>
      <c r="R66" s="29">
        <f t="shared" si="33"/>
        <v>90415.081130878578</v>
      </c>
      <c r="S66" s="29">
        <f t="shared" si="34"/>
        <v>442949.48275448085</v>
      </c>
      <c r="T66" s="35">
        <f t="shared" si="35"/>
        <v>25.406241351994499</v>
      </c>
      <c r="U66" s="42">
        <v>0.86438699185239576</v>
      </c>
      <c r="V66" s="43">
        <f t="shared" si="47"/>
        <v>0.13561300814760424</v>
      </c>
      <c r="W66" s="29">
        <f t="shared" si="43"/>
        <v>382879.77094072034</v>
      </c>
      <c r="X66" s="29">
        <f t="shared" si="36"/>
        <v>1707390.4349493475</v>
      </c>
      <c r="Y66" s="35">
        <f t="shared" si="44"/>
        <v>18.883911993374735</v>
      </c>
      <c r="Z66" s="36">
        <f t="shared" si="45"/>
        <v>6.5223293586197642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2738</v>
      </c>
      <c r="E67" s="49">
        <v>25</v>
      </c>
      <c r="F67" s="3">
        <f t="shared" si="37"/>
        <v>9.1307523739956164E-3</v>
      </c>
      <c r="G67" s="2">
        <v>0.5</v>
      </c>
      <c r="H67" s="3">
        <f t="shared" si="38"/>
        <v>4.4634886627387967E-2</v>
      </c>
      <c r="I67" s="3">
        <f t="shared" si="39"/>
        <v>0.95536511337261198</v>
      </c>
      <c r="J67" s="5">
        <f t="shared" si="46"/>
        <v>86764.711970913762</v>
      </c>
      <c r="K67" s="5">
        <f t="shared" si="40"/>
        <v>3872.7330820797074</v>
      </c>
      <c r="L67" s="5">
        <f t="shared" si="41"/>
        <v>424141.72714936954</v>
      </c>
      <c r="M67" s="5">
        <f t="shared" si="32"/>
        <v>1854157.8903167839</v>
      </c>
      <c r="N67" s="33">
        <f t="shared" si="42"/>
        <v>21.369953846424977</v>
      </c>
      <c r="O67" s="4"/>
      <c r="Q67" s="27" t="s">
        <v>60</v>
      </c>
      <c r="R67" s="29">
        <f t="shared" si="33"/>
        <v>86764.711970913762</v>
      </c>
      <c r="S67" s="29">
        <f t="shared" si="34"/>
        <v>424141.72714936954</v>
      </c>
      <c r="T67" s="35">
        <f t="shared" si="35"/>
        <v>21.369953846424977</v>
      </c>
      <c r="U67" s="42">
        <v>0.82345390469096191</v>
      </c>
      <c r="V67" s="43">
        <f t="shared" si="47"/>
        <v>0.17654609530903809</v>
      </c>
      <c r="W67" s="29">
        <f t="shared" si="43"/>
        <v>349261.16136351693</v>
      </c>
      <c r="X67" s="29">
        <f t="shared" si="36"/>
        <v>1324510.6640086272</v>
      </c>
      <c r="Y67" s="35">
        <f t="shared" si="44"/>
        <v>15.265545564798792</v>
      </c>
      <c r="Z67" s="36">
        <f t="shared" si="45"/>
        <v>6.1044082816261849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2105</v>
      </c>
      <c r="E68" s="49">
        <v>45</v>
      </c>
      <c r="F68" s="3">
        <f t="shared" si="37"/>
        <v>2.1377672209026127E-2</v>
      </c>
      <c r="G68" s="2">
        <v>0.5</v>
      </c>
      <c r="H68" s="3">
        <f t="shared" si="38"/>
        <v>0.10146561443066515</v>
      </c>
      <c r="I68" s="3">
        <f t="shared" si="39"/>
        <v>0.89853438556933485</v>
      </c>
      <c r="J68" s="5">
        <f t="shared" si="46"/>
        <v>82891.978888834055</v>
      </c>
      <c r="K68" s="5">
        <f t="shared" si="40"/>
        <v>8410.6855693292728</v>
      </c>
      <c r="L68" s="5">
        <f t="shared" si="41"/>
        <v>393433.18052084709</v>
      </c>
      <c r="M68" s="5">
        <f t="shared" si="32"/>
        <v>1430016.1631674143</v>
      </c>
      <c r="N68" s="33">
        <f t="shared" si="42"/>
        <v>17.251562603966789</v>
      </c>
      <c r="O68" s="4"/>
      <c r="Q68" s="27" t="s">
        <v>62</v>
      </c>
      <c r="R68" s="29">
        <f t="shared" si="33"/>
        <v>82891.978888834055</v>
      </c>
      <c r="S68" s="29">
        <f t="shared" si="34"/>
        <v>393433.18052084709</v>
      </c>
      <c r="T68" s="35">
        <f t="shared" si="35"/>
        <v>17.251562603966789</v>
      </c>
      <c r="U68" s="42">
        <v>0.7557222850963411</v>
      </c>
      <c r="V68" s="43">
        <f t="shared" si="47"/>
        <v>0.2442777149036589</v>
      </c>
      <c r="W68" s="29">
        <f t="shared" si="43"/>
        <v>297326.22221593582</v>
      </c>
      <c r="X68" s="29">
        <f t="shared" si="36"/>
        <v>975249.50264511013</v>
      </c>
      <c r="Y68" s="35">
        <f t="shared" si="44"/>
        <v>11.765306073257239</v>
      </c>
      <c r="Z68" s="36">
        <f t="shared" si="45"/>
        <v>5.4862565307095501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1588</v>
      </c>
      <c r="E69" s="49">
        <v>47</v>
      </c>
      <c r="F69" s="3">
        <f t="shared" si="37"/>
        <v>2.9596977329974811E-2</v>
      </c>
      <c r="G69" s="2">
        <v>0.5</v>
      </c>
      <c r="H69" s="3">
        <f t="shared" si="38"/>
        <v>0.13778950454412195</v>
      </c>
      <c r="I69" s="3">
        <f t="shared" si="39"/>
        <v>0.86221049545587802</v>
      </c>
      <c r="J69" s="5">
        <f t="shared" si="46"/>
        <v>74481.293319504781</v>
      </c>
      <c r="K69" s="5">
        <f t="shared" si="40"/>
        <v>10262.740504299984</v>
      </c>
      <c r="L69" s="5">
        <f t="shared" si="41"/>
        <v>346749.61533677392</v>
      </c>
      <c r="M69" s="5">
        <f t="shared" si="32"/>
        <v>1036582.9826465673</v>
      </c>
      <c r="N69" s="33">
        <f t="shared" si="42"/>
        <v>13.917360137664422</v>
      </c>
      <c r="O69" s="4"/>
      <c r="Q69" s="27" t="s">
        <v>64</v>
      </c>
      <c r="R69" s="29">
        <f t="shared" si="33"/>
        <v>74481.293319504781</v>
      </c>
      <c r="S69" s="29">
        <f t="shared" si="34"/>
        <v>346749.61533677392</v>
      </c>
      <c r="T69" s="35">
        <f t="shared" si="35"/>
        <v>13.917360137664422</v>
      </c>
      <c r="U69" s="42">
        <v>0.69850988448397933</v>
      </c>
      <c r="V69" s="43">
        <f t="shared" si="47"/>
        <v>0.30149011551602067</v>
      </c>
      <c r="W69" s="29">
        <f t="shared" si="43"/>
        <v>242208.03375375422</v>
      </c>
      <c r="X69" s="29">
        <f t="shared" si="36"/>
        <v>677923.28042917431</v>
      </c>
      <c r="Y69" s="35">
        <f t="shared" si="44"/>
        <v>9.1019268089379857</v>
      </c>
      <c r="Z69" s="36">
        <f t="shared" si="45"/>
        <v>4.8154333287264368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1030</v>
      </c>
      <c r="E70" s="49">
        <v>60</v>
      </c>
      <c r="F70" s="3">
        <f t="shared" si="37"/>
        <v>5.8252427184466021E-2</v>
      </c>
      <c r="G70" s="2">
        <v>0.5</v>
      </c>
      <c r="H70" s="3">
        <f t="shared" si="38"/>
        <v>0.25423728813559321</v>
      </c>
      <c r="I70" s="3">
        <f t="shared" si="39"/>
        <v>0.74576271186440679</v>
      </c>
      <c r="J70" s="5">
        <f t="shared" si="46"/>
        <v>64218.552815204792</v>
      </c>
      <c r="K70" s="5">
        <f t="shared" si="40"/>
        <v>16326.750715730032</v>
      </c>
      <c r="L70" s="5">
        <f t="shared" si="41"/>
        <v>280275.88728669891</v>
      </c>
      <c r="M70" s="5">
        <f t="shared" si="32"/>
        <v>689833.36730979336</v>
      </c>
      <c r="N70" s="33">
        <f t="shared" si="42"/>
        <v>10.741963763880772</v>
      </c>
      <c r="O70" s="4"/>
      <c r="Q70" s="27" t="s">
        <v>66</v>
      </c>
      <c r="R70" s="29">
        <f t="shared" si="33"/>
        <v>64218.552815204792</v>
      </c>
      <c r="S70" s="29">
        <f t="shared" si="34"/>
        <v>280275.88728669891</v>
      </c>
      <c r="T70" s="35">
        <f t="shared" si="35"/>
        <v>10.741963763880772</v>
      </c>
      <c r="U70" s="42">
        <v>0.67065690345363116</v>
      </c>
      <c r="V70" s="43">
        <f t="shared" si="47"/>
        <v>0.32934309654636884</v>
      </c>
      <c r="W70" s="29">
        <f t="shared" si="43"/>
        <v>187968.95868041643</v>
      </c>
      <c r="X70" s="29">
        <f t="shared" si="36"/>
        <v>435715.24667542009</v>
      </c>
      <c r="Y70" s="35">
        <f t="shared" si="44"/>
        <v>6.7848811219591569</v>
      </c>
      <c r="Z70" s="36">
        <f t="shared" si="45"/>
        <v>3.9570826419216152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485</v>
      </c>
      <c r="E71" s="49">
        <v>38</v>
      </c>
      <c r="F71" s="3">
        <f t="shared" si="37"/>
        <v>7.8350515463917525E-2</v>
      </c>
      <c r="G71" s="2">
        <v>0.5</v>
      </c>
      <c r="H71" s="3">
        <f t="shared" si="38"/>
        <v>0.32758620689655171</v>
      </c>
      <c r="I71" s="3">
        <f t="shared" si="39"/>
        <v>0.67241379310344829</v>
      </c>
      <c r="J71" s="5">
        <f t="shared" si="46"/>
        <v>47891.802099474764</v>
      </c>
      <c r="K71" s="5">
        <f t="shared" si="40"/>
        <v>15688.69379120725</v>
      </c>
      <c r="L71" s="5">
        <f t="shared" si="41"/>
        <v>200237.27601935569</v>
      </c>
      <c r="M71" s="5">
        <f>L71+M72</f>
        <v>409557.48002309451</v>
      </c>
      <c r="N71" s="33">
        <f t="shared" si="42"/>
        <v>8.5517241379310338</v>
      </c>
      <c r="O71" s="4"/>
      <c r="Q71" s="27" t="s">
        <v>68</v>
      </c>
      <c r="R71" s="29">
        <f t="shared" si="33"/>
        <v>47891.802099474764</v>
      </c>
      <c r="S71" s="29">
        <f t="shared" si="34"/>
        <v>200237.27601935569</v>
      </c>
      <c r="T71" s="35">
        <f t="shared" si="35"/>
        <v>8.5517241379310338</v>
      </c>
      <c r="U71" s="42">
        <v>0.63527807449444496</v>
      </c>
      <c r="V71" s="43">
        <f t="shared" si="47"/>
        <v>0.36472192550555504</v>
      </c>
      <c r="W71" s="29">
        <f t="shared" si="43"/>
        <v>127206.35115158898</v>
      </c>
      <c r="X71" s="29">
        <f>X72+W71</f>
        <v>247746.28799500363</v>
      </c>
      <c r="Y71" s="35">
        <f t="shared" si="44"/>
        <v>5.1730416717336407</v>
      </c>
      <c r="Z71" s="36">
        <f t="shared" si="45"/>
        <v>3.3786824661973931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377</v>
      </c>
      <c r="E72" s="50">
        <v>58</v>
      </c>
      <c r="F72" s="17">
        <f t="shared" si="37"/>
        <v>0.15384615384615385</v>
      </c>
      <c r="G72" s="12"/>
      <c r="H72" s="17">
        <v>1</v>
      </c>
      <c r="I72" s="17">
        <f t="shared" si="39"/>
        <v>0</v>
      </c>
      <c r="J72" s="21">
        <f t="shared" si="46"/>
        <v>32203.108308267514</v>
      </c>
      <c r="K72" s="21">
        <f t="shared" si="40"/>
        <v>32203.108308267514</v>
      </c>
      <c r="L72" s="21">
        <f>K72/F72</f>
        <v>209320.20400373882</v>
      </c>
      <c r="M72" s="21">
        <f>L72</f>
        <v>209320.20400373882</v>
      </c>
      <c r="N72" s="34">
        <f t="shared" si="42"/>
        <v>6.4999999999999991</v>
      </c>
      <c r="O72" s="4"/>
      <c r="Q72" s="30" t="s">
        <v>69</v>
      </c>
      <c r="R72" s="31">
        <f t="shared" si="33"/>
        <v>32203.108308267514</v>
      </c>
      <c r="S72" s="31">
        <f t="shared" si="34"/>
        <v>209320.20400373882</v>
      </c>
      <c r="T72" s="38">
        <f t="shared" si="35"/>
        <v>6.4999999999999991</v>
      </c>
      <c r="U72" s="44">
        <v>0.57586384179742911</v>
      </c>
      <c r="V72" s="45">
        <f t="shared" si="47"/>
        <v>0.42413615820257089</v>
      </c>
      <c r="W72" s="31">
        <f t="shared" si="43"/>
        <v>120539.93684341465</v>
      </c>
      <c r="X72" s="31">
        <f>W72</f>
        <v>120539.93684341465</v>
      </c>
      <c r="Y72" s="38">
        <f t="shared" si="44"/>
        <v>3.7431149716832892</v>
      </c>
      <c r="Z72" s="37">
        <f t="shared" si="45"/>
        <v>2.7568850283167099</v>
      </c>
    </row>
    <row r="73" spans="1:26" s="2" customFormat="1" ht="13.2" x14ac:dyDescent="0.25">
      <c r="B73" s="2" t="s">
        <v>70</v>
      </c>
      <c r="D73" s="25">
        <f>SUM(D54:D72)</f>
        <v>48251</v>
      </c>
      <c r="E73" s="25">
        <f>SUM(E54:E72)</f>
        <v>383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73.70761194259974</v>
      </c>
      <c r="F78" s="55">
        <f>$Y$4</f>
        <v>66.939631246761977</v>
      </c>
      <c r="G78" s="55">
        <f>E78-F78</f>
        <v>6.767980695837764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79.699260061307712</v>
      </c>
      <c r="F79" s="55">
        <f>$Y$29</f>
        <v>70.512250612812608</v>
      </c>
      <c r="G79" s="55">
        <f t="shared" ref="G79:G80" si="48">E79-F79</f>
        <v>9.1870094484951039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76.607687911514532</v>
      </c>
      <c r="F80" s="55">
        <f>$Y$54</f>
        <v>68.002931090252517</v>
      </c>
      <c r="G80" s="55">
        <f t="shared" si="48"/>
        <v>8.6047568212620149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23C04-6B8D-4836-8D10-C94ED842B9DE}">
  <dimension ref="A1:Z80"/>
  <sheetViews>
    <sheetView tabSelected="1" topLeftCell="A46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72" t="s">
        <v>87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Q1" s="60" t="s">
        <v>90</v>
      </c>
      <c r="R1" s="61"/>
      <c r="S1" s="61"/>
      <c r="T1" s="61"/>
      <c r="U1" s="61"/>
      <c r="V1" s="61"/>
      <c r="W1" s="61"/>
      <c r="X1" s="61"/>
      <c r="Y1" s="61"/>
      <c r="Z1" s="62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9" t="s">
        <v>14</v>
      </c>
      <c r="S2" s="69"/>
      <c r="T2" s="69"/>
      <c r="U2" s="64" t="s">
        <v>15</v>
      </c>
      <c r="V2" s="64" t="s">
        <v>16</v>
      </c>
      <c r="W2" s="70" t="s">
        <v>17</v>
      </c>
      <c r="X2" s="70" t="s">
        <v>18</v>
      </c>
      <c r="Y2" s="71" t="s">
        <v>19</v>
      </c>
      <c r="Z2" s="71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4"/>
      <c r="V3" s="64"/>
      <c r="W3" s="70"/>
      <c r="X3" s="70"/>
      <c r="Y3" s="71"/>
      <c r="Z3" s="71"/>
    </row>
    <row r="4" spans="1:26" s="2" customFormat="1" x14ac:dyDescent="0.25">
      <c r="A4" s="2">
        <v>1</v>
      </c>
      <c r="B4" s="1">
        <v>0</v>
      </c>
      <c r="C4" s="1">
        <v>1</v>
      </c>
      <c r="D4">
        <v>150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7538844.7506711753</v>
      </c>
      <c r="N4" s="32">
        <f>M4/J4</f>
        <v>75.388447506711756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75.388447506711756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6803219.4436584758</v>
      </c>
      <c r="Y4" s="40">
        <f>X4/R4</f>
        <v>68.03219443658476</v>
      </c>
      <c r="Z4" s="36">
        <f>T4-Y4</f>
        <v>7.3562530701269964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706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7438844.7506711753</v>
      </c>
      <c r="N5" s="33">
        <f t="shared" ref="N5:N22" si="10">M5/J5</f>
        <v>74.388447506711756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74.388447506711756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6706539.2494836021</v>
      </c>
      <c r="Y5" s="35">
        <f t="shared" ref="Y5:Y22" si="12">X5/R5</f>
        <v>67.065392494836018</v>
      </c>
      <c r="Z5" s="36">
        <f t="shared" ref="Z5:Z22" si="13">T5-Y5</f>
        <v>7.3230550118757378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1144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7038844.7506711753</v>
      </c>
      <c r="N6" s="33">
        <f t="shared" si="10"/>
        <v>70.388447506711756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70.388447506711756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6319818.4727841076</v>
      </c>
      <c r="Y6" s="35">
        <f t="shared" si="12"/>
        <v>63.198184727841074</v>
      </c>
      <c r="Z6" s="36">
        <f t="shared" si="13"/>
        <v>7.1902627788706823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1400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6538844.7506711753</v>
      </c>
      <c r="N7" s="33">
        <f t="shared" si="10"/>
        <v>65.388447506711756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65.388447506711756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5836417.5019097393</v>
      </c>
      <c r="Y7" s="35">
        <f t="shared" si="12"/>
        <v>58.364175019097395</v>
      </c>
      <c r="Z7" s="36">
        <f t="shared" si="13"/>
        <v>7.0242724876143612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1408</v>
      </c>
      <c r="E8" s="51">
        <v>3</v>
      </c>
      <c r="F8" s="3">
        <f t="shared" si="5"/>
        <v>2.130681818181818E-3</v>
      </c>
      <c r="G8" s="2">
        <v>0.5</v>
      </c>
      <c r="H8" s="3">
        <f t="shared" si="6"/>
        <v>1.0596962204168137E-2</v>
      </c>
      <c r="I8" s="3">
        <f t="shared" si="7"/>
        <v>0.98940303779583183</v>
      </c>
      <c r="J8" s="5">
        <f t="shared" si="14"/>
        <v>100000</v>
      </c>
      <c r="K8" s="5">
        <f t="shared" si="8"/>
        <v>1059.6962204168137</v>
      </c>
      <c r="L8" s="5">
        <f t="shared" si="9"/>
        <v>497350.75944895792</v>
      </c>
      <c r="M8" s="5">
        <f t="shared" si="0"/>
        <v>6038844.7506711753</v>
      </c>
      <c r="N8" s="33">
        <f t="shared" si="10"/>
        <v>60.388447506711756</v>
      </c>
      <c r="O8" s="4"/>
      <c r="Q8" s="27" t="s">
        <v>42</v>
      </c>
      <c r="R8" s="29">
        <f t="shared" si="1"/>
        <v>100000</v>
      </c>
      <c r="S8" s="29">
        <f t="shared" si="2"/>
        <v>497350.75944895792</v>
      </c>
      <c r="T8" s="35">
        <f t="shared" si="3"/>
        <v>60.388447506711756</v>
      </c>
      <c r="U8" s="42">
        <v>0.96680194174873568</v>
      </c>
      <c r="V8" s="43">
        <f>1-U8</f>
        <v>3.3198058251264317E-2</v>
      </c>
      <c r="W8" s="29">
        <f t="shared" si="11"/>
        <v>480839.67996546085</v>
      </c>
      <c r="X8" s="29">
        <f t="shared" si="4"/>
        <v>5353016.5310353711</v>
      </c>
      <c r="Y8" s="35">
        <f t="shared" si="12"/>
        <v>53.530165310353709</v>
      </c>
      <c r="Z8" s="36">
        <f t="shared" si="13"/>
        <v>6.8582821963580471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1465</v>
      </c>
      <c r="E9" s="51">
        <v>1</v>
      </c>
      <c r="F9" s="3">
        <f t="shared" si="5"/>
        <v>6.8259385665529011E-4</v>
      </c>
      <c r="G9" s="2">
        <v>0.5</v>
      </c>
      <c r="H9" s="3">
        <f t="shared" si="6"/>
        <v>3.4071550255536632E-3</v>
      </c>
      <c r="I9" s="3">
        <f t="shared" si="7"/>
        <v>0.99659284497444633</v>
      </c>
      <c r="J9" s="5">
        <f t="shared" si="14"/>
        <v>98940.303779583177</v>
      </c>
      <c r="K9" s="5">
        <f t="shared" si="8"/>
        <v>337.10495325241294</v>
      </c>
      <c r="L9" s="5">
        <f t="shared" si="9"/>
        <v>493858.75651478482</v>
      </c>
      <c r="M9" s="5">
        <f t="shared" si="0"/>
        <v>5541493.9912222177</v>
      </c>
      <c r="N9" s="33">
        <f t="shared" si="10"/>
        <v>56.008459440021774</v>
      </c>
      <c r="O9" s="4"/>
      <c r="Q9" s="27" t="s">
        <v>44</v>
      </c>
      <c r="R9" s="29">
        <f t="shared" si="1"/>
        <v>98940.303779583177</v>
      </c>
      <c r="S9" s="29">
        <f t="shared" si="2"/>
        <v>493858.75651478482</v>
      </c>
      <c r="T9" s="35">
        <f t="shared" si="3"/>
        <v>56.008459440021774</v>
      </c>
      <c r="U9" s="42">
        <v>0.9555940589531835</v>
      </c>
      <c r="V9" s="43">
        <f t="shared" ref="V9:V22" si="15">1-U9</f>
        <v>4.4405941046816499E-2</v>
      </c>
      <c r="W9" s="29">
        <f t="shared" si="11"/>
        <v>471928.49368753517</v>
      </c>
      <c r="X9" s="29">
        <f t="shared" si="4"/>
        <v>4872176.8510699105</v>
      </c>
      <c r="Y9" s="35">
        <f t="shared" si="12"/>
        <v>49.243601090249619</v>
      </c>
      <c r="Z9" s="36">
        <f t="shared" si="13"/>
        <v>6.7648583497721546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1780</v>
      </c>
      <c r="E10" s="51">
        <v>4</v>
      </c>
      <c r="F10" s="3">
        <f t="shared" si="5"/>
        <v>2.2471910112359553E-3</v>
      </c>
      <c r="G10" s="2">
        <v>0.5</v>
      </c>
      <c r="H10" s="3">
        <f t="shared" si="6"/>
        <v>1.1173184357541902E-2</v>
      </c>
      <c r="I10" s="3">
        <f t="shared" si="7"/>
        <v>0.98882681564245811</v>
      </c>
      <c r="J10" s="5">
        <f t="shared" si="14"/>
        <v>98603.198826330758</v>
      </c>
      <c r="K10" s="5">
        <f t="shared" si="8"/>
        <v>1101.7117187299527</v>
      </c>
      <c r="L10" s="5">
        <f t="shared" si="9"/>
        <v>490261.71483482898</v>
      </c>
      <c r="M10" s="5">
        <f t="shared" si="0"/>
        <v>5047635.2347074328</v>
      </c>
      <c r="N10" s="33">
        <f t="shared" si="10"/>
        <v>51.191394344090227</v>
      </c>
      <c r="O10" s="4"/>
      <c r="Q10" s="27" t="s">
        <v>46</v>
      </c>
      <c r="R10" s="29">
        <f t="shared" si="1"/>
        <v>98603.198826330758</v>
      </c>
      <c r="S10" s="29">
        <f t="shared" si="2"/>
        <v>490261.71483482898</v>
      </c>
      <c r="T10" s="35">
        <f t="shared" si="3"/>
        <v>51.191394344090227</v>
      </c>
      <c r="U10" s="42">
        <v>0.96363095511775332</v>
      </c>
      <c r="V10" s="43">
        <f t="shared" si="15"/>
        <v>3.6369044882246682E-2</v>
      </c>
      <c r="W10" s="29">
        <f t="shared" si="11"/>
        <v>472431.36452395387</v>
      </c>
      <c r="X10" s="29">
        <f t="shared" si="4"/>
        <v>4400248.3573823748</v>
      </c>
      <c r="Y10" s="35">
        <f t="shared" si="12"/>
        <v>44.625817516655893</v>
      </c>
      <c r="Z10" s="36">
        <f t="shared" si="13"/>
        <v>6.5655768274343345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1956</v>
      </c>
      <c r="E11" s="51">
        <v>4</v>
      </c>
      <c r="F11" s="3">
        <f t="shared" si="5"/>
        <v>2.0449897750511249E-3</v>
      </c>
      <c r="G11" s="2">
        <v>0.5</v>
      </c>
      <c r="H11" s="3">
        <f t="shared" si="6"/>
        <v>1.0172939979654121E-2</v>
      </c>
      <c r="I11" s="3">
        <f t="shared" si="7"/>
        <v>0.98982706002034593</v>
      </c>
      <c r="J11" s="5">
        <f t="shared" si="14"/>
        <v>97501.487107600813</v>
      </c>
      <c r="K11" s="5">
        <f t="shared" si="8"/>
        <v>991.87677627264316</v>
      </c>
      <c r="L11" s="5">
        <f t="shared" si="9"/>
        <v>485027.74359732249</v>
      </c>
      <c r="M11" s="5">
        <f t="shared" si="0"/>
        <v>4557373.5198726039</v>
      </c>
      <c r="N11" s="33">
        <f t="shared" si="10"/>
        <v>46.741579590916103</v>
      </c>
      <c r="O11" s="4"/>
      <c r="Q11" s="27" t="s">
        <v>48</v>
      </c>
      <c r="R11" s="29">
        <f t="shared" si="1"/>
        <v>97501.487107600813</v>
      </c>
      <c r="S11" s="29">
        <f t="shared" si="2"/>
        <v>485027.74359732249</v>
      </c>
      <c r="T11" s="35">
        <f t="shared" si="3"/>
        <v>46.741579590916103</v>
      </c>
      <c r="U11" s="42">
        <v>0.96005435016735896</v>
      </c>
      <c r="V11" s="43">
        <f t="shared" si="15"/>
        <v>3.9945649832641039E-2</v>
      </c>
      <c r="W11" s="29">
        <f t="shared" si="11"/>
        <v>465652.99519246788</v>
      </c>
      <c r="X11" s="29">
        <f t="shared" si="4"/>
        <v>3927816.9928584211</v>
      </c>
      <c r="Y11" s="35">
        <f t="shared" si="12"/>
        <v>40.284688053257646</v>
      </c>
      <c r="Z11" s="36">
        <f t="shared" si="13"/>
        <v>6.456891537658457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1753</v>
      </c>
      <c r="E12" s="51">
        <v>6</v>
      </c>
      <c r="F12" s="3">
        <f t="shared" si="5"/>
        <v>3.4227039361095267E-3</v>
      </c>
      <c r="G12" s="2">
        <v>0.5</v>
      </c>
      <c r="H12" s="3">
        <f t="shared" si="6"/>
        <v>1.6968325791855202E-2</v>
      </c>
      <c r="I12" s="3">
        <f t="shared" si="7"/>
        <v>0.98303167420814475</v>
      </c>
      <c r="J12" s="5">
        <f t="shared" si="14"/>
        <v>96509.610331328178</v>
      </c>
      <c r="K12" s="5">
        <f t="shared" si="8"/>
        <v>1637.6065101469712</v>
      </c>
      <c r="L12" s="5">
        <f t="shared" si="9"/>
        <v>478454.03538127342</v>
      </c>
      <c r="M12" s="5">
        <f t="shared" si="0"/>
        <v>4072345.7762752818</v>
      </c>
      <c r="N12" s="33">
        <f t="shared" si="10"/>
        <v>42.196272084142379</v>
      </c>
      <c r="O12" s="4"/>
      <c r="Q12" s="27" t="s">
        <v>50</v>
      </c>
      <c r="R12" s="29">
        <f t="shared" si="1"/>
        <v>96509.610331328178</v>
      </c>
      <c r="S12" s="29">
        <f t="shared" si="2"/>
        <v>478454.03538127342</v>
      </c>
      <c r="T12" s="35">
        <f t="shared" si="3"/>
        <v>42.196272084142379</v>
      </c>
      <c r="U12" s="42">
        <v>0.94127750867207383</v>
      </c>
      <c r="V12" s="43">
        <f t="shared" si="15"/>
        <v>5.8722491327926174E-2</v>
      </c>
      <c r="W12" s="29">
        <f t="shared" si="11"/>
        <v>450358.02243778529</v>
      </c>
      <c r="X12" s="29">
        <f t="shared" si="4"/>
        <v>3462163.9976659534</v>
      </c>
      <c r="Y12" s="35">
        <f t="shared" si="12"/>
        <v>35.873774495409947</v>
      </c>
      <c r="Z12" s="36">
        <f t="shared" si="13"/>
        <v>6.322497588732432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1919</v>
      </c>
      <c r="E13" s="51">
        <v>7</v>
      </c>
      <c r="F13" s="3">
        <f t="shared" si="5"/>
        <v>3.6477331943720686E-3</v>
      </c>
      <c r="G13" s="2">
        <v>0.5</v>
      </c>
      <c r="H13" s="3">
        <f t="shared" si="6"/>
        <v>1.8073844564936738E-2</v>
      </c>
      <c r="I13" s="3">
        <f t="shared" si="7"/>
        <v>0.98192615543506323</v>
      </c>
      <c r="J13" s="5">
        <f t="shared" si="14"/>
        <v>94872.003821181206</v>
      </c>
      <c r="K13" s="5">
        <f t="shared" si="8"/>
        <v>1714.7018506281133</v>
      </c>
      <c r="L13" s="5">
        <f t="shared" si="9"/>
        <v>470073.26447933569</v>
      </c>
      <c r="M13" s="5">
        <f t="shared" si="0"/>
        <v>3593891.7408940084</v>
      </c>
      <c r="N13" s="33">
        <f t="shared" si="10"/>
        <v>37.881478161544145</v>
      </c>
      <c r="O13" s="4"/>
      <c r="Q13" s="27" t="s">
        <v>52</v>
      </c>
      <c r="R13" s="29">
        <f t="shared" si="1"/>
        <v>94872.003821181206</v>
      </c>
      <c r="S13" s="29">
        <f t="shared" si="2"/>
        <v>470073.26447933569</v>
      </c>
      <c r="T13" s="35">
        <f t="shared" si="3"/>
        <v>37.881478161544145</v>
      </c>
      <c r="U13" s="42">
        <v>0.95386474178345915</v>
      </c>
      <c r="V13" s="43">
        <f t="shared" si="15"/>
        <v>4.6135258216540853E-2</v>
      </c>
      <c r="W13" s="29">
        <f t="shared" si="11"/>
        <v>448386.31304188923</v>
      </c>
      <c r="X13" s="29">
        <f t="shared" si="4"/>
        <v>3011805.9752281681</v>
      </c>
      <c r="Y13" s="35">
        <f t="shared" si="12"/>
        <v>31.745993063506365</v>
      </c>
      <c r="Z13" s="36">
        <f t="shared" si="13"/>
        <v>6.1354850980377797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2084</v>
      </c>
      <c r="E14" s="51">
        <v>13</v>
      </c>
      <c r="F14" s="3">
        <f t="shared" si="5"/>
        <v>6.2380038387715928E-3</v>
      </c>
      <c r="G14" s="2">
        <v>0.5</v>
      </c>
      <c r="H14" s="3">
        <f t="shared" si="6"/>
        <v>3.0711079612567915E-2</v>
      </c>
      <c r="I14" s="3">
        <f t="shared" si="7"/>
        <v>0.96928892038743208</v>
      </c>
      <c r="J14" s="5">
        <f t="shared" si="14"/>
        <v>93157.30197055309</v>
      </c>
      <c r="K14" s="5">
        <f t="shared" si="8"/>
        <v>2860.9613173096859</v>
      </c>
      <c r="L14" s="5">
        <f t="shared" si="9"/>
        <v>458634.10655949119</v>
      </c>
      <c r="M14" s="5">
        <f t="shared" si="0"/>
        <v>3123818.4764146726</v>
      </c>
      <c r="N14" s="33">
        <f t="shared" si="10"/>
        <v>33.532728088262019</v>
      </c>
      <c r="O14" s="4"/>
      <c r="Q14" s="27" t="s">
        <v>54</v>
      </c>
      <c r="R14" s="29">
        <f t="shared" si="1"/>
        <v>93157.30197055309</v>
      </c>
      <c r="S14" s="29">
        <f t="shared" si="2"/>
        <v>458634.10655949119</v>
      </c>
      <c r="T14" s="35">
        <f t="shared" si="3"/>
        <v>33.532728088262019</v>
      </c>
      <c r="U14" s="42">
        <v>0.94210046609890041</v>
      </c>
      <c r="V14" s="43">
        <f t="shared" si="15"/>
        <v>5.7899533901099587E-2</v>
      </c>
      <c r="W14" s="29">
        <f t="shared" si="11"/>
        <v>432079.40555854939</v>
      </c>
      <c r="X14" s="29">
        <f t="shared" si="4"/>
        <v>2563419.662186279</v>
      </c>
      <c r="Y14" s="35">
        <f t="shared" si="12"/>
        <v>27.517109318994368</v>
      </c>
      <c r="Z14" s="36">
        <f t="shared" si="13"/>
        <v>6.0156187692676504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2160</v>
      </c>
      <c r="E15" s="51">
        <v>20</v>
      </c>
      <c r="F15" s="3">
        <f t="shared" si="5"/>
        <v>9.2592592592592587E-3</v>
      </c>
      <c r="G15" s="2">
        <v>0.5</v>
      </c>
      <c r="H15" s="3">
        <f t="shared" si="6"/>
        <v>4.5248868778280542E-2</v>
      </c>
      <c r="I15" s="3">
        <f t="shared" si="7"/>
        <v>0.95475113122171951</v>
      </c>
      <c r="J15" s="5">
        <f t="shared" si="14"/>
        <v>90296.340653243402</v>
      </c>
      <c r="K15" s="5">
        <f t="shared" si="8"/>
        <v>4085.8072693775293</v>
      </c>
      <c r="L15" s="5">
        <f t="shared" si="9"/>
        <v>441267.18509277317</v>
      </c>
      <c r="M15" s="5">
        <f t="shared" si="0"/>
        <v>2665184.3698551813</v>
      </c>
      <c r="N15" s="33">
        <f t="shared" si="10"/>
        <v>29.51597318976679</v>
      </c>
      <c r="O15" s="4"/>
      <c r="Q15" s="27" t="s">
        <v>56</v>
      </c>
      <c r="R15" s="29">
        <f t="shared" si="1"/>
        <v>90296.340653243402</v>
      </c>
      <c r="S15" s="29">
        <f t="shared" si="2"/>
        <v>441267.18509277317</v>
      </c>
      <c r="T15" s="35">
        <f t="shared" si="3"/>
        <v>29.51597318976679</v>
      </c>
      <c r="U15" s="42">
        <v>0.91645683631107144</v>
      </c>
      <c r="V15" s="43">
        <f t="shared" si="15"/>
        <v>8.3543163688928557E-2</v>
      </c>
      <c r="W15" s="29">
        <f t="shared" si="11"/>
        <v>404402.32841801486</v>
      </c>
      <c r="X15" s="29">
        <f t="shared" si="4"/>
        <v>2131340.2566277296</v>
      </c>
      <c r="Y15" s="35">
        <f t="shared" si="12"/>
        <v>23.603838662881326</v>
      </c>
      <c r="Z15" s="36">
        <f t="shared" si="13"/>
        <v>5.9121345268854633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1950</v>
      </c>
      <c r="E16" s="51">
        <v>19</v>
      </c>
      <c r="F16" s="3">
        <f t="shared" si="5"/>
        <v>9.743589743589744E-3</v>
      </c>
      <c r="G16" s="2">
        <v>0.5</v>
      </c>
      <c r="H16" s="3">
        <f t="shared" si="6"/>
        <v>4.7559449311639551E-2</v>
      </c>
      <c r="I16" s="3">
        <f t="shared" si="7"/>
        <v>0.95244055068836042</v>
      </c>
      <c r="J16" s="5">
        <f t="shared" si="14"/>
        <v>86210.53338386587</v>
      </c>
      <c r="K16" s="5">
        <f t="shared" si="8"/>
        <v>4100.125492599378</v>
      </c>
      <c r="L16" s="5">
        <f t="shared" si="9"/>
        <v>420802.35318783089</v>
      </c>
      <c r="M16" s="5">
        <f t="shared" si="0"/>
        <v>2223917.184762408</v>
      </c>
      <c r="N16" s="33">
        <f t="shared" si="10"/>
        <v>25.796351066059053</v>
      </c>
      <c r="O16" s="4"/>
      <c r="Q16" s="27" t="s">
        <v>58</v>
      </c>
      <c r="R16" s="29">
        <f t="shared" si="1"/>
        <v>86210.53338386587</v>
      </c>
      <c r="S16" s="29">
        <f t="shared" si="2"/>
        <v>420802.35318783089</v>
      </c>
      <c r="T16" s="35">
        <f t="shared" si="3"/>
        <v>25.796351066059053</v>
      </c>
      <c r="U16" s="42">
        <v>0.8859396016463057</v>
      </c>
      <c r="V16" s="43">
        <f t="shared" si="15"/>
        <v>0.1140603983536943</v>
      </c>
      <c r="W16" s="29">
        <f t="shared" si="11"/>
        <v>372805.46915505495</v>
      </c>
      <c r="X16" s="29">
        <f t="shared" si="4"/>
        <v>1726937.9282097146</v>
      </c>
      <c r="Y16" s="35">
        <f t="shared" si="12"/>
        <v>20.031634887586804</v>
      </c>
      <c r="Z16" s="36">
        <f t="shared" si="13"/>
        <v>5.7647161784722485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1455</v>
      </c>
      <c r="E17" s="51">
        <v>19</v>
      </c>
      <c r="F17" s="3">
        <f t="shared" si="5"/>
        <v>1.3058419243986255E-2</v>
      </c>
      <c r="G17" s="2">
        <v>0.5</v>
      </c>
      <c r="H17" s="3">
        <f t="shared" si="6"/>
        <v>6.3227953410981697E-2</v>
      </c>
      <c r="I17" s="3">
        <f t="shared" si="7"/>
        <v>0.93677204658901836</v>
      </c>
      <c r="J17" s="5">
        <f t="shared" si="14"/>
        <v>82110.407891266485</v>
      </c>
      <c r="K17" s="5">
        <f t="shared" si="8"/>
        <v>5191.6730447057007</v>
      </c>
      <c r="L17" s="5">
        <f t="shared" si="9"/>
        <v>397572.85684456822</v>
      </c>
      <c r="M17" s="5">
        <f t="shared" si="0"/>
        <v>1803114.8315745769</v>
      </c>
      <c r="N17" s="33">
        <f t="shared" si="10"/>
        <v>21.959637978687496</v>
      </c>
      <c r="O17" s="4"/>
      <c r="Q17" s="27" t="s">
        <v>60</v>
      </c>
      <c r="R17" s="29">
        <f t="shared" si="1"/>
        <v>82110.407891266485</v>
      </c>
      <c r="S17" s="29">
        <f t="shared" si="2"/>
        <v>397572.85684456822</v>
      </c>
      <c r="T17" s="35">
        <f t="shared" si="3"/>
        <v>21.959637978687496</v>
      </c>
      <c r="U17" s="42">
        <v>0.85631920960893304</v>
      </c>
      <c r="V17" s="43">
        <f t="shared" si="15"/>
        <v>0.14368079039106696</v>
      </c>
      <c r="W17" s="29">
        <f t="shared" si="11"/>
        <v>340449.27453510615</v>
      </c>
      <c r="X17" s="29">
        <f t="shared" si="4"/>
        <v>1354132.4590546596</v>
      </c>
      <c r="Y17" s="35">
        <f t="shared" si="12"/>
        <v>16.491605556847919</v>
      </c>
      <c r="Z17" s="36">
        <f t="shared" si="13"/>
        <v>5.4680324218395775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1105</v>
      </c>
      <c r="E18" s="51">
        <v>21</v>
      </c>
      <c r="F18" s="3">
        <f t="shared" si="5"/>
        <v>1.9004524886877826E-2</v>
      </c>
      <c r="G18" s="2">
        <v>0.5</v>
      </c>
      <c r="H18" s="3">
        <f t="shared" si="6"/>
        <v>9.0712742980561548E-2</v>
      </c>
      <c r="I18" s="3">
        <f t="shared" si="7"/>
        <v>0.90928725701943847</v>
      </c>
      <c r="J18" s="5">
        <f t="shared" si="14"/>
        <v>76918.734846560794</v>
      </c>
      <c r="K18" s="5">
        <f t="shared" si="8"/>
        <v>6977.5094245260325</v>
      </c>
      <c r="L18" s="5">
        <f t="shared" si="9"/>
        <v>367149.90067148895</v>
      </c>
      <c r="M18" s="5">
        <f t="shared" si="0"/>
        <v>1405541.9747300087</v>
      </c>
      <c r="N18" s="33">
        <f t="shared" si="10"/>
        <v>18.273077131778301</v>
      </c>
      <c r="O18" s="4"/>
      <c r="Q18" s="27" t="s">
        <v>62</v>
      </c>
      <c r="R18" s="29">
        <f t="shared" si="1"/>
        <v>76918.734846560794</v>
      </c>
      <c r="S18" s="29">
        <f t="shared" si="2"/>
        <v>367149.90067148895</v>
      </c>
      <c r="T18" s="35">
        <f t="shared" si="3"/>
        <v>18.273077131778301</v>
      </c>
      <c r="U18" s="42">
        <v>0.77613843304153718</v>
      </c>
      <c r="V18" s="43">
        <f t="shared" si="15"/>
        <v>0.22386156695846282</v>
      </c>
      <c r="W18" s="29">
        <f t="shared" si="11"/>
        <v>284959.14859852544</v>
      </c>
      <c r="X18" s="29">
        <f t="shared" si="4"/>
        <v>1013683.1845195536</v>
      </c>
      <c r="Y18" s="35">
        <f t="shared" si="12"/>
        <v>13.178625292546366</v>
      </c>
      <c r="Z18" s="36">
        <f t="shared" si="13"/>
        <v>5.0944518392319349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742</v>
      </c>
      <c r="E19" s="51">
        <v>23</v>
      </c>
      <c r="F19" s="3">
        <f t="shared" si="5"/>
        <v>3.0997304582210242E-2</v>
      </c>
      <c r="G19" s="2">
        <v>0.5</v>
      </c>
      <c r="H19" s="3">
        <f t="shared" si="6"/>
        <v>0.14383989993746088</v>
      </c>
      <c r="I19" s="3">
        <f t="shared" si="7"/>
        <v>0.85616010006253918</v>
      </c>
      <c r="J19" s="5">
        <f t="shared" si="14"/>
        <v>69941.225422034768</v>
      </c>
      <c r="K19" s="5">
        <f t="shared" si="8"/>
        <v>10060.338866208876</v>
      </c>
      <c r="L19" s="5">
        <f t="shared" si="9"/>
        <v>324555.2799446517</v>
      </c>
      <c r="M19" s="5">
        <f t="shared" si="0"/>
        <v>1038392.0740585199</v>
      </c>
      <c r="N19" s="33">
        <f t="shared" si="10"/>
        <v>14.846638270815566</v>
      </c>
      <c r="O19" s="4"/>
      <c r="Q19" s="27" t="s">
        <v>64</v>
      </c>
      <c r="R19" s="29">
        <f t="shared" si="1"/>
        <v>69941.225422034768</v>
      </c>
      <c r="S19" s="29">
        <f t="shared" si="2"/>
        <v>324555.2799446517</v>
      </c>
      <c r="T19" s="35">
        <f t="shared" si="3"/>
        <v>14.846638270815566</v>
      </c>
      <c r="U19" s="42">
        <v>0.73716277889453141</v>
      </c>
      <c r="V19" s="43">
        <f t="shared" si="15"/>
        <v>0.26283722110546859</v>
      </c>
      <c r="W19" s="29">
        <f t="shared" si="11"/>
        <v>239250.07206889204</v>
      </c>
      <c r="X19" s="29">
        <f t="shared" si="4"/>
        <v>728724.03592102812</v>
      </c>
      <c r="Y19" s="35">
        <f t="shared" si="12"/>
        <v>10.419091623342444</v>
      </c>
      <c r="Z19" s="36">
        <f t="shared" si="13"/>
        <v>4.4275466474731218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471</v>
      </c>
      <c r="E20" s="51">
        <v>24</v>
      </c>
      <c r="F20" s="3">
        <f t="shared" si="5"/>
        <v>5.0955414012738856E-2</v>
      </c>
      <c r="G20" s="2">
        <v>0.5</v>
      </c>
      <c r="H20" s="3">
        <f t="shared" si="6"/>
        <v>0.22598870056497175</v>
      </c>
      <c r="I20" s="3">
        <f t="shared" si="7"/>
        <v>0.77401129943502822</v>
      </c>
      <c r="J20" s="5">
        <f t="shared" si="14"/>
        <v>59880.886555825899</v>
      </c>
      <c r="K20" s="5">
        <f t="shared" si="8"/>
        <v>13532.403741429582</v>
      </c>
      <c r="L20" s="5">
        <f t="shared" si="9"/>
        <v>265573.42342555552</v>
      </c>
      <c r="M20" s="5">
        <f t="shared" si="0"/>
        <v>713836.79411386815</v>
      </c>
      <c r="N20" s="33">
        <f t="shared" si="10"/>
        <v>11.920945650134465</v>
      </c>
      <c r="O20" s="4"/>
      <c r="Q20" s="27" t="s">
        <v>66</v>
      </c>
      <c r="R20" s="29">
        <f t="shared" si="1"/>
        <v>59880.886555825899</v>
      </c>
      <c r="S20" s="29">
        <f t="shared" si="2"/>
        <v>265573.42342555552</v>
      </c>
      <c r="T20" s="35">
        <f t="shared" si="3"/>
        <v>11.920945650134465</v>
      </c>
      <c r="U20" s="42">
        <v>0.7271372759570951</v>
      </c>
      <c r="V20" s="43">
        <f t="shared" si="15"/>
        <v>0.2728627240429049</v>
      </c>
      <c r="W20" s="29">
        <f t="shared" si="11"/>
        <v>193108.33567625863</v>
      </c>
      <c r="X20" s="29">
        <f t="shared" si="4"/>
        <v>489473.96385213605</v>
      </c>
      <c r="Y20" s="35">
        <f t="shared" si="12"/>
        <v>8.1741268709475108</v>
      </c>
      <c r="Z20" s="36">
        <f t="shared" si="13"/>
        <v>3.7468187791869543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216</v>
      </c>
      <c r="E21" s="51">
        <v>22</v>
      </c>
      <c r="F21" s="3">
        <f t="shared" si="5"/>
        <v>0.10185185185185185</v>
      </c>
      <c r="G21" s="2">
        <v>0.5</v>
      </c>
      <c r="H21" s="3">
        <f t="shared" si="6"/>
        <v>0.4059040590405904</v>
      </c>
      <c r="I21" s="3">
        <f t="shared" si="7"/>
        <v>0.59409594095940954</v>
      </c>
      <c r="J21" s="5">
        <f t="shared" si="14"/>
        <v>46348.482814396317</v>
      </c>
      <c r="K21" s="5">
        <f t="shared" si="8"/>
        <v>18813.037304736514</v>
      </c>
      <c r="L21" s="5">
        <f t="shared" si="9"/>
        <v>184709.82081014029</v>
      </c>
      <c r="M21" s="5">
        <f>L21+M22</f>
        <v>448263.37068831269</v>
      </c>
      <c r="N21" s="33">
        <f t="shared" si="10"/>
        <v>9.6715867158671589</v>
      </c>
      <c r="O21" s="4"/>
      <c r="Q21" s="27" t="s">
        <v>68</v>
      </c>
      <c r="R21" s="29">
        <f t="shared" si="1"/>
        <v>46348.482814396317</v>
      </c>
      <c r="S21" s="29">
        <f t="shared" si="2"/>
        <v>184709.82081014029</v>
      </c>
      <c r="T21" s="35">
        <f t="shared" si="3"/>
        <v>9.6715867158671589</v>
      </c>
      <c r="U21" s="42">
        <v>0.68635947845240242</v>
      </c>
      <c r="V21" s="43">
        <f t="shared" si="15"/>
        <v>0.31364052154759758</v>
      </c>
      <c r="W21" s="29">
        <f t="shared" si="11"/>
        <v>126777.33627628459</v>
      </c>
      <c r="X21" s="29">
        <f>X22+W21</f>
        <v>296365.62817587738</v>
      </c>
      <c r="Y21" s="35">
        <f t="shared" si="12"/>
        <v>6.3942897411050348</v>
      </c>
      <c r="Z21" s="36">
        <f t="shared" si="13"/>
        <v>3.2772969747621241</v>
      </c>
    </row>
    <row r="22" spans="1:26" s="2" customFormat="1" x14ac:dyDescent="0.25">
      <c r="A22" s="12">
        <v>19</v>
      </c>
      <c r="B22" s="13" t="s">
        <v>69</v>
      </c>
      <c r="C22" s="12"/>
      <c r="D22" s="56">
        <v>134</v>
      </c>
      <c r="E22" s="57">
        <v>14</v>
      </c>
      <c r="F22" s="17">
        <f t="shared" si="5"/>
        <v>0.1044776119402985</v>
      </c>
      <c r="G22" s="12"/>
      <c r="H22" s="17">
        <v>1</v>
      </c>
      <c r="I22" s="17">
        <f t="shared" si="7"/>
        <v>0</v>
      </c>
      <c r="J22" s="21">
        <f t="shared" si="14"/>
        <v>27535.445509659803</v>
      </c>
      <c r="K22" s="21">
        <f t="shared" si="8"/>
        <v>27535.445509659803</v>
      </c>
      <c r="L22" s="21">
        <f>K22/F22</f>
        <v>263553.5498781724</v>
      </c>
      <c r="M22" s="21">
        <f>L22</f>
        <v>263553.5498781724</v>
      </c>
      <c r="N22" s="34">
        <f t="shared" si="10"/>
        <v>9.5714285714285712</v>
      </c>
      <c r="O22" s="4"/>
      <c r="Q22" s="30" t="s">
        <v>69</v>
      </c>
      <c r="R22" s="31">
        <f t="shared" si="1"/>
        <v>27535.445509659803</v>
      </c>
      <c r="S22" s="31">
        <f t="shared" si="2"/>
        <v>263553.5498781724</v>
      </c>
      <c r="T22" s="38">
        <f t="shared" si="3"/>
        <v>9.5714285714285712</v>
      </c>
      <c r="U22" s="44">
        <v>0.64346806172022719</v>
      </c>
      <c r="V22" s="45">
        <f t="shared" si="15"/>
        <v>0.35653193827977281</v>
      </c>
      <c r="W22" s="31">
        <f t="shared" si="11"/>
        <v>169588.29189959282</v>
      </c>
      <c r="X22" s="31">
        <f>W22</f>
        <v>169588.29189959282</v>
      </c>
      <c r="Y22" s="38">
        <f t="shared" si="12"/>
        <v>6.1589085907507464</v>
      </c>
      <c r="Z22" s="37">
        <f t="shared" si="13"/>
        <v>3.4125199806778248</v>
      </c>
    </row>
    <row r="23" spans="1:26" s="2" customFormat="1" ht="13.2" x14ac:dyDescent="0.25">
      <c r="B23" s="2" t="s">
        <v>70</v>
      </c>
      <c r="D23" s="25">
        <f>SUM(D4:D22)</f>
        <v>23998</v>
      </c>
      <c r="E23" s="58">
        <f>SUM(E4:E22)</f>
        <v>200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73" t="s">
        <v>88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Q26" s="60" t="s">
        <v>91</v>
      </c>
      <c r="R26" s="61"/>
      <c r="S26" s="61"/>
      <c r="T26" s="61"/>
      <c r="U26" s="61"/>
      <c r="V26" s="61"/>
      <c r="W26" s="61"/>
      <c r="X26" s="61"/>
      <c r="Y26" s="61"/>
      <c r="Z26" s="62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3" t="s">
        <v>14</v>
      </c>
      <c r="S27" s="63"/>
      <c r="T27" s="63"/>
      <c r="U27" s="64" t="s">
        <v>15</v>
      </c>
      <c r="V27" s="65" t="s">
        <v>16</v>
      </c>
      <c r="W27" s="66" t="s">
        <v>17</v>
      </c>
      <c r="X27" s="66" t="s">
        <v>18</v>
      </c>
      <c r="Y27" s="59" t="s">
        <v>19</v>
      </c>
      <c r="Z27" s="59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4"/>
      <c r="V28" s="65"/>
      <c r="W28" s="66"/>
      <c r="X28" s="66"/>
      <c r="Y28" s="59"/>
      <c r="Z28" s="59"/>
    </row>
    <row r="29" spans="1:26" s="2" customFormat="1" x14ac:dyDescent="0.25">
      <c r="A29" s="2">
        <v>1</v>
      </c>
      <c r="B29" s="1">
        <v>0</v>
      </c>
      <c r="C29" s="1">
        <v>1</v>
      </c>
      <c r="D29">
        <v>163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8239964.1319194194</v>
      </c>
      <c r="N29" s="32">
        <f>M29/J29</f>
        <v>82.399641319194188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82.399641319194188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7249129.3201730233</v>
      </c>
      <c r="Y29" s="40">
        <f>X29/R29</f>
        <v>72.49129320173023</v>
      </c>
      <c r="Z29" s="36">
        <f>T29-Y29</f>
        <v>9.9083481174639587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692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8139964.1319194194</v>
      </c>
      <c r="N30" s="33">
        <f t="shared" ref="N30:N47" si="26">M30/J30</f>
        <v>81.399641319194188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81.399641319194188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7153264.6461700592</v>
      </c>
      <c r="Y30" s="35">
        <f t="shared" ref="Y30:Y47" si="28">X30/R30</f>
        <v>71.532646461700594</v>
      </c>
      <c r="Z30" s="36">
        <f t="shared" ref="Z30:Z47" si="29">T30-Y30</f>
        <v>9.8669948574935944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1118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7739964.1319194194</v>
      </c>
      <c r="N31" s="33">
        <f t="shared" si="26"/>
        <v>77.399641319194188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77.399641319194188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6769805.9501582021</v>
      </c>
      <c r="Y31" s="35">
        <f t="shared" si="28"/>
        <v>67.698059501582023</v>
      </c>
      <c r="Z31" s="36">
        <f t="shared" si="29"/>
        <v>9.7015818176121655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1313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7239964.1319194194</v>
      </c>
      <c r="N32" s="33">
        <f t="shared" si="26"/>
        <v>72.399641319194188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72.399641319194188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6290482.5801433809</v>
      </c>
      <c r="Y32" s="35">
        <f t="shared" si="28"/>
        <v>62.904825801433809</v>
      </c>
      <c r="Z32" s="36">
        <f t="shared" si="29"/>
        <v>9.4948155177603795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1421</v>
      </c>
      <c r="E33" s="51">
        <v>1</v>
      </c>
      <c r="F33" s="3">
        <f t="shared" si="21"/>
        <v>7.0372976776917663E-4</v>
      </c>
      <c r="G33" s="2">
        <v>0.5</v>
      </c>
      <c r="H33" s="3">
        <f t="shared" si="22"/>
        <v>3.5124692658939235E-3</v>
      </c>
      <c r="I33" s="3">
        <f t="shared" si="23"/>
        <v>0.99648753073410612</v>
      </c>
      <c r="J33" s="5">
        <f t="shared" si="30"/>
        <v>100000</v>
      </c>
      <c r="K33" s="5">
        <f t="shared" si="24"/>
        <v>351.24692658939233</v>
      </c>
      <c r="L33" s="5">
        <f t="shared" si="25"/>
        <v>499121.88268352655</v>
      </c>
      <c r="M33" s="5">
        <f t="shared" si="16"/>
        <v>6739964.1319194194</v>
      </c>
      <c r="N33" s="33">
        <f t="shared" si="26"/>
        <v>67.399641319194188</v>
      </c>
      <c r="O33" s="4"/>
      <c r="Q33" s="27" t="s">
        <v>42</v>
      </c>
      <c r="R33" s="29">
        <f t="shared" si="17"/>
        <v>100000</v>
      </c>
      <c r="S33" s="29">
        <f t="shared" si="18"/>
        <v>499121.88268352655</v>
      </c>
      <c r="T33" s="35">
        <f t="shared" si="19"/>
        <v>67.399641319194188</v>
      </c>
      <c r="U33" s="42">
        <v>0.95864674002964168</v>
      </c>
      <c r="V33" s="43">
        <f>1-U33</f>
        <v>4.1353259970358325E-2</v>
      </c>
      <c r="W33" s="29">
        <f t="shared" si="27"/>
        <v>478481.56571201998</v>
      </c>
      <c r="X33" s="29">
        <f t="shared" si="20"/>
        <v>5811159.2101285597</v>
      </c>
      <c r="Y33" s="35">
        <f t="shared" si="28"/>
        <v>58.111592101285595</v>
      </c>
      <c r="Z33" s="36">
        <f t="shared" si="29"/>
        <v>9.2880492179085934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1479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99648.753073410611</v>
      </c>
      <c r="K34" s="5">
        <f t="shared" si="24"/>
        <v>0</v>
      </c>
      <c r="L34" s="5">
        <f t="shared" si="25"/>
        <v>498243.76536705304</v>
      </c>
      <c r="M34" s="5">
        <f t="shared" si="16"/>
        <v>6240842.2492358927</v>
      </c>
      <c r="N34" s="33">
        <f t="shared" si="26"/>
        <v>62.628402832480035</v>
      </c>
      <c r="O34" s="4"/>
      <c r="Q34" s="27" t="s">
        <v>44</v>
      </c>
      <c r="R34" s="29">
        <f t="shared" si="17"/>
        <v>99648.753073410611</v>
      </c>
      <c r="S34" s="29">
        <f t="shared" si="18"/>
        <v>498243.76536705304</v>
      </c>
      <c r="T34" s="35">
        <f t="shared" si="19"/>
        <v>62.628402832480035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482888.00076884718</v>
      </c>
      <c r="X34" s="29">
        <f t="shared" si="20"/>
        <v>5332677.6444165399</v>
      </c>
      <c r="Y34" s="35">
        <f t="shared" si="28"/>
        <v>53.514745342452905</v>
      </c>
      <c r="Z34" s="36">
        <f t="shared" si="29"/>
        <v>9.1136574900271299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1744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99648.753073410611</v>
      </c>
      <c r="K35" s="5">
        <f t="shared" si="24"/>
        <v>0</v>
      </c>
      <c r="L35" s="5">
        <f t="shared" si="25"/>
        <v>498243.76536705304</v>
      </c>
      <c r="M35" s="5">
        <f t="shared" si="16"/>
        <v>5742598.4838688392</v>
      </c>
      <c r="N35" s="33">
        <f t="shared" si="26"/>
        <v>57.628402832480027</v>
      </c>
      <c r="O35" s="4"/>
      <c r="Q35" s="27" t="s">
        <v>46</v>
      </c>
      <c r="R35" s="29">
        <f t="shared" si="17"/>
        <v>99648.753073410611</v>
      </c>
      <c r="S35" s="29">
        <f t="shared" si="18"/>
        <v>498243.76536705304</v>
      </c>
      <c r="T35" s="35">
        <f t="shared" si="19"/>
        <v>57.628402832480027</v>
      </c>
      <c r="U35" s="42">
        <v>0.96192878092594225</v>
      </c>
      <c r="V35" s="43">
        <f t="shared" si="31"/>
        <v>3.8071219074057749E-2</v>
      </c>
      <c r="W35" s="29">
        <f t="shared" si="27"/>
        <v>479275.01782348054</v>
      </c>
      <c r="X35" s="29">
        <f t="shared" si="20"/>
        <v>4849789.6436476931</v>
      </c>
      <c r="Y35" s="35">
        <f t="shared" si="28"/>
        <v>48.668844256133177</v>
      </c>
      <c r="Z35" s="36">
        <f t="shared" si="29"/>
        <v>8.9595585763468506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1803</v>
      </c>
      <c r="E36" s="51">
        <v>2</v>
      </c>
      <c r="F36" s="3">
        <f t="shared" si="21"/>
        <v>1.1092623405435386E-3</v>
      </c>
      <c r="G36" s="2">
        <v>0.5</v>
      </c>
      <c r="H36" s="3">
        <f t="shared" si="22"/>
        <v>5.5309734513274336E-3</v>
      </c>
      <c r="I36" s="3">
        <f t="shared" si="23"/>
        <v>0.99446902654867253</v>
      </c>
      <c r="J36" s="5">
        <f t="shared" si="30"/>
        <v>99648.753073410611</v>
      </c>
      <c r="K36" s="5">
        <f t="shared" si="24"/>
        <v>551.15460770691709</v>
      </c>
      <c r="L36" s="5">
        <f t="shared" si="25"/>
        <v>496865.8788477857</v>
      </c>
      <c r="M36" s="5">
        <f t="shared" si="16"/>
        <v>5244354.7185017858</v>
      </c>
      <c r="N36" s="33">
        <f t="shared" si="26"/>
        <v>52.628402832480027</v>
      </c>
      <c r="O36" s="4"/>
      <c r="Q36" s="27" t="s">
        <v>48</v>
      </c>
      <c r="R36" s="29">
        <f t="shared" si="17"/>
        <v>99648.753073410611</v>
      </c>
      <c r="S36" s="29">
        <f t="shared" si="18"/>
        <v>496865.8788477857</v>
      </c>
      <c r="T36" s="35">
        <f t="shared" si="19"/>
        <v>52.628402832480027</v>
      </c>
      <c r="U36" s="42">
        <v>0.95558309086652893</v>
      </c>
      <c r="V36" s="43">
        <f t="shared" si="31"/>
        <v>4.4416909133471072E-2</v>
      </c>
      <c r="W36" s="29">
        <f t="shared" si="27"/>
        <v>474796.63225548138</v>
      </c>
      <c r="X36" s="29">
        <f t="shared" si="20"/>
        <v>4370514.625824213</v>
      </c>
      <c r="Y36" s="35">
        <f t="shared" si="28"/>
        <v>43.859200351503468</v>
      </c>
      <c r="Z36" s="36">
        <f t="shared" si="29"/>
        <v>8.7692024809765599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1657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99097.59846570369</v>
      </c>
      <c r="K37" s="5">
        <f t="shared" si="24"/>
        <v>0</v>
      </c>
      <c r="L37" s="5">
        <f t="shared" si="25"/>
        <v>495487.99232851842</v>
      </c>
      <c r="M37" s="5">
        <f t="shared" si="16"/>
        <v>4747488.8396540005</v>
      </c>
      <c r="N37" s="33">
        <f t="shared" si="26"/>
        <v>47.907203738111178</v>
      </c>
      <c r="O37" s="4"/>
      <c r="Q37" s="27" t="s">
        <v>50</v>
      </c>
      <c r="R37" s="29">
        <f t="shared" si="17"/>
        <v>99097.59846570369</v>
      </c>
      <c r="S37" s="29">
        <f t="shared" si="18"/>
        <v>495487.99232851842</v>
      </c>
      <c r="T37" s="35">
        <f t="shared" si="19"/>
        <v>47.907203738111178</v>
      </c>
      <c r="U37" s="42">
        <v>0.95343645724036619</v>
      </c>
      <c r="V37" s="43">
        <f t="shared" si="31"/>
        <v>4.6563542759633814E-2</v>
      </c>
      <c r="W37" s="29">
        <f t="shared" si="27"/>
        <v>472416.31601084437</v>
      </c>
      <c r="X37" s="29">
        <f t="shared" si="20"/>
        <v>3895717.9935687315</v>
      </c>
      <c r="Y37" s="35">
        <f t="shared" si="28"/>
        <v>39.31193140787348</v>
      </c>
      <c r="Z37" s="36">
        <f t="shared" si="29"/>
        <v>8.5952723302376981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1760</v>
      </c>
      <c r="E38" s="51">
        <v>1</v>
      </c>
      <c r="F38" s="3">
        <f t="shared" si="21"/>
        <v>5.6818181818181815E-4</v>
      </c>
      <c r="G38" s="2">
        <v>0.5</v>
      </c>
      <c r="H38" s="3">
        <f t="shared" si="22"/>
        <v>2.8368794326241132E-3</v>
      </c>
      <c r="I38" s="3">
        <f t="shared" si="23"/>
        <v>0.99716312056737588</v>
      </c>
      <c r="J38" s="5">
        <f t="shared" si="30"/>
        <v>99097.59846570369</v>
      </c>
      <c r="K38" s="5">
        <f t="shared" si="24"/>
        <v>281.12793890979765</v>
      </c>
      <c r="L38" s="5">
        <f t="shared" si="25"/>
        <v>494785.17248124396</v>
      </c>
      <c r="M38" s="5">
        <f t="shared" si="16"/>
        <v>4252000.8473254824</v>
      </c>
      <c r="N38" s="33">
        <f t="shared" si="26"/>
        <v>42.907203738111185</v>
      </c>
      <c r="O38" s="4"/>
      <c r="Q38" s="27" t="s">
        <v>52</v>
      </c>
      <c r="R38" s="29">
        <f t="shared" si="17"/>
        <v>99097.59846570369</v>
      </c>
      <c r="S38" s="29">
        <f t="shared" si="18"/>
        <v>494785.17248124396</v>
      </c>
      <c r="T38" s="35">
        <f t="shared" si="19"/>
        <v>42.907203738111185</v>
      </c>
      <c r="U38" s="42">
        <v>0.93748024841036759</v>
      </c>
      <c r="V38" s="43">
        <f t="shared" si="31"/>
        <v>6.2519751589632411E-2</v>
      </c>
      <c r="W38" s="29">
        <f t="shared" si="27"/>
        <v>463851.32640748314</v>
      </c>
      <c r="X38" s="29">
        <f t="shared" si="20"/>
        <v>3423301.677557887</v>
      </c>
      <c r="Y38" s="35">
        <f t="shared" si="28"/>
        <v>34.54474912167165</v>
      </c>
      <c r="Z38" s="36">
        <f t="shared" si="29"/>
        <v>8.3624546164395355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2074</v>
      </c>
      <c r="E39" s="51">
        <v>2</v>
      </c>
      <c r="F39" s="3">
        <f t="shared" si="21"/>
        <v>9.6432015429122472E-4</v>
      </c>
      <c r="G39" s="2">
        <v>0.5</v>
      </c>
      <c r="H39" s="3">
        <f t="shared" si="22"/>
        <v>4.8100048100048094E-3</v>
      </c>
      <c r="I39" s="3">
        <f t="shared" si="23"/>
        <v>0.99518999518999518</v>
      </c>
      <c r="J39" s="5">
        <f t="shared" si="30"/>
        <v>98816.470526793884</v>
      </c>
      <c r="K39" s="5">
        <f t="shared" si="24"/>
        <v>475.30769854157705</v>
      </c>
      <c r="L39" s="5">
        <f t="shared" si="25"/>
        <v>492894.08338761545</v>
      </c>
      <c r="M39" s="5">
        <f t="shared" si="16"/>
        <v>3757215.6748442384</v>
      </c>
      <c r="N39" s="33">
        <f t="shared" si="26"/>
        <v>38.02216022100766</v>
      </c>
      <c r="O39" s="4"/>
      <c r="Q39" s="27" t="s">
        <v>54</v>
      </c>
      <c r="R39" s="29">
        <f t="shared" si="17"/>
        <v>98816.470526793884</v>
      </c>
      <c r="S39" s="29">
        <f t="shared" si="18"/>
        <v>492894.08338761545</v>
      </c>
      <c r="T39" s="35">
        <f t="shared" si="19"/>
        <v>38.02216022100766</v>
      </c>
      <c r="U39" s="42">
        <v>0.91788799906018037</v>
      </c>
      <c r="V39" s="43">
        <f t="shared" si="31"/>
        <v>8.2112000939819629E-2</v>
      </c>
      <c r="W39" s="29">
        <f t="shared" si="27"/>
        <v>452421.56394926005</v>
      </c>
      <c r="X39" s="29">
        <f t="shared" si="20"/>
        <v>2959450.3511504037</v>
      </c>
      <c r="Y39" s="35">
        <f t="shared" si="28"/>
        <v>29.948958259422501</v>
      </c>
      <c r="Z39" s="36">
        <f t="shared" si="29"/>
        <v>8.0732019615851591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2201</v>
      </c>
      <c r="E40" s="51">
        <v>7</v>
      </c>
      <c r="F40" s="3">
        <f t="shared" si="21"/>
        <v>3.1803725579282144E-3</v>
      </c>
      <c r="G40" s="2">
        <v>0.5</v>
      </c>
      <c r="H40" s="3">
        <f t="shared" si="22"/>
        <v>1.5776425512733828E-2</v>
      </c>
      <c r="I40" s="3">
        <f t="shared" si="23"/>
        <v>0.98422357448726616</v>
      </c>
      <c r="J40" s="5">
        <f t="shared" si="30"/>
        <v>98341.162828252302</v>
      </c>
      <c r="K40" s="5">
        <f t="shared" si="24"/>
        <v>1551.4720301955513</v>
      </c>
      <c r="L40" s="5">
        <f t="shared" si="25"/>
        <v>487827.13406577264</v>
      </c>
      <c r="M40" s="5">
        <f t="shared" si="16"/>
        <v>3264321.5914566228</v>
      </c>
      <c r="N40" s="33">
        <f t="shared" si="26"/>
        <v>33.193847800616204</v>
      </c>
      <c r="O40" s="4"/>
      <c r="Q40" s="27" t="s">
        <v>56</v>
      </c>
      <c r="R40" s="29">
        <f t="shared" si="17"/>
        <v>98341.162828252302</v>
      </c>
      <c r="S40" s="29">
        <f t="shared" si="18"/>
        <v>487827.13406577264</v>
      </c>
      <c r="T40" s="35">
        <f t="shared" si="19"/>
        <v>33.193847800616204</v>
      </c>
      <c r="U40" s="42">
        <v>0.89571782863194893</v>
      </c>
      <c r="V40" s="43">
        <f t="shared" si="31"/>
        <v>0.10428217136805107</v>
      </c>
      <c r="W40" s="29">
        <f t="shared" si="27"/>
        <v>436955.46127314051</v>
      </c>
      <c r="X40" s="29">
        <f t="shared" si="20"/>
        <v>2507028.7872011438</v>
      </c>
      <c r="Y40" s="35">
        <f t="shared" si="28"/>
        <v>25.493178188054767</v>
      </c>
      <c r="Z40" s="36">
        <f t="shared" si="29"/>
        <v>7.7006696125614376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1977</v>
      </c>
      <c r="E41" s="51">
        <v>10</v>
      </c>
      <c r="F41" s="3">
        <f t="shared" si="21"/>
        <v>5.0581689428426911E-3</v>
      </c>
      <c r="G41" s="2">
        <v>0.5</v>
      </c>
      <c r="H41" s="3">
        <f t="shared" si="22"/>
        <v>2.4975024975024979E-2</v>
      </c>
      <c r="I41" s="3">
        <f t="shared" si="23"/>
        <v>0.97502497502497498</v>
      </c>
      <c r="J41" s="5">
        <f t="shared" si="30"/>
        <v>96789.690798056748</v>
      </c>
      <c r="K41" s="5">
        <f t="shared" si="24"/>
        <v>2417.3249450064127</v>
      </c>
      <c r="L41" s="5">
        <f t="shared" si="25"/>
        <v>477905.14162776765</v>
      </c>
      <c r="M41" s="5">
        <f t="shared" si="16"/>
        <v>2776494.4573908499</v>
      </c>
      <c r="N41" s="33">
        <f t="shared" si="26"/>
        <v>28.685849024807442</v>
      </c>
      <c r="O41" s="4"/>
      <c r="Q41" s="27" t="s">
        <v>58</v>
      </c>
      <c r="R41" s="29">
        <f t="shared" si="17"/>
        <v>96789.690798056748</v>
      </c>
      <c r="S41" s="29">
        <f t="shared" si="18"/>
        <v>477905.14162776765</v>
      </c>
      <c r="T41" s="35">
        <f t="shared" si="19"/>
        <v>28.685849024807442</v>
      </c>
      <c r="U41" s="42">
        <v>0.86473435856680392</v>
      </c>
      <c r="V41" s="43">
        <f t="shared" si="31"/>
        <v>0.13526564143319608</v>
      </c>
      <c r="W41" s="29">
        <f t="shared" si="27"/>
        <v>413260.99610126525</v>
      </c>
      <c r="X41" s="29">
        <f t="shared" si="20"/>
        <v>2070073.3259280033</v>
      </c>
      <c r="Y41" s="35">
        <f t="shared" si="28"/>
        <v>21.387332771286879</v>
      </c>
      <c r="Z41" s="36">
        <f t="shared" si="29"/>
        <v>7.2985162535205639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1466</v>
      </c>
      <c r="E42" s="51">
        <v>11</v>
      </c>
      <c r="F42" s="3">
        <f t="shared" si="21"/>
        <v>7.5034106412005461E-3</v>
      </c>
      <c r="G42" s="2">
        <v>0.5</v>
      </c>
      <c r="H42" s="3">
        <f t="shared" si="22"/>
        <v>3.6826247070639445E-2</v>
      </c>
      <c r="I42" s="3">
        <f t="shared" si="23"/>
        <v>0.96317375292936058</v>
      </c>
      <c r="J42" s="5">
        <f t="shared" si="30"/>
        <v>94372.365853050331</v>
      </c>
      <c r="K42" s="5">
        <f t="shared" si="24"/>
        <v>3475.3800615452087</v>
      </c>
      <c r="L42" s="5">
        <f t="shared" si="25"/>
        <v>463173.37911138864</v>
      </c>
      <c r="M42" s="5">
        <f t="shared" si="16"/>
        <v>2298589.3157630824</v>
      </c>
      <c r="N42" s="33">
        <f t="shared" si="26"/>
        <v>24.356593108434684</v>
      </c>
      <c r="O42" s="4"/>
      <c r="Q42" s="27" t="s">
        <v>60</v>
      </c>
      <c r="R42" s="29">
        <f t="shared" si="17"/>
        <v>94372.365853050331</v>
      </c>
      <c r="S42" s="29">
        <f t="shared" si="18"/>
        <v>463173.37911138864</v>
      </c>
      <c r="T42" s="35">
        <f t="shared" si="19"/>
        <v>24.356593108434684</v>
      </c>
      <c r="U42" s="42">
        <v>0.81758889711164551</v>
      </c>
      <c r="V42" s="43">
        <f t="shared" si="31"/>
        <v>0.18241110288835449</v>
      </c>
      <c r="W42" s="29">
        <f t="shared" si="27"/>
        <v>378685.41219915432</v>
      </c>
      <c r="X42" s="29">
        <f t="shared" si="20"/>
        <v>1656812.329826738</v>
      </c>
      <c r="Y42" s="35">
        <f t="shared" si="28"/>
        <v>17.556117353321454</v>
      </c>
      <c r="Z42" s="36">
        <f t="shared" si="29"/>
        <v>6.8004757551132293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1107</v>
      </c>
      <c r="E43" s="51">
        <v>9</v>
      </c>
      <c r="F43" s="3">
        <f t="shared" si="21"/>
        <v>8.130081300813009E-3</v>
      </c>
      <c r="G43" s="2">
        <v>0.5</v>
      </c>
      <c r="H43" s="3">
        <f t="shared" si="22"/>
        <v>3.9840637450199209E-2</v>
      </c>
      <c r="I43" s="3">
        <f t="shared" si="23"/>
        <v>0.96015936254980083</v>
      </c>
      <c r="J43" s="5">
        <f t="shared" si="30"/>
        <v>90896.985791505125</v>
      </c>
      <c r="K43" s="5">
        <f t="shared" si="24"/>
        <v>3621.3938562352646</v>
      </c>
      <c r="L43" s="5">
        <f t="shared" si="25"/>
        <v>445431.44431693747</v>
      </c>
      <c r="M43" s="5">
        <f t="shared" si="16"/>
        <v>1835415.9366516937</v>
      </c>
      <c r="N43" s="33">
        <f t="shared" si="26"/>
        <v>20.192264030203127</v>
      </c>
      <c r="O43" s="4"/>
      <c r="Q43" s="27" t="s">
        <v>62</v>
      </c>
      <c r="R43" s="29">
        <f t="shared" si="17"/>
        <v>90896.985791505125</v>
      </c>
      <c r="S43" s="29">
        <f t="shared" si="18"/>
        <v>445431.44431693747</v>
      </c>
      <c r="T43" s="35">
        <f t="shared" si="19"/>
        <v>20.192264030203127</v>
      </c>
      <c r="U43" s="42">
        <v>0.77888026534586052</v>
      </c>
      <c r="V43" s="43">
        <f t="shared" si="31"/>
        <v>0.22111973465413948</v>
      </c>
      <c r="W43" s="29">
        <f t="shared" si="27"/>
        <v>346937.76154296618</v>
      </c>
      <c r="X43" s="29">
        <f t="shared" si="20"/>
        <v>1278126.9176275837</v>
      </c>
      <c r="Y43" s="35">
        <f t="shared" si="28"/>
        <v>14.061268440290046</v>
      </c>
      <c r="Z43" s="36">
        <f t="shared" si="29"/>
        <v>6.1309955899130806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860</v>
      </c>
      <c r="E44" s="51">
        <v>20</v>
      </c>
      <c r="F44" s="3">
        <f t="shared" si="21"/>
        <v>2.3255813953488372E-2</v>
      </c>
      <c r="G44" s="2">
        <v>0.5</v>
      </c>
      <c r="H44" s="3">
        <f t="shared" si="22"/>
        <v>0.10989010989010987</v>
      </c>
      <c r="I44" s="3">
        <f t="shared" si="23"/>
        <v>0.89010989010989017</v>
      </c>
      <c r="J44" s="5">
        <f t="shared" si="30"/>
        <v>87275.591935269869</v>
      </c>
      <c r="K44" s="5">
        <f t="shared" si="24"/>
        <v>9590.7243884911932</v>
      </c>
      <c r="L44" s="5">
        <f t="shared" si="25"/>
        <v>412401.14870512136</v>
      </c>
      <c r="M44" s="5">
        <f t="shared" si="16"/>
        <v>1389984.4923347563</v>
      </c>
      <c r="N44" s="33">
        <f t="shared" si="26"/>
        <v>15.926382869630643</v>
      </c>
      <c r="O44" s="4"/>
      <c r="Q44" s="27" t="s">
        <v>64</v>
      </c>
      <c r="R44" s="29">
        <f t="shared" si="17"/>
        <v>87275.591935269869</v>
      </c>
      <c r="S44" s="29">
        <f t="shared" si="18"/>
        <v>412401.14870512136</v>
      </c>
      <c r="T44" s="35">
        <f t="shared" si="19"/>
        <v>15.926382869630643</v>
      </c>
      <c r="U44" s="42">
        <v>0.71980976748499381</v>
      </c>
      <c r="V44" s="43">
        <f t="shared" si="31"/>
        <v>0.28019023251500619</v>
      </c>
      <c r="W44" s="29">
        <f t="shared" si="27"/>
        <v>296850.37495997775</v>
      </c>
      <c r="X44" s="29">
        <f t="shared" si="20"/>
        <v>931189.1560846176</v>
      </c>
      <c r="Y44" s="35">
        <f t="shared" si="28"/>
        <v>10.669525527541049</v>
      </c>
      <c r="Z44" s="36">
        <f t="shared" si="29"/>
        <v>5.2568573420895941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626</v>
      </c>
      <c r="E45" s="51">
        <v>30</v>
      </c>
      <c r="F45" s="3">
        <f t="shared" si="21"/>
        <v>4.7923322683706068E-2</v>
      </c>
      <c r="G45" s="2">
        <v>0.5</v>
      </c>
      <c r="H45" s="3">
        <f t="shared" si="22"/>
        <v>0.21398002853067047</v>
      </c>
      <c r="I45" s="3">
        <f t="shared" si="23"/>
        <v>0.78601997146932956</v>
      </c>
      <c r="J45" s="5">
        <f t="shared" si="30"/>
        <v>77684.867546778682</v>
      </c>
      <c r="K45" s="5">
        <f t="shared" si="24"/>
        <v>16623.010174061059</v>
      </c>
      <c r="L45" s="5">
        <f t="shared" si="25"/>
        <v>346866.81229874078</v>
      </c>
      <c r="M45" s="5">
        <f t="shared" si="16"/>
        <v>977583.34362963494</v>
      </c>
      <c r="N45" s="33">
        <f t="shared" si="26"/>
        <v>12.583961001683807</v>
      </c>
      <c r="O45" s="4"/>
      <c r="Q45" s="27" t="s">
        <v>66</v>
      </c>
      <c r="R45" s="29">
        <f t="shared" si="17"/>
        <v>77684.867546778682</v>
      </c>
      <c r="S45" s="29">
        <f t="shared" si="18"/>
        <v>346866.81229874078</v>
      </c>
      <c r="T45" s="35">
        <f t="shared" si="19"/>
        <v>12.583961001683807</v>
      </c>
      <c r="U45" s="42">
        <v>0.68480776711742686</v>
      </c>
      <c r="V45" s="43">
        <f t="shared" si="31"/>
        <v>0.31519223288257314</v>
      </c>
      <c r="W45" s="29">
        <f t="shared" si="27"/>
        <v>237537.0872174403</v>
      </c>
      <c r="X45" s="29">
        <f t="shared" si="20"/>
        <v>634338.78112463979</v>
      </c>
      <c r="Y45" s="35">
        <f t="shared" si="28"/>
        <v>8.1655385554035558</v>
      </c>
      <c r="Z45" s="36">
        <f t="shared" si="29"/>
        <v>4.4184224462802515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319</v>
      </c>
      <c r="E46" s="51">
        <v>21</v>
      </c>
      <c r="F46" s="3">
        <f t="shared" si="21"/>
        <v>6.5830721003134793E-2</v>
      </c>
      <c r="G46" s="2">
        <v>0.5</v>
      </c>
      <c r="H46" s="3">
        <f t="shared" si="22"/>
        <v>0.28263795423956933</v>
      </c>
      <c r="I46" s="3">
        <f t="shared" si="23"/>
        <v>0.71736204576043061</v>
      </c>
      <c r="J46" s="5">
        <f t="shared" si="30"/>
        <v>61061.857372717626</v>
      </c>
      <c r="K46" s="5">
        <f t="shared" si="24"/>
        <v>17258.398449893273</v>
      </c>
      <c r="L46" s="5">
        <f t="shared" si="25"/>
        <v>262163.29073885491</v>
      </c>
      <c r="M46" s="5">
        <f>L46+M47</f>
        <v>630716.53133089421</v>
      </c>
      <c r="N46" s="33">
        <f t="shared" si="26"/>
        <v>10.329140947695732</v>
      </c>
      <c r="O46" s="4"/>
      <c r="Q46" s="27" t="s">
        <v>68</v>
      </c>
      <c r="R46" s="29">
        <f t="shared" si="17"/>
        <v>61061.857372717626</v>
      </c>
      <c r="S46" s="29">
        <f t="shared" si="18"/>
        <v>262163.29073885491</v>
      </c>
      <c r="T46" s="35">
        <f t="shared" si="19"/>
        <v>10.329140947695732</v>
      </c>
      <c r="U46" s="42">
        <v>0.65629805890441617</v>
      </c>
      <c r="V46" s="43">
        <f t="shared" si="31"/>
        <v>0.34370194109558383</v>
      </c>
      <c r="W46" s="29">
        <f t="shared" si="27"/>
        <v>172057.25882790459</v>
      </c>
      <c r="X46" s="29">
        <f>X47+W46</f>
        <v>396801.69390719943</v>
      </c>
      <c r="Y46" s="35">
        <f t="shared" si="28"/>
        <v>6.4983561093654192</v>
      </c>
      <c r="Z46" s="36">
        <f t="shared" si="29"/>
        <v>3.8307848383303131</v>
      </c>
    </row>
    <row r="47" spans="1:26" s="2" customFormat="1" x14ac:dyDescent="0.25">
      <c r="A47" s="12">
        <v>19</v>
      </c>
      <c r="B47" s="13" t="s">
        <v>69</v>
      </c>
      <c r="C47" s="12"/>
      <c r="D47" s="56">
        <v>244</v>
      </c>
      <c r="E47" s="57">
        <v>29</v>
      </c>
      <c r="F47" s="17">
        <f t="shared" si="21"/>
        <v>0.11885245901639344</v>
      </c>
      <c r="G47" s="12"/>
      <c r="H47" s="17">
        <v>1</v>
      </c>
      <c r="I47" s="17">
        <f t="shared" si="23"/>
        <v>0</v>
      </c>
      <c r="J47" s="21">
        <f t="shared" si="30"/>
        <v>43803.458922824349</v>
      </c>
      <c r="K47" s="21">
        <f t="shared" si="24"/>
        <v>43803.458922824349</v>
      </c>
      <c r="L47" s="21">
        <f>K47/F47</f>
        <v>368553.24059203936</v>
      </c>
      <c r="M47" s="21">
        <f>L47</f>
        <v>368553.24059203936</v>
      </c>
      <c r="N47" s="34">
        <f t="shared" si="26"/>
        <v>8.4137931034482758</v>
      </c>
      <c r="O47" s="4"/>
      <c r="Q47" s="30" t="s">
        <v>69</v>
      </c>
      <c r="R47" s="31">
        <f t="shared" si="17"/>
        <v>43803.458922824349</v>
      </c>
      <c r="S47" s="31">
        <f t="shared" si="18"/>
        <v>368553.24059203936</v>
      </c>
      <c r="T47" s="38">
        <f t="shared" si="19"/>
        <v>8.4137931034482758</v>
      </c>
      <c r="U47" s="44">
        <v>0.6098018151143324</v>
      </c>
      <c r="V47" s="45">
        <f t="shared" si="31"/>
        <v>0.3901981848856676</v>
      </c>
      <c r="W47" s="31">
        <f t="shared" si="27"/>
        <v>224744.43507929487</v>
      </c>
      <c r="X47" s="31">
        <f>W47</f>
        <v>224744.43507929487</v>
      </c>
      <c r="Y47" s="38">
        <f t="shared" si="28"/>
        <v>5.1307463064792111</v>
      </c>
      <c r="Z47" s="37">
        <f t="shared" si="29"/>
        <v>3.2830467969690647</v>
      </c>
    </row>
    <row r="48" spans="1:26" s="2" customFormat="1" ht="13.2" x14ac:dyDescent="0.25">
      <c r="B48" s="2" t="s">
        <v>70</v>
      </c>
      <c r="D48" s="25">
        <f>SUM(D29:D47)</f>
        <v>24024</v>
      </c>
      <c r="E48" s="58">
        <f>SUM(E29:E47)</f>
        <v>143</v>
      </c>
    </row>
    <row r="51" spans="1:26" s="2" customFormat="1" ht="18" thickBot="1" x14ac:dyDescent="0.35">
      <c r="B51" s="74" t="s">
        <v>89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Q51" s="60" t="s">
        <v>92</v>
      </c>
      <c r="R51" s="61"/>
      <c r="S51" s="61"/>
      <c r="T51" s="61"/>
      <c r="U51" s="61"/>
      <c r="V51" s="61"/>
      <c r="W51" s="61"/>
      <c r="X51" s="61"/>
      <c r="Y51" s="61"/>
      <c r="Z51" s="62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3" t="s">
        <v>14</v>
      </c>
      <c r="S52" s="63"/>
      <c r="T52" s="63"/>
      <c r="U52" s="64" t="s">
        <v>15</v>
      </c>
      <c r="V52" s="65" t="s">
        <v>16</v>
      </c>
      <c r="W52" s="66" t="s">
        <v>17</v>
      </c>
      <c r="X52" s="66" t="s">
        <v>18</v>
      </c>
      <c r="Y52" s="59" t="s">
        <v>19</v>
      </c>
      <c r="Z52" s="59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4"/>
      <c r="V53" s="65"/>
      <c r="W53" s="66"/>
      <c r="X53" s="66"/>
      <c r="Y53" s="59"/>
      <c r="Z53" s="59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313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7871896.1905464083</v>
      </c>
      <c r="N54" s="32">
        <f>M54/J54</f>
        <v>78.718961905464084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78.718961905464084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6940553.4857742256</v>
      </c>
      <c r="Y54" s="40">
        <f>X54/R54</f>
        <v>69.405534857742254</v>
      </c>
      <c r="Z54" s="36">
        <f>T54-Y54</f>
        <v>9.3134270477218308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1398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7771896.1905464083</v>
      </c>
      <c r="N55" s="33">
        <f t="shared" ref="N55:N72" si="42">M55/J55</f>
        <v>77.718961905464084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77.718961905464084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6844382.5993019398</v>
      </c>
      <c r="Y55" s="35">
        <f t="shared" ref="Y55:Y72" si="44">X55/R55</f>
        <v>68.443825993019402</v>
      </c>
      <c r="Z55" s="36">
        <f t="shared" ref="Z55:Z72" si="45">T55-Y55</f>
        <v>9.2751359124446822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2262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7371896.1905464083</v>
      </c>
      <c r="N56" s="33">
        <f t="shared" si="42"/>
        <v>73.718961905464084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73.718961905464084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6459699.0534127988</v>
      </c>
      <c r="Y56" s="35">
        <f t="shared" si="44"/>
        <v>64.596990534127983</v>
      </c>
      <c r="Z56" s="36">
        <f t="shared" si="45"/>
        <v>9.1219713713361017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2713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100000</v>
      </c>
      <c r="K57" s="5">
        <f t="shared" si="40"/>
        <v>0</v>
      </c>
      <c r="L57" s="5">
        <f t="shared" si="41"/>
        <v>500000</v>
      </c>
      <c r="M57" s="5">
        <f t="shared" si="32"/>
        <v>6871896.1905464083</v>
      </c>
      <c r="N57" s="33">
        <f t="shared" si="42"/>
        <v>68.718961905464084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68.718961905464084</v>
      </c>
      <c r="U57" s="42">
        <v>0.96170886472285344</v>
      </c>
      <c r="V57" s="43">
        <f>1-U57</f>
        <v>3.829113527714656E-2</v>
      </c>
      <c r="W57" s="29">
        <f t="shared" si="43"/>
        <v>480854.43236142671</v>
      </c>
      <c r="X57" s="29">
        <f t="shared" si="36"/>
        <v>5978844.621051372</v>
      </c>
      <c r="Y57" s="35">
        <f t="shared" si="44"/>
        <v>59.788446210513719</v>
      </c>
      <c r="Z57" s="36">
        <f t="shared" si="45"/>
        <v>8.9305156949503655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2829</v>
      </c>
      <c r="E58" s="49">
        <v>4</v>
      </c>
      <c r="F58" s="3">
        <f t="shared" si="37"/>
        <v>1.4139271827500884E-3</v>
      </c>
      <c r="G58" s="2">
        <v>0.5</v>
      </c>
      <c r="H58" s="3">
        <f t="shared" si="38"/>
        <v>7.0447340612891859E-3</v>
      </c>
      <c r="I58" s="3">
        <f t="shared" si="39"/>
        <v>0.99295526593871086</v>
      </c>
      <c r="J58" s="5">
        <f t="shared" si="46"/>
        <v>100000</v>
      </c>
      <c r="K58" s="5">
        <f t="shared" si="40"/>
        <v>704.47340612891855</v>
      </c>
      <c r="L58" s="5">
        <f t="shared" si="41"/>
        <v>498238.81648467766</v>
      </c>
      <c r="M58" s="5">
        <f t="shared" si="32"/>
        <v>6371896.1905464083</v>
      </c>
      <c r="N58" s="33">
        <f t="shared" si="42"/>
        <v>63.718961905464084</v>
      </c>
      <c r="O58" s="4"/>
      <c r="Q58" s="27" t="s">
        <v>42</v>
      </c>
      <c r="R58" s="29">
        <f t="shared" si="33"/>
        <v>100000</v>
      </c>
      <c r="S58" s="29">
        <f t="shared" si="34"/>
        <v>498238.81648467766</v>
      </c>
      <c r="T58" s="35">
        <f t="shared" si="35"/>
        <v>63.718961905464084</v>
      </c>
      <c r="U58" s="42">
        <v>0.96170886472285344</v>
      </c>
      <c r="V58" s="43">
        <f>1-U58</f>
        <v>3.829113527714656E-2</v>
      </c>
      <c r="W58" s="29">
        <f t="shared" si="43"/>
        <v>479160.68656233745</v>
      </c>
      <c r="X58" s="29">
        <f t="shared" si="36"/>
        <v>5497990.1886899453</v>
      </c>
      <c r="Y58" s="35">
        <f t="shared" si="44"/>
        <v>54.979901886899455</v>
      </c>
      <c r="Z58" s="36">
        <f t="shared" si="45"/>
        <v>8.7390600185646292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2944</v>
      </c>
      <c r="E59" s="49">
        <v>1</v>
      </c>
      <c r="F59" s="3">
        <f t="shared" si="37"/>
        <v>3.3967391304347825E-4</v>
      </c>
      <c r="G59" s="2">
        <v>0.5</v>
      </c>
      <c r="H59" s="3">
        <f t="shared" si="38"/>
        <v>1.6969285593076533E-3</v>
      </c>
      <c r="I59" s="3">
        <f t="shared" si="39"/>
        <v>0.9983030714406923</v>
      </c>
      <c r="J59" s="5">
        <f t="shared" si="46"/>
        <v>99295.52659387108</v>
      </c>
      <c r="K59" s="5">
        <f t="shared" si="40"/>
        <v>168.49741488863242</v>
      </c>
      <c r="L59" s="5">
        <f t="shared" si="41"/>
        <v>496056.38943213382</v>
      </c>
      <c r="M59" s="5">
        <f t="shared" si="32"/>
        <v>5873657.3740617307</v>
      </c>
      <c r="N59" s="33">
        <f t="shared" si="42"/>
        <v>59.15329295835847</v>
      </c>
      <c r="O59" s="4"/>
      <c r="Q59" s="27" t="s">
        <v>44</v>
      </c>
      <c r="R59" s="29">
        <f t="shared" si="33"/>
        <v>99295.52659387108</v>
      </c>
      <c r="S59" s="29">
        <f t="shared" si="34"/>
        <v>496056.38943213382</v>
      </c>
      <c r="T59" s="35">
        <f t="shared" si="35"/>
        <v>59.15329295835847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477747.78599212773</v>
      </c>
      <c r="X59" s="29">
        <f t="shared" si="36"/>
        <v>5018829.5021276083</v>
      </c>
      <c r="Y59" s="35">
        <f t="shared" si="44"/>
        <v>50.54436664256928</v>
      </c>
      <c r="Z59" s="36">
        <f t="shared" si="45"/>
        <v>8.6089263157891907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3524</v>
      </c>
      <c r="E60" s="49">
        <v>4</v>
      </c>
      <c r="F60" s="3">
        <f t="shared" si="37"/>
        <v>1.1350737797956867E-3</v>
      </c>
      <c r="G60" s="2">
        <v>0.5</v>
      </c>
      <c r="H60" s="3">
        <f t="shared" si="38"/>
        <v>5.6593095642331632E-3</v>
      </c>
      <c r="I60" s="3">
        <f t="shared" si="39"/>
        <v>0.99434069043576678</v>
      </c>
      <c r="J60" s="5">
        <f t="shared" si="46"/>
        <v>99127.02917898244</v>
      </c>
      <c r="K60" s="5">
        <f t="shared" si="40"/>
        <v>560.99054430663512</v>
      </c>
      <c r="L60" s="5">
        <f t="shared" si="41"/>
        <v>494232.66953414562</v>
      </c>
      <c r="M60" s="5">
        <f t="shared" si="32"/>
        <v>5377600.9846295966</v>
      </c>
      <c r="N60" s="33">
        <f t="shared" si="42"/>
        <v>54.24959296338713</v>
      </c>
      <c r="O60" s="4"/>
      <c r="Q60" s="27" t="s">
        <v>46</v>
      </c>
      <c r="R60" s="29">
        <f t="shared" si="33"/>
        <v>99127.02917898244</v>
      </c>
      <c r="S60" s="29">
        <f t="shared" si="34"/>
        <v>494232.66953414562</v>
      </c>
      <c r="T60" s="35">
        <f t="shared" si="35"/>
        <v>54.24959296338713</v>
      </c>
      <c r="U60" s="42">
        <v>0.95736753435116873</v>
      </c>
      <c r="V60" s="43">
        <f t="shared" si="47"/>
        <v>4.2632465648831275E-2</v>
      </c>
      <c r="W60" s="29">
        <f t="shared" si="43"/>
        <v>473162.31222770095</v>
      </c>
      <c r="X60" s="29">
        <f t="shared" si="36"/>
        <v>4541081.7161354804</v>
      </c>
      <c r="Y60" s="35">
        <f t="shared" si="44"/>
        <v>45.810731480070523</v>
      </c>
      <c r="Z60" s="36">
        <f t="shared" si="45"/>
        <v>8.4388614833166073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3759</v>
      </c>
      <c r="E61" s="49">
        <v>6</v>
      </c>
      <c r="F61" s="3">
        <f t="shared" si="37"/>
        <v>1.5961691939345571E-3</v>
      </c>
      <c r="G61" s="2">
        <v>0.5</v>
      </c>
      <c r="H61" s="3">
        <f t="shared" si="38"/>
        <v>7.9491255961844191E-3</v>
      </c>
      <c r="I61" s="3">
        <f t="shared" si="39"/>
        <v>0.99205087440381556</v>
      </c>
      <c r="J61" s="5">
        <f t="shared" si="46"/>
        <v>98566.038634675802</v>
      </c>
      <c r="K61" s="5">
        <f t="shared" si="40"/>
        <v>783.51382062540381</v>
      </c>
      <c r="L61" s="5">
        <f t="shared" si="41"/>
        <v>490871.4086218155</v>
      </c>
      <c r="M61" s="5">
        <f t="shared" si="32"/>
        <v>4883368.3150954507</v>
      </c>
      <c r="N61" s="33">
        <f t="shared" si="42"/>
        <v>49.544126787879939</v>
      </c>
      <c r="O61" s="4"/>
      <c r="Q61" s="27" t="s">
        <v>48</v>
      </c>
      <c r="R61" s="29">
        <f t="shared" si="33"/>
        <v>98566.038634675802</v>
      </c>
      <c r="S61" s="29">
        <f t="shared" si="34"/>
        <v>490871.4086218155</v>
      </c>
      <c r="T61" s="35">
        <f t="shared" si="35"/>
        <v>49.544126787879939</v>
      </c>
      <c r="U61" s="42">
        <v>0.95681081085376496</v>
      </c>
      <c r="V61" s="43">
        <f t="shared" si="47"/>
        <v>4.3189189146235041E-2</v>
      </c>
      <c r="W61" s="29">
        <f t="shared" si="43"/>
        <v>469671.07050836907</v>
      </c>
      <c r="X61" s="29">
        <f t="shared" si="36"/>
        <v>4067919.4039077791</v>
      </c>
      <c r="Y61" s="35">
        <f t="shared" si="44"/>
        <v>41.271004295760285</v>
      </c>
      <c r="Z61" s="36">
        <f t="shared" si="45"/>
        <v>8.2731224921196542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3410</v>
      </c>
      <c r="E62" s="49">
        <v>6</v>
      </c>
      <c r="F62" s="3">
        <f t="shared" si="37"/>
        <v>1.7595307917888563E-3</v>
      </c>
      <c r="G62" s="2">
        <v>0.5</v>
      </c>
      <c r="H62" s="3">
        <f t="shared" si="38"/>
        <v>8.7591240875912399E-3</v>
      </c>
      <c r="I62" s="3">
        <f t="shared" si="39"/>
        <v>0.99124087591240873</v>
      </c>
      <c r="J62" s="5">
        <f t="shared" si="46"/>
        <v>97782.524814050397</v>
      </c>
      <c r="K62" s="5">
        <f t="shared" si="40"/>
        <v>856.48926844423693</v>
      </c>
      <c r="L62" s="5">
        <f t="shared" si="41"/>
        <v>486771.40089914139</v>
      </c>
      <c r="M62" s="5">
        <f t="shared" si="32"/>
        <v>4392496.9064736348</v>
      </c>
      <c r="N62" s="33">
        <f t="shared" si="42"/>
        <v>44.92108293201359</v>
      </c>
      <c r="O62" s="4"/>
      <c r="Q62" s="27" t="s">
        <v>50</v>
      </c>
      <c r="R62" s="29">
        <f t="shared" si="33"/>
        <v>97782.524814050397</v>
      </c>
      <c r="S62" s="29">
        <f t="shared" si="34"/>
        <v>486771.40089914139</v>
      </c>
      <c r="T62" s="35">
        <f t="shared" si="35"/>
        <v>44.92108293201359</v>
      </c>
      <c r="U62" s="42">
        <v>0.94800928093814252</v>
      </c>
      <c r="V62" s="43">
        <f t="shared" si="47"/>
        <v>5.1990719061857482E-2</v>
      </c>
      <c r="W62" s="29">
        <f t="shared" si="43"/>
        <v>461463.8057476473</v>
      </c>
      <c r="X62" s="29">
        <f t="shared" si="36"/>
        <v>3598248.3333994099</v>
      </c>
      <c r="Y62" s="35">
        <f t="shared" si="44"/>
        <v>36.798480508066987</v>
      </c>
      <c r="Z62" s="36">
        <f t="shared" si="45"/>
        <v>8.1226024239466028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3679</v>
      </c>
      <c r="E63" s="49">
        <v>8</v>
      </c>
      <c r="F63" s="3">
        <f t="shared" si="37"/>
        <v>2.1745039412883935E-3</v>
      </c>
      <c r="G63" s="2">
        <v>0.5</v>
      </c>
      <c r="H63" s="3">
        <f t="shared" si="38"/>
        <v>1.0813733441470668E-2</v>
      </c>
      <c r="I63" s="3">
        <f t="shared" si="39"/>
        <v>0.98918626655852937</v>
      </c>
      <c r="J63" s="5">
        <f t="shared" si="46"/>
        <v>96926.035545606152</v>
      </c>
      <c r="K63" s="5">
        <f t="shared" si="40"/>
        <v>1048.1323119286958</v>
      </c>
      <c r="L63" s="5">
        <f t="shared" si="41"/>
        <v>482009.84694820899</v>
      </c>
      <c r="M63" s="5">
        <f t="shared" si="32"/>
        <v>3905725.5055744937</v>
      </c>
      <c r="N63" s="33">
        <f t="shared" si="42"/>
        <v>40.295937862193391</v>
      </c>
      <c r="O63" s="4"/>
      <c r="Q63" s="27" t="s">
        <v>52</v>
      </c>
      <c r="R63" s="29">
        <f t="shared" si="33"/>
        <v>96926.035545606152</v>
      </c>
      <c r="S63" s="29">
        <f t="shared" si="34"/>
        <v>482009.84694820899</v>
      </c>
      <c r="T63" s="35">
        <f t="shared" si="35"/>
        <v>40.295937862193391</v>
      </c>
      <c r="U63" s="42">
        <v>0.94216194080535964</v>
      </c>
      <c r="V63" s="43">
        <f t="shared" si="47"/>
        <v>5.7838059194640357E-2</v>
      </c>
      <c r="W63" s="29">
        <f t="shared" si="43"/>
        <v>454131.33288801892</v>
      </c>
      <c r="X63" s="29">
        <f t="shared" si="36"/>
        <v>3136784.5276517626</v>
      </c>
      <c r="Y63" s="35">
        <f t="shared" si="44"/>
        <v>32.362662002985012</v>
      </c>
      <c r="Z63" s="36">
        <f t="shared" si="45"/>
        <v>7.9332758592083792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4158</v>
      </c>
      <c r="E64" s="49">
        <v>15</v>
      </c>
      <c r="F64" s="3">
        <f t="shared" si="37"/>
        <v>3.6075036075036075E-3</v>
      </c>
      <c r="G64" s="2">
        <v>0.5</v>
      </c>
      <c r="H64" s="3">
        <f t="shared" si="38"/>
        <v>1.7876296031462281E-2</v>
      </c>
      <c r="I64" s="3">
        <f t="shared" si="39"/>
        <v>0.98212370396853776</v>
      </c>
      <c r="J64" s="5">
        <f t="shared" si="46"/>
        <v>95877.903233677454</v>
      </c>
      <c r="K64" s="5">
        <f t="shared" si="40"/>
        <v>1713.9417810811128</v>
      </c>
      <c r="L64" s="5">
        <f t="shared" si="41"/>
        <v>475104.66171568446</v>
      </c>
      <c r="M64" s="5">
        <f t="shared" si="32"/>
        <v>3423715.6586262849</v>
      </c>
      <c r="N64" s="33">
        <f t="shared" si="42"/>
        <v>35.709121112941617</v>
      </c>
      <c r="O64" s="4"/>
      <c r="Q64" s="27" t="s">
        <v>54</v>
      </c>
      <c r="R64" s="29">
        <f t="shared" si="33"/>
        <v>95877.903233677454</v>
      </c>
      <c r="S64" s="29">
        <f t="shared" si="34"/>
        <v>475104.66171568446</v>
      </c>
      <c r="T64" s="35">
        <f t="shared" si="35"/>
        <v>35.709121112941617</v>
      </c>
      <c r="U64" s="42">
        <v>0.92489605986448908</v>
      </c>
      <c r="V64" s="43">
        <f t="shared" si="47"/>
        <v>7.5103940135510916E-2</v>
      </c>
      <c r="W64" s="29">
        <f t="shared" si="43"/>
        <v>439422.4296440875</v>
      </c>
      <c r="X64" s="29">
        <f t="shared" si="36"/>
        <v>2682653.1947637438</v>
      </c>
      <c r="Y64" s="35">
        <f t="shared" si="44"/>
        <v>27.979890092355006</v>
      </c>
      <c r="Z64" s="36">
        <f t="shared" si="45"/>
        <v>7.7292310205866102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4361</v>
      </c>
      <c r="E65" s="49">
        <v>27</v>
      </c>
      <c r="F65" s="3">
        <f t="shared" si="37"/>
        <v>6.1912405411602848E-3</v>
      </c>
      <c r="G65" s="2">
        <v>0.5</v>
      </c>
      <c r="H65" s="3">
        <f t="shared" si="38"/>
        <v>3.0484362651010503E-2</v>
      </c>
      <c r="I65" s="3">
        <f t="shared" si="39"/>
        <v>0.96951563734898949</v>
      </c>
      <c r="J65" s="5">
        <f t="shared" si="46"/>
        <v>94163.961452596341</v>
      </c>
      <c r="K65" s="5">
        <f t="shared" si="40"/>
        <v>2870.5283495767208</v>
      </c>
      <c r="L65" s="5">
        <f t="shared" si="41"/>
        <v>463643.4863890399</v>
      </c>
      <c r="M65" s="5">
        <f t="shared" si="32"/>
        <v>2948610.9969106005</v>
      </c>
      <c r="N65" s="33">
        <f t="shared" si="42"/>
        <v>31.313582727665711</v>
      </c>
      <c r="O65" s="4"/>
      <c r="Q65" s="27" t="s">
        <v>56</v>
      </c>
      <c r="R65" s="29">
        <f t="shared" si="33"/>
        <v>94163.961452596341</v>
      </c>
      <c r="S65" s="29">
        <f t="shared" si="34"/>
        <v>463643.4863890399</v>
      </c>
      <c r="T65" s="35">
        <f t="shared" si="35"/>
        <v>31.313582727665711</v>
      </c>
      <c r="U65" s="42">
        <v>0.89970667843387275</v>
      </c>
      <c r="V65" s="43">
        <f t="shared" si="47"/>
        <v>0.10029332156612725</v>
      </c>
      <c r="W65" s="29">
        <f t="shared" si="43"/>
        <v>417143.1411165836</v>
      </c>
      <c r="X65" s="29">
        <f t="shared" si="36"/>
        <v>2243230.7651196565</v>
      </c>
      <c r="Y65" s="35">
        <f t="shared" si="44"/>
        <v>23.822604003856984</v>
      </c>
      <c r="Z65" s="36">
        <f t="shared" si="45"/>
        <v>7.4909787238087269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3927</v>
      </c>
      <c r="E66" s="49">
        <v>29</v>
      </c>
      <c r="F66" s="3">
        <f t="shared" si="37"/>
        <v>7.3847720906544435E-3</v>
      </c>
      <c r="G66" s="2">
        <v>0.5</v>
      </c>
      <c r="H66" s="3">
        <f t="shared" si="38"/>
        <v>3.6254531816477059E-2</v>
      </c>
      <c r="I66" s="3">
        <f t="shared" si="39"/>
        <v>0.96374546818352291</v>
      </c>
      <c r="J66" s="5">
        <f t="shared" si="46"/>
        <v>91293.433103019619</v>
      </c>
      <c r="K66" s="5">
        <f t="shared" si="40"/>
        <v>3309.8006750688446</v>
      </c>
      <c r="L66" s="5">
        <f t="shared" si="41"/>
        <v>448192.66382742592</v>
      </c>
      <c r="M66" s="5">
        <f t="shared" si="32"/>
        <v>2484967.5105215604</v>
      </c>
      <c r="N66" s="33">
        <f t="shared" si="42"/>
        <v>27.219564716307811</v>
      </c>
      <c r="O66" s="4"/>
      <c r="Q66" s="27" t="s">
        <v>58</v>
      </c>
      <c r="R66" s="29">
        <f t="shared" si="33"/>
        <v>91293.433103019619</v>
      </c>
      <c r="S66" s="29">
        <f t="shared" si="34"/>
        <v>448192.66382742592</v>
      </c>
      <c r="T66" s="35">
        <f t="shared" si="35"/>
        <v>27.219564716307811</v>
      </c>
      <c r="U66" s="42">
        <v>0.86438699185239576</v>
      </c>
      <c r="V66" s="43">
        <f t="shared" si="47"/>
        <v>0.13561300814760424</v>
      </c>
      <c r="W66" s="29">
        <f t="shared" si="43"/>
        <v>387411.90845610073</v>
      </c>
      <c r="X66" s="29">
        <f t="shared" si="36"/>
        <v>1826087.6240030727</v>
      </c>
      <c r="Y66" s="35">
        <f t="shared" si="44"/>
        <v>20.002398441325273</v>
      </c>
      <c r="Z66" s="36">
        <f t="shared" si="45"/>
        <v>7.2171662749825387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2921</v>
      </c>
      <c r="E67" s="49">
        <v>30</v>
      </c>
      <c r="F67" s="3">
        <f t="shared" si="37"/>
        <v>1.0270455323519343E-2</v>
      </c>
      <c r="G67" s="2">
        <v>0.5</v>
      </c>
      <c r="H67" s="3">
        <f t="shared" si="38"/>
        <v>5.0066755674232306E-2</v>
      </c>
      <c r="I67" s="3">
        <f t="shared" si="39"/>
        <v>0.94993324432576765</v>
      </c>
      <c r="J67" s="5">
        <f t="shared" si="46"/>
        <v>87983.632427950768</v>
      </c>
      <c r="K67" s="5">
        <f t="shared" si="40"/>
        <v>4405.055028101674</v>
      </c>
      <c r="L67" s="5">
        <f t="shared" si="41"/>
        <v>428905.5245694996</v>
      </c>
      <c r="M67" s="5">
        <f t="shared" si="32"/>
        <v>2036774.8466941346</v>
      </c>
      <c r="N67" s="33">
        <f t="shared" si="42"/>
        <v>23.149474402094462</v>
      </c>
      <c r="O67" s="4"/>
      <c r="Q67" s="27" t="s">
        <v>60</v>
      </c>
      <c r="R67" s="29">
        <f t="shared" si="33"/>
        <v>87983.632427950768</v>
      </c>
      <c r="S67" s="29">
        <f t="shared" si="34"/>
        <v>428905.5245694996</v>
      </c>
      <c r="T67" s="35">
        <f t="shared" si="35"/>
        <v>23.149474402094462</v>
      </c>
      <c r="U67" s="42">
        <v>0.82345390469096191</v>
      </c>
      <c r="V67" s="43">
        <f t="shared" si="47"/>
        <v>0.17654609530903809</v>
      </c>
      <c r="W67" s="29">
        <f t="shared" si="43"/>
        <v>353183.92895027972</v>
      </c>
      <c r="X67" s="29">
        <f t="shared" si="36"/>
        <v>1438675.7155469719</v>
      </c>
      <c r="Y67" s="35">
        <f t="shared" si="44"/>
        <v>16.351629000144932</v>
      </c>
      <c r="Z67" s="36">
        <f t="shared" si="45"/>
        <v>6.7978454019495302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2212</v>
      </c>
      <c r="E68" s="49">
        <v>30</v>
      </c>
      <c r="F68" s="3">
        <f t="shared" si="37"/>
        <v>1.3562386980108499E-2</v>
      </c>
      <c r="G68" s="2">
        <v>0.5</v>
      </c>
      <c r="H68" s="3">
        <f t="shared" si="38"/>
        <v>6.558810668998688E-2</v>
      </c>
      <c r="I68" s="3">
        <f t="shared" si="39"/>
        <v>0.93441189331001318</v>
      </c>
      <c r="J68" s="5">
        <f t="shared" si="46"/>
        <v>83578.577399849091</v>
      </c>
      <c r="K68" s="5">
        <f t="shared" si="40"/>
        <v>5481.7606514986282</v>
      </c>
      <c r="L68" s="5">
        <f t="shared" si="41"/>
        <v>404188.48537049891</v>
      </c>
      <c r="M68" s="5">
        <f t="shared" si="32"/>
        <v>1607869.3221246351</v>
      </c>
      <c r="N68" s="33">
        <f t="shared" si="42"/>
        <v>19.237816341769157</v>
      </c>
      <c r="O68" s="4"/>
      <c r="Q68" s="27" t="s">
        <v>62</v>
      </c>
      <c r="R68" s="29">
        <f t="shared" si="33"/>
        <v>83578.577399849091</v>
      </c>
      <c r="S68" s="29">
        <f t="shared" si="34"/>
        <v>404188.48537049891</v>
      </c>
      <c r="T68" s="35">
        <f t="shared" si="35"/>
        <v>19.237816341769157</v>
      </c>
      <c r="U68" s="42">
        <v>0.7557222850963411</v>
      </c>
      <c r="V68" s="43">
        <f t="shared" si="47"/>
        <v>0.2442777149036589</v>
      </c>
      <c r="W68" s="29">
        <f t="shared" si="43"/>
        <v>305454.24577382248</v>
      </c>
      <c r="X68" s="29">
        <f t="shared" si="36"/>
        <v>1085491.7865966922</v>
      </c>
      <c r="Y68" s="35">
        <f t="shared" si="44"/>
        <v>12.987679622776783</v>
      </c>
      <c r="Z68" s="36">
        <f t="shared" si="45"/>
        <v>6.2501367189923744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1602</v>
      </c>
      <c r="E69" s="49">
        <v>43</v>
      </c>
      <c r="F69" s="3">
        <f t="shared" si="37"/>
        <v>2.6841448189762796E-2</v>
      </c>
      <c r="G69" s="2">
        <v>0.5</v>
      </c>
      <c r="H69" s="3">
        <f t="shared" si="38"/>
        <v>0.12576776835331968</v>
      </c>
      <c r="I69" s="3">
        <f t="shared" si="39"/>
        <v>0.87423223164668029</v>
      </c>
      <c r="J69" s="5">
        <f t="shared" si="46"/>
        <v>78096.816748350466</v>
      </c>
      <c r="K69" s="5">
        <f t="shared" si="40"/>
        <v>9822.0623579381991</v>
      </c>
      <c r="L69" s="5">
        <f t="shared" si="41"/>
        <v>365928.92784690688</v>
      </c>
      <c r="M69" s="5">
        <f t="shared" si="32"/>
        <v>1203680.8367541363</v>
      </c>
      <c r="N69" s="33">
        <f t="shared" si="42"/>
        <v>15.412674765384212</v>
      </c>
      <c r="O69" s="4"/>
      <c r="Q69" s="27" t="s">
        <v>64</v>
      </c>
      <c r="R69" s="29">
        <f t="shared" si="33"/>
        <v>78096.816748350466</v>
      </c>
      <c r="S69" s="29">
        <f t="shared" si="34"/>
        <v>365928.92784690688</v>
      </c>
      <c r="T69" s="35">
        <f t="shared" si="35"/>
        <v>15.412674765384212</v>
      </c>
      <c r="U69" s="42">
        <v>0.69850988448397933</v>
      </c>
      <c r="V69" s="43">
        <f t="shared" si="47"/>
        <v>0.30149011551602067</v>
      </c>
      <c r="W69" s="29">
        <f t="shared" si="43"/>
        <v>255604.97311968933</v>
      </c>
      <c r="X69" s="29">
        <f t="shared" si="36"/>
        <v>780037.54082286963</v>
      </c>
      <c r="Y69" s="35">
        <f t="shared" si="44"/>
        <v>9.9880836799836068</v>
      </c>
      <c r="Z69" s="36">
        <f t="shared" si="45"/>
        <v>5.4245910854006052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1097</v>
      </c>
      <c r="E70" s="49">
        <v>54</v>
      </c>
      <c r="F70" s="3">
        <f t="shared" si="37"/>
        <v>4.9225159525979945E-2</v>
      </c>
      <c r="G70" s="2">
        <v>0.5</v>
      </c>
      <c r="H70" s="3">
        <f t="shared" si="38"/>
        <v>0.21915584415584416</v>
      </c>
      <c r="I70" s="3">
        <f t="shared" si="39"/>
        <v>0.7808441558441559</v>
      </c>
      <c r="J70" s="5">
        <f t="shared" si="46"/>
        <v>68274.754390412272</v>
      </c>
      <c r="K70" s="5">
        <f t="shared" si="40"/>
        <v>14962.811432963728</v>
      </c>
      <c r="L70" s="5">
        <f t="shared" si="41"/>
        <v>303966.74336965207</v>
      </c>
      <c r="M70" s="5">
        <f t="shared" si="32"/>
        <v>837751.90890722943</v>
      </c>
      <c r="N70" s="33">
        <f t="shared" si="42"/>
        <v>12.270302784492678</v>
      </c>
      <c r="O70" s="4"/>
      <c r="Q70" s="27" t="s">
        <v>66</v>
      </c>
      <c r="R70" s="29">
        <f t="shared" si="33"/>
        <v>68274.754390412272</v>
      </c>
      <c r="S70" s="29">
        <f t="shared" si="34"/>
        <v>303966.74336965207</v>
      </c>
      <c r="T70" s="35">
        <f t="shared" si="35"/>
        <v>12.270302784492678</v>
      </c>
      <c r="U70" s="42">
        <v>0.67065690345363116</v>
      </c>
      <c r="V70" s="43">
        <f t="shared" si="47"/>
        <v>0.32934309654636884</v>
      </c>
      <c r="W70" s="29">
        <f t="shared" si="43"/>
        <v>203857.39486117542</v>
      </c>
      <c r="X70" s="29">
        <f t="shared" si="36"/>
        <v>524432.56770318036</v>
      </c>
      <c r="Y70" s="35">
        <f t="shared" si="44"/>
        <v>7.6812076789664099</v>
      </c>
      <c r="Z70" s="36">
        <f t="shared" si="45"/>
        <v>4.5890951055262681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535</v>
      </c>
      <c r="E71" s="49">
        <v>43</v>
      </c>
      <c r="F71" s="3">
        <f t="shared" si="37"/>
        <v>8.0373831775700941E-2</v>
      </c>
      <c r="G71" s="2">
        <v>0.5</v>
      </c>
      <c r="H71" s="3">
        <f t="shared" si="38"/>
        <v>0.33463035019455256</v>
      </c>
      <c r="I71" s="3">
        <f t="shared" si="39"/>
        <v>0.66536964980544744</v>
      </c>
      <c r="J71" s="5">
        <f t="shared" si="46"/>
        <v>53311.942957448548</v>
      </c>
      <c r="K71" s="5">
        <f t="shared" si="40"/>
        <v>17839.794141403017</v>
      </c>
      <c r="L71" s="5">
        <f t="shared" si="41"/>
        <v>221960.22943373519</v>
      </c>
      <c r="M71" s="5">
        <f>L71+M72</f>
        <v>533785.16553757736</v>
      </c>
      <c r="N71" s="33">
        <f t="shared" si="42"/>
        <v>10.012487557687088</v>
      </c>
      <c r="O71" s="4"/>
      <c r="Q71" s="27" t="s">
        <v>68</v>
      </c>
      <c r="R71" s="29">
        <f t="shared" si="33"/>
        <v>53311.942957448548</v>
      </c>
      <c r="S71" s="29">
        <f t="shared" si="34"/>
        <v>221960.22943373519</v>
      </c>
      <c r="T71" s="35">
        <f t="shared" si="35"/>
        <v>10.012487557687088</v>
      </c>
      <c r="U71" s="42">
        <v>0.63527807449444496</v>
      </c>
      <c r="V71" s="43">
        <f t="shared" si="47"/>
        <v>0.36472192550555504</v>
      </c>
      <c r="W71" s="29">
        <f t="shared" si="43"/>
        <v>141006.46716900851</v>
      </c>
      <c r="X71" s="29">
        <f>X72+W71</f>
        <v>320575.17284200492</v>
      </c>
      <c r="Y71" s="35">
        <f t="shared" si="44"/>
        <v>6.0131962006688662</v>
      </c>
      <c r="Z71" s="36">
        <f t="shared" si="45"/>
        <v>3.9992913570182216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378</v>
      </c>
      <c r="E72" s="50">
        <v>43</v>
      </c>
      <c r="F72" s="17">
        <f t="shared" si="37"/>
        <v>0.11375661375661375</v>
      </c>
      <c r="G72" s="12"/>
      <c r="H72" s="17">
        <v>1</v>
      </c>
      <c r="I72" s="17">
        <f t="shared" si="39"/>
        <v>0</v>
      </c>
      <c r="J72" s="21">
        <f t="shared" si="46"/>
        <v>35472.148816045526</v>
      </c>
      <c r="K72" s="21">
        <f t="shared" si="40"/>
        <v>35472.148816045526</v>
      </c>
      <c r="L72" s="21">
        <f>K72/F72</f>
        <v>311824.9361038421</v>
      </c>
      <c r="M72" s="21">
        <f>L72</f>
        <v>311824.9361038421</v>
      </c>
      <c r="N72" s="34">
        <f t="shared" si="42"/>
        <v>8.7906976744186061</v>
      </c>
      <c r="O72" s="4"/>
      <c r="Q72" s="30" t="s">
        <v>69</v>
      </c>
      <c r="R72" s="31">
        <f t="shared" si="33"/>
        <v>35472.148816045526</v>
      </c>
      <c r="S72" s="31">
        <f t="shared" si="34"/>
        <v>311824.9361038421</v>
      </c>
      <c r="T72" s="38">
        <f t="shared" si="35"/>
        <v>8.7906976744186061</v>
      </c>
      <c r="U72" s="44">
        <v>0.57586384179742911</v>
      </c>
      <c r="V72" s="45">
        <f t="shared" si="47"/>
        <v>0.42413615820257089</v>
      </c>
      <c r="W72" s="31">
        <f t="shared" si="43"/>
        <v>179568.70567299638</v>
      </c>
      <c r="X72" s="31">
        <f>W72</f>
        <v>179568.70567299638</v>
      </c>
      <c r="Y72" s="38">
        <f t="shared" si="44"/>
        <v>5.0622449348704244</v>
      </c>
      <c r="Z72" s="37">
        <f t="shared" si="45"/>
        <v>3.7284527395481817</v>
      </c>
    </row>
    <row r="73" spans="1:26" s="2" customFormat="1" ht="13.2" x14ac:dyDescent="0.25">
      <c r="B73" s="2" t="s">
        <v>70</v>
      </c>
      <c r="D73" s="25">
        <f>SUM(D54:D72)</f>
        <v>48022</v>
      </c>
      <c r="E73" s="25">
        <f>SUM(E54:E72)</f>
        <v>343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75.388447506711756</v>
      </c>
      <c r="F78" s="55">
        <f>$Y$4</f>
        <v>68.03219443658476</v>
      </c>
      <c r="G78" s="55">
        <f>E78-F78</f>
        <v>7.3562530701269964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82.399641319194188</v>
      </c>
      <c r="F79" s="55">
        <f>$Y$29</f>
        <v>72.49129320173023</v>
      </c>
      <c r="G79" s="55">
        <f t="shared" ref="G79:G80" si="48">E79-F79</f>
        <v>9.9083481174639587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78.718961905464084</v>
      </c>
      <c r="F80" s="55">
        <f>$Y$54</f>
        <v>69.405534857742254</v>
      </c>
      <c r="G80" s="55">
        <f t="shared" si="48"/>
        <v>9.3134270477218308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2026-01-22T14:25:20Z</dcterms:modified>
  <cp:category/>
  <cp:contentStatus/>
</cp:coreProperties>
</file>